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TI" sheetId="3" r:id="rId3"/>
    <sheet name="03 - silnoproudá elektrot..." sheetId="4" r:id="rId4"/>
    <sheet name="VON - Vedlejší a ostatní 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stavební část'!$C$104:$K$690</definedName>
    <definedName name="_xlnm.Print_Area" localSheetId="1">'01 - stavební část'!$C$4:$J$39,'01 - stavební část'!$C$45:$J$86,'01 - stavební část'!$C$92:$K$690</definedName>
    <definedName name="_xlnm.Print_Titles" localSheetId="1">'01 - stavební část'!$104:$104</definedName>
    <definedName name="_xlnm._FilterDatabase" localSheetId="2" hidden="1">'02 - ZTI'!$C$82:$K$180</definedName>
    <definedName name="_xlnm.Print_Area" localSheetId="2">'02 - ZTI'!$C$4:$J$39,'02 - ZTI'!$C$45:$J$64,'02 - ZTI'!$C$70:$K$180</definedName>
    <definedName name="_xlnm.Print_Titles" localSheetId="2">'02 - ZTI'!$82:$82</definedName>
    <definedName name="_xlnm._FilterDatabase" localSheetId="3" hidden="1">'03 - silnoproudá elektrot...'!$C$116:$K$241</definedName>
    <definedName name="_xlnm.Print_Area" localSheetId="3">'03 - silnoproudá elektrot...'!$C$4:$J$39,'03 - silnoproudá elektrot...'!$C$45:$J$98,'03 - silnoproudá elektrot...'!$C$104:$K$241</definedName>
    <definedName name="_xlnm.Print_Titles" localSheetId="3">'03 - silnoproudá elektrot...'!$116:$116</definedName>
    <definedName name="_xlnm._FilterDatabase" localSheetId="4" hidden="1">'VON - Vedlejší a ostatní ...'!$C$79:$K$86</definedName>
    <definedName name="_xlnm.Print_Area" localSheetId="4">'VON - Vedlejší a ostatní ...'!$C$4:$J$39,'VON - Vedlejší a ostatní ...'!$C$45:$J$61,'VON - Vedlejší a ostatní ...'!$C$67:$K$86</definedName>
    <definedName name="_xlnm.Print_Titles" localSheetId="4">'VON - Vedlejší a ostatní 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T224"/>
  <c r="R225"/>
  <c r="R224"/>
  <c r="P225"/>
  <c r="P224"/>
  <c r="BI223"/>
  <c r="BH223"/>
  <c r="BG223"/>
  <c r="BF223"/>
  <c r="T223"/>
  <c r="T222"/>
  <c r="R223"/>
  <c r="R222"/>
  <c r="P223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T199"/>
  <c r="T198"/>
  <c r="R200"/>
  <c r="R199"/>
  <c r="R198"/>
  <c r="P200"/>
  <c r="P199"/>
  <c r="P198"/>
  <c r="BI197"/>
  <c r="BH197"/>
  <c r="BG197"/>
  <c r="BF197"/>
  <c r="T197"/>
  <c r="T196"/>
  <c r="R197"/>
  <c r="R196"/>
  <c r="P197"/>
  <c r="P196"/>
  <c r="BI195"/>
  <c r="BH195"/>
  <c r="BG195"/>
  <c r="BF195"/>
  <c r="T195"/>
  <c r="T194"/>
  <c r="T193"/>
  <c r="R195"/>
  <c r="R194"/>
  <c r="R193"/>
  <c r="P195"/>
  <c r="P194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T163"/>
  <c r="R164"/>
  <c r="R163"/>
  <c r="P164"/>
  <c r="P163"/>
  <c r="BI162"/>
  <c r="BH162"/>
  <c r="BG162"/>
  <c r="BF162"/>
  <c r="T162"/>
  <c r="T161"/>
  <c r="R162"/>
  <c r="R161"/>
  <c r="P162"/>
  <c r="P161"/>
  <c r="BI160"/>
  <c r="BH160"/>
  <c r="BG160"/>
  <c r="BF160"/>
  <c r="T160"/>
  <c r="T159"/>
  <c r="R160"/>
  <c r="R159"/>
  <c r="P160"/>
  <c r="P159"/>
  <c r="BI158"/>
  <c r="BH158"/>
  <c r="BG158"/>
  <c r="BF158"/>
  <c r="T158"/>
  <c r="T157"/>
  <c r="R158"/>
  <c r="R157"/>
  <c r="P158"/>
  <c r="P157"/>
  <c r="BI156"/>
  <c r="BH156"/>
  <c r="BG156"/>
  <c r="BF156"/>
  <c r="T156"/>
  <c r="T155"/>
  <c r="R156"/>
  <c r="R155"/>
  <c r="P156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J114"/>
  <c r="J113"/>
  <c r="F113"/>
  <c r="F111"/>
  <c r="E109"/>
  <c r="J55"/>
  <c r="J54"/>
  <c r="F54"/>
  <c r="F52"/>
  <c r="E50"/>
  <c r="J18"/>
  <c r="E18"/>
  <c r="F55"/>
  <c r="J17"/>
  <c r="J12"/>
  <c r="J111"/>
  <c r="E7"/>
  <c r="E107"/>
  <c i="3" r="J37"/>
  <c r="J36"/>
  <c i="1" r="AY56"/>
  <c i="3" r="J35"/>
  <c i="1" r="AX56"/>
  <c i="3"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689"/>
  <c r="BH689"/>
  <c r="BG689"/>
  <c r="BF689"/>
  <c r="T689"/>
  <c r="R689"/>
  <c r="P689"/>
  <c r="BI687"/>
  <c r="BH687"/>
  <c r="BG687"/>
  <c r="BF687"/>
  <c r="T687"/>
  <c r="R687"/>
  <c r="P687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40"/>
  <c r="BH640"/>
  <c r="BG640"/>
  <c r="BF640"/>
  <c r="T640"/>
  <c r="R640"/>
  <c r="P640"/>
  <c r="BI627"/>
  <c r="BH627"/>
  <c r="BG627"/>
  <c r="BF627"/>
  <c r="T627"/>
  <c r="R627"/>
  <c r="P627"/>
  <c r="BI623"/>
  <c r="BH623"/>
  <c r="BG623"/>
  <c r="BF623"/>
  <c r="T623"/>
  <c r="R623"/>
  <c r="P623"/>
  <c r="BI619"/>
  <c r="BH619"/>
  <c r="BG619"/>
  <c r="BF619"/>
  <c r="T619"/>
  <c r="R619"/>
  <c r="P619"/>
  <c r="BI614"/>
  <c r="BH614"/>
  <c r="BG614"/>
  <c r="BF614"/>
  <c r="T614"/>
  <c r="R614"/>
  <c r="P614"/>
  <c r="BI611"/>
  <c r="BH611"/>
  <c r="BG611"/>
  <c r="BF611"/>
  <c r="T611"/>
  <c r="R611"/>
  <c r="P611"/>
  <c r="BI607"/>
  <c r="BH607"/>
  <c r="BG607"/>
  <c r="BF607"/>
  <c r="T607"/>
  <c r="R607"/>
  <c r="P607"/>
  <c r="BI605"/>
  <c r="BH605"/>
  <c r="BG605"/>
  <c r="BF605"/>
  <c r="T605"/>
  <c r="R605"/>
  <c r="P605"/>
  <c r="BI601"/>
  <c r="BH601"/>
  <c r="BG601"/>
  <c r="BF601"/>
  <c r="T601"/>
  <c r="R601"/>
  <c r="P601"/>
  <c r="BI599"/>
  <c r="BH599"/>
  <c r="BG599"/>
  <c r="BF599"/>
  <c r="T599"/>
  <c r="R599"/>
  <c r="P599"/>
  <c r="BI594"/>
  <c r="BH594"/>
  <c r="BG594"/>
  <c r="BF594"/>
  <c r="T594"/>
  <c r="R594"/>
  <c r="P594"/>
  <c r="BI588"/>
  <c r="BH588"/>
  <c r="BG588"/>
  <c r="BF588"/>
  <c r="T588"/>
  <c r="R588"/>
  <c r="P588"/>
  <c r="BI584"/>
  <c r="BH584"/>
  <c r="BG584"/>
  <c r="BF584"/>
  <c r="T584"/>
  <c r="R584"/>
  <c r="P584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6"/>
  <c r="BH566"/>
  <c r="BG566"/>
  <c r="BF566"/>
  <c r="T566"/>
  <c r="R566"/>
  <c r="P566"/>
  <c r="BI564"/>
  <c r="BH564"/>
  <c r="BG564"/>
  <c r="BF564"/>
  <c r="T564"/>
  <c r="R564"/>
  <c r="P564"/>
  <c r="BI560"/>
  <c r="BH560"/>
  <c r="BG560"/>
  <c r="BF560"/>
  <c r="T560"/>
  <c r="R560"/>
  <c r="P560"/>
  <c r="BI555"/>
  <c r="BH555"/>
  <c r="BG555"/>
  <c r="BF555"/>
  <c r="T555"/>
  <c r="R555"/>
  <c r="P555"/>
  <c r="BI553"/>
  <c r="BH553"/>
  <c r="BG553"/>
  <c r="BF553"/>
  <c r="T553"/>
  <c r="R553"/>
  <c r="P553"/>
  <c r="BI548"/>
  <c r="BH548"/>
  <c r="BG548"/>
  <c r="BF548"/>
  <c r="T548"/>
  <c r="R548"/>
  <c r="P548"/>
  <c r="BI546"/>
  <c r="BH546"/>
  <c r="BG546"/>
  <c r="BF546"/>
  <c r="T546"/>
  <c r="R546"/>
  <c r="P546"/>
  <c r="BI543"/>
  <c r="BH543"/>
  <c r="BG543"/>
  <c r="BF543"/>
  <c r="T543"/>
  <c r="R543"/>
  <c r="P543"/>
  <c r="BI541"/>
  <c r="BH541"/>
  <c r="BG541"/>
  <c r="BF541"/>
  <c r="T541"/>
  <c r="R541"/>
  <c r="P541"/>
  <c r="BI532"/>
  <c r="BH532"/>
  <c r="BG532"/>
  <c r="BF532"/>
  <c r="T532"/>
  <c r="R532"/>
  <c r="P532"/>
  <c r="BI531"/>
  <c r="BH531"/>
  <c r="BG531"/>
  <c r="BF531"/>
  <c r="T531"/>
  <c r="R531"/>
  <c r="P531"/>
  <c r="BI530"/>
  <c r="BH530"/>
  <c r="BG530"/>
  <c r="BF530"/>
  <c r="T530"/>
  <c r="R530"/>
  <c r="P530"/>
  <c r="BI528"/>
  <c r="BH528"/>
  <c r="BG528"/>
  <c r="BF528"/>
  <c r="T528"/>
  <c r="R528"/>
  <c r="P528"/>
  <c r="BI519"/>
  <c r="BH519"/>
  <c r="BG519"/>
  <c r="BF519"/>
  <c r="T519"/>
  <c r="R519"/>
  <c r="P519"/>
  <c r="BI517"/>
  <c r="BH517"/>
  <c r="BG517"/>
  <c r="BF517"/>
  <c r="T517"/>
  <c r="R517"/>
  <c r="P517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2"/>
  <c r="BH502"/>
  <c r="BG502"/>
  <c r="BF502"/>
  <c r="T502"/>
  <c r="R502"/>
  <c r="P502"/>
  <c r="BI500"/>
  <c r="BH500"/>
  <c r="BG500"/>
  <c r="BF500"/>
  <c r="T500"/>
  <c r="R500"/>
  <c r="P500"/>
  <c r="BI497"/>
  <c r="BH497"/>
  <c r="BG497"/>
  <c r="BF497"/>
  <c r="T497"/>
  <c r="R497"/>
  <c r="P497"/>
  <c r="BI495"/>
  <c r="BH495"/>
  <c r="BG495"/>
  <c r="BF495"/>
  <c r="T495"/>
  <c r="R495"/>
  <c r="P495"/>
  <c r="BI491"/>
  <c r="BH491"/>
  <c r="BG491"/>
  <c r="BF491"/>
  <c r="T491"/>
  <c r="R491"/>
  <c r="P491"/>
  <c r="BI489"/>
  <c r="BH489"/>
  <c r="BG489"/>
  <c r="BF489"/>
  <c r="T489"/>
  <c r="R489"/>
  <c r="P489"/>
  <c r="BI484"/>
  <c r="BH484"/>
  <c r="BG484"/>
  <c r="BF484"/>
  <c r="T484"/>
  <c r="R484"/>
  <c r="P484"/>
  <c r="BI474"/>
  <c r="BH474"/>
  <c r="BG474"/>
  <c r="BF474"/>
  <c r="T474"/>
  <c r="R474"/>
  <c r="P474"/>
  <c r="BI472"/>
  <c r="BH472"/>
  <c r="BG472"/>
  <c r="BF472"/>
  <c r="T472"/>
  <c r="R472"/>
  <c r="P472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R451"/>
  <c r="P451"/>
  <c r="BI450"/>
  <c r="BH450"/>
  <c r="BG450"/>
  <c r="BF450"/>
  <c r="T450"/>
  <c r="R450"/>
  <c r="P450"/>
  <c r="BI446"/>
  <c r="BH446"/>
  <c r="BG446"/>
  <c r="BF446"/>
  <c r="T446"/>
  <c r="R446"/>
  <c r="P446"/>
  <c r="BI442"/>
  <c r="BH442"/>
  <c r="BG442"/>
  <c r="BF442"/>
  <c r="T442"/>
  <c r="R442"/>
  <c r="P442"/>
  <c r="BI439"/>
  <c r="BH439"/>
  <c r="BG439"/>
  <c r="BF439"/>
  <c r="T439"/>
  <c r="R439"/>
  <c r="P439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5"/>
  <c r="BH415"/>
  <c r="BG415"/>
  <c r="BF415"/>
  <c r="T415"/>
  <c r="R415"/>
  <c r="P415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98"/>
  <c r="BH398"/>
  <c r="BG398"/>
  <c r="BF398"/>
  <c r="T398"/>
  <c r="R398"/>
  <c r="P398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5"/>
  <c r="BH385"/>
  <c r="BG385"/>
  <c r="BF385"/>
  <c r="T385"/>
  <c r="R385"/>
  <c r="P385"/>
  <c r="BI379"/>
  <c r="BH379"/>
  <c r="BG379"/>
  <c r="BF379"/>
  <c r="T379"/>
  <c r="R379"/>
  <c r="P379"/>
  <c r="BI377"/>
  <c r="BH377"/>
  <c r="BG377"/>
  <c r="BF377"/>
  <c r="T377"/>
  <c r="R377"/>
  <c r="P377"/>
  <c r="BI371"/>
  <c r="BH371"/>
  <c r="BG371"/>
  <c r="BF371"/>
  <c r="T371"/>
  <c r="R371"/>
  <c r="P371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8"/>
  <c r="BH348"/>
  <c r="BG348"/>
  <c r="BF348"/>
  <c r="T348"/>
  <c r="R348"/>
  <c r="P348"/>
  <c r="BI344"/>
  <c r="BH344"/>
  <c r="BG344"/>
  <c r="BF344"/>
  <c r="T344"/>
  <c r="T343"/>
  <c r="R344"/>
  <c r="R343"/>
  <c r="P344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4"/>
  <c r="BH304"/>
  <c r="BG304"/>
  <c r="BF304"/>
  <c r="T304"/>
  <c r="R304"/>
  <c r="P304"/>
  <c r="BI283"/>
  <c r="BH283"/>
  <c r="BG283"/>
  <c r="BF283"/>
  <c r="T283"/>
  <c r="R283"/>
  <c r="P283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7"/>
  <c r="BH247"/>
  <c r="BG247"/>
  <c r="BF247"/>
  <c r="T247"/>
  <c r="T246"/>
  <c r="R247"/>
  <c r="R246"/>
  <c r="P247"/>
  <c r="P246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R233"/>
  <c r="P233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T215"/>
  <c r="R216"/>
  <c r="R215"/>
  <c r="P216"/>
  <c r="P215"/>
  <c r="BI201"/>
  <c r="BH201"/>
  <c r="BG201"/>
  <c r="BF201"/>
  <c r="T201"/>
  <c r="R201"/>
  <c r="P201"/>
  <c r="BI190"/>
  <c r="BH190"/>
  <c r="BG190"/>
  <c r="BF190"/>
  <c r="T190"/>
  <c r="R190"/>
  <c r="P190"/>
  <c r="BI188"/>
  <c r="BH188"/>
  <c r="BG188"/>
  <c r="BF188"/>
  <c r="T188"/>
  <c r="R188"/>
  <c r="P188"/>
  <c r="BI165"/>
  <c r="BH165"/>
  <c r="BG165"/>
  <c r="BF165"/>
  <c r="T165"/>
  <c r="R165"/>
  <c r="P165"/>
  <c r="BI153"/>
  <c r="BH153"/>
  <c r="BG153"/>
  <c r="BF153"/>
  <c r="T153"/>
  <c r="R153"/>
  <c r="P153"/>
  <c r="BI147"/>
  <c r="BH147"/>
  <c r="BG147"/>
  <c r="BF147"/>
  <c r="T147"/>
  <c r="T146"/>
  <c r="R147"/>
  <c r="R146"/>
  <c r="P147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08"/>
  <c r="BH108"/>
  <c r="BG108"/>
  <c r="BF108"/>
  <c r="T108"/>
  <c r="R108"/>
  <c r="P108"/>
  <c r="J102"/>
  <c r="J101"/>
  <c r="F101"/>
  <c r="F99"/>
  <c r="E97"/>
  <c r="J55"/>
  <c r="J54"/>
  <c r="F54"/>
  <c r="F52"/>
  <c r="E50"/>
  <c r="J18"/>
  <c r="E18"/>
  <c r="F102"/>
  <c r="J17"/>
  <c r="J12"/>
  <c r="J99"/>
  <c r="E7"/>
  <c r="E95"/>
  <c i="1" r="L50"/>
  <c r="AM50"/>
  <c r="AM49"/>
  <c r="L49"/>
  <c r="AM47"/>
  <c r="L47"/>
  <c r="L45"/>
  <c r="L44"/>
  <c i="2" r="J581"/>
  <c r="J508"/>
  <c r="J446"/>
  <c r="BK389"/>
  <c r="J310"/>
  <c r="BK126"/>
  <c r="J577"/>
  <c r="J519"/>
  <c r="BK454"/>
  <c r="J377"/>
  <c r="BK237"/>
  <c r="BK122"/>
  <c r="BK442"/>
  <c r="J379"/>
  <c r="BK266"/>
  <c r="BK153"/>
  <c i="3" r="J115"/>
  <c r="J90"/>
  <c r="J138"/>
  <c r="BK100"/>
  <c r="BK171"/>
  <c r="J100"/>
  <c r="BK138"/>
  <c r="BK114"/>
  <c i="4" r="BK223"/>
  <c r="J186"/>
  <c r="BK139"/>
  <c r="J240"/>
  <c r="J177"/>
  <c r="J132"/>
  <c r="BK210"/>
  <c r="J158"/>
  <c r="BK239"/>
  <c r="J195"/>
  <c r="J171"/>
  <c r="BK133"/>
  <c i="2" r="BK642"/>
  <c r="J528"/>
  <c r="J454"/>
  <c r="BK427"/>
  <c r="BK364"/>
  <c r="J261"/>
  <c r="J116"/>
  <c r="BK588"/>
  <c r="BK532"/>
  <c r="BK472"/>
  <c r="J414"/>
  <c r="BK314"/>
  <c r="J687"/>
  <c r="J460"/>
  <c r="J393"/>
  <c r="BK283"/>
  <c r="BK201"/>
  <c i="3" r="BK147"/>
  <c r="J112"/>
  <c r="J152"/>
  <c r="BK106"/>
  <c r="J175"/>
  <c r="J132"/>
  <c r="BK179"/>
  <c r="J130"/>
  <c i="4" r="J217"/>
  <c r="BK160"/>
  <c r="J133"/>
  <c r="J223"/>
  <c r="BK149"/>
  <c r="J125"/>
  <c r="BK183"/>
  <c r="BK154"/>
  <c r="J120"/>
  <c r="BK191"/>
  <c r="BK150"/>
  <c i="2" r="J644"/>
  <c r="BK579"/>
  <c r="BK458"/>
  <c r="BK414"/>
  <c r="J385"/>
  <c r="BK228"/>
  <c i="1" r="AS54"/>
  <c i="2" r="BK430"/>
  <c r="J321"/>
  <c r="J165"/>
  <c r="BK614"/>
  <c r="BK584"/>
  <c r="J548"/>
  <c r="BK489"/>
  <c r="J402"/>
  <c r="BK344"/>
  <c r="BK147"/>
  <c i="4" r="BK232"/>
  <c r="J160"/>
  <c r="BK126"/>
  <c r="BK217"/>
  <c r="J191"/>
  <c r="J146"/>
  <c r="BK241"/>
  <c r="BK203"/>
  <c r="BK186"/>
  <c r="BK172"/>
  <c r="BK153"/>
  <c r="BK144"/>
  <c i="5" r="J84"/>
  <c i="2" r="BK689"/>
  <c r="J588"/>
  <c r="J530"/>
  <c r="BK451"/>
  <c r="J418"/>
  <c r="J354"/>
  <c r="J271"/>
  <c r="J188"/>
  <c r="BK644"/>
  <c r="BK573"/>
  <c r="BK528"/>
  <c r="BK484"/>
  <c r="BK428"/>
  <c r="BK354"/>
  <c r="BK310"/>
  <c r="BK190"/>
  <c r="J126"/>
  <c r="BK508"/>
  <c r="BK371"/>
  <c r="BK341"/>
  <c r="BK238"/>
  <c i="3" r="J179"/>
  <c r="J140"/>
  <c r="J122"/>
  <c r="BK94"/>
  <c r="BK140"/>
  <c r="J114"/>
  <c r="J94"/>
  <c r="BK167"/>
  <c r="BK130"/>
  <c r="J106"/>
  <c r="BK161"/>
  <c r="BK115"/>
  <c r="BK88"/>
  <c i="4" r="J219"/>
  <c r="BK189"/>
  <c r="J153"/>
  <c r="J136"/>
  <c r="J233"/>
  <c r="J178"/>
  <c r="BK158"/>
  <c r="BK122"/>
  <c r="J206"/>
  <c r="BK180"/>
  <c r="BK142"/>
  <c r="J174"/>
  <c r="J143"/>
  <c i="5" r="J86"/>
  <c i="2" r="BK607"/>
  <c r="BK566"/>
  <c r="BK497"/>
  <c r="BK410"/>
  <c r="BK348"/>
  <c r="J266"/>
  <c r="J153"/>
  <c r="J627"/>
  <c r="J560"/>
  <c r="BK460"/>
  <c r="J389"/>
  <c r="J325"/>
  <c r="BK221"/>
  <c r="J646"/>
  <c r="J462"/>
  <c r="BK398"/>
  <c r="J241"/>
  <c r="BK116"/>
  <c i="3" r="BK145"/>
  <c r="J111"/>
  <c r="J154"/>
  <c r="BK110"/>
  <c r="J146"/>
  <c r="BK108"/>
  <c r="BK146"/>
  <c i="4" r="J241"/>
  <c r="J216"/>
  <c r="J150"/>
  <c r="J123"/>
  <c r="BK197"/>
  <c r="J141"/>
  <c r="BK240"/>
  <c r="BK216"/>
  <c r="J175"/>
  <c r="J130"/>
  <c r="J189"/>
  <c r="BK140"/>
  <c i="5" r="J85"/>
  <c i="2" r="J584"/>
  <c r="J506"/>
  <c r="J439"/>
  <c r="J386"/>
  <c r="BK304"/>
  <c r="BK142"/>
  <c r="BK619"/>
  <c r="BK553"/>
  <c r="BK438"/>
  <c r="J371"/>
  <c r="J253"/>
  <c r="BK138"/>
  <c r="J406"/>
  <c r="BK253"/>
  <c i="3" r="J169"/>
  <c r="BK126"/>
  <c r="BK92"/>
  <c r="BK142"/>
  <c r="BK112"/>
  <c r="BK169"/>
  <c r="J110"/>
  <c r="J173"/>
  <c r="J124"/>
  <c i="4" r="J235"/>
  <c r="J205"/>
  <c r="BK143"/>
  <c r="BK120"/>
  <c r="BK175"/>
  <c r="BK134"/>
  <c r="BK219"/>
  <c r="BK192"/>
  <c r="BK171"/>
  <c r="BK235"/>
  <c r="J188"/>
  <c r="BK141"/>
  <c i="2" r="BK623"/>
  <c r="BK555"/>
  <c r="BK502"/>
  <c r="J430"/>
  <c r="J359"/>
  <c r="J283"/>
  <c r="J122"/>
  <c r="J575"/>
  <c r="J531"/>
  <c r="BK474"/>
  <c r="J415"/>
  <c r="BK233"/>
  <c r="J118"/>
  <c r="J611"/>
  <c r="J599"/>
  <c r="J555"/>
  <c r="BK531"/>
  <c r="J429"/>
  <c r="BK385"/>
  <c r="BK242"/>
  <c i="4" r="BK129"/>
  <c r="BK225"/>
  <c r="J172"/>
  <c r="BK135"/>
  <c r="BK227"/>
  <c r="BK182"/>
  <c r="J168"/>
  <c r="J128"/>
  <c r="J214"/>
  <c r="BK190"/>
  <c r="J134"/>
  <c i="5" r="BK84"/>
  <c r="J82"/>
  <c i="2" r="BK605"/>
  <c r="BK548"/>
  <c r="J472"/>
  <c r="BK429"/>
  <c r="BK379"/>
  <c r="J336"/>
  <c r="BK257"/>
  <c r="J130"/>
  <c r="J623"/>
  <c r="J579"/>
  <c r="J497"/>
  <c r="J458"/>
  <c r="J451"/>
  <c r="BK439"/>
  <c r="BK386"/>
  <c r="BK247"/>
  <c r="J640"/>
  <c r="J434"/>
  <c r="J410"/>
  <c r="J257"/>
  <c r="J138"/>
  <c i="3" r="J161"/>
  <c r="J108"/>
  <c r="J159"/>
  <c r="J147"/>
  <c r="J128"/>
  <c r="BK111"/>
  <c r="J88"/>
  <c r="BK152"/>
  <c r="BK175"/>
  <c r="BK134"/>
  <c r="BK98"/>
  <c i="4" r="BK238"/>
  <c r="J211"/>
  <c r="J183"/>
  <c r="BK132"/>
  <c r="BK124"/>
  <c r="J203"/>
  <c r="J169"/>
  <c r="BK138"/>
  <c r="J236"/>
  <c r="BK204"/>
  <c r="J221"/>
  <c r="BK187"/>
  <c r="J164"/>
  <c r="BK131"/>
  <c i="2" r="J601"/>
  <c r="J546"/>
  <c r="BK491"/>
  <c r="J436"/>
  <c r="BK334"/>
  <c r="J201"/>
  <c r="BK646"/>
  <c r="BK571"/>
  <c r="J500"/>
  <c r="BK434"/>
  <c r="J304"/>
  <c r="BK165"/>
  <c r="BK504"/>
  <c r="J428"/>
  <c r="J338"/>
  <c r="J221"/>
  <c i="3" r="J157"/>
  <c r="J98"/>
  <c r="BK144"/>
  <c r="BK113"/>
  <c r="BK177"/>
  <c r="J136"/>
  <c r="BK165"/>
  <c r="BK132"/>
  <c i="4" r="BK236"/>
  <c r="J197"/>
  <c r="J156"/>
  <c r="BK130"/>
  <c r="BK208"/>
  <c r="BK146"/>
  <c r="BK234"/>
  <c r="BK195"/>
  <c r="BK167"/>
  <c r="J124"/>
  <c r="J204"/>
  <c r="BK145"/>
  <c i="5" r="BK83"/>
  <c i="2" r="BK611"/>
  <c r="J543"/>
  <c r="J474"/>
  <c r="BK406"/>
  <c r="BK321"/>
  <c r="J216"/>
  <c r="J689"/>
  <c r="BK575"/>
  <c r="BK517"/>
  <c r="J450"/>
  <c r="J341"/>
  <c r="BK188"/>
  <c r="BK500"/>
  <c r="J427"/>
  <c r="BK359"/>
  <c r="J237"/>
  <c i="3" r="BK159"/>
  <c r="J102"/>
  <c r="BK157"/>
  <c r="J118"/>
  <c r="BK90"/>
  <c r="J145"/>
  <c r="BK154"/>
  <c r="J104"/>
  <c i="4" r="J228"/>
  <c r="J187"/>
  <c r="BK137"/>
  <c r="BK231"/>
  <c r="J142"/>
  <c r="J232"/>
  <c r="BK205"/>
  <c r="J139"/>
  <c r="J225"/>
  <c r="BK177"/>
  <c r="J122"/>
  <c i="2" r="J594"/>
  <c r="J517"/>
  <c r="J442"/>
  <c r="BK402"/>
  <c r="J314"/>
  <c r="J190"/>
  <c r="BK581"/>
  <c r="BK546"/>
  <c r="J491"/>
  <c r="BK456"/>
  <c r="J364"/>
  <c r="BK261"/>
  <c r="BK130"/>
  <c r="J607"/>
  <c r="BK577"/>
  <c r="J553"/>
  <c r="BK530"/>
  <c r="BK450"/>
  <c r="J331"/>
  <c r="J233"/>
  <c i="4" r="BK121"/>
  <c r="J184"/>
  <c r="J144"/>
  <c r="J238"/>
  <c r="BK214"/>
  <c r="BK174"/>
  <c r="BK156"/>
  <c r="J138"/>
  <c r="BK228"/>
  <c r="BK123"/>
  <c i="5" r="BK82"/>
  <c i="2" r="J614"/>
  <c r="J573"/>
  <c r="J504"/>
  <c r="J438"/>
  <c r="J398"/>
  <c r="J318"/>
  <c r="J238"/>
  <c r="BK118"/>
  <c r="BK594"/>
  <c r="BK564"/>
  <c r="J502"/>
  <c r="BK393"/>
  <c r="BK331"/>
  <c r="BK223"/>
  <c r="J147"/>
  <c r="J108"/>
  <c r="J456"/>
  <c r="J421"/>
  <c r="BK318"/>
  <c r="J223"/>
  <c i="3" r="BK153"/>
  <c r="J113"/>
  <c r="BK86"/>
  <c r="J153"/>
  <c r="BK102"/>
  <c r="BK173"/>
  <c r="J144"/>
  <c r="BK118"/>
  <c r="J96"/>
  <c r="J142"/>
  <c r="BK128"/>
  <c i="4" r="BK229"/>
  <c r="BK200"/>
  <c r="BK162"/>
  <c r="J140"/>
  <c r="J126"/>
  <c r="J227"/>
  <c r="J145"/>
  <c r="J131"/>
  <c r="J220"/>
  <c r="BK169"/>
  <c r="J137"/>
  <c r="BK206"/>
  <c r="BK136"/>
  <c i="5" r="BK86"/>
  <c i="2" r="BK687"/>
  <c r="J541"/>
  <c r="BK462"/>
  <c r="J419"/>
  <c r="BK377"/>
  <c r="J242"/>
  <c r="BK108"/>
  <c r="J605"/>
  <c r="BK541"/>
  <c r="J489"/>
  <c r="BK418"/>
  <c r="J348"/>
  <c r="J142"/>
  <c r="BK627"/>
  <c r="BK419"/>
  <c r="BK325"/>
  <c i="3" r="J163"/>
  <c r="BK124"/>
  <c r="J167"/>
  <c r="BK120"/>
  <c r="J92"/>
  <c r="J165"/>
  <c r="BK122"/>
  <c r="J177"/>
  <c r="J126"/>
  <c i="4" r="J234"/>
  <c r="J210"/>
  <c r="J180"/>
  <c r="J135"/>
  <c r="J229"/>
  <c r="BK164"/>
  <c r="BK128"/>
  <c r="BK221"/>
  <c r="BK184"/>
  <c r="J149"/>
  <c r="BK220"/>
  <c r="J182"/>
  <c r="J121"/>
  <c i="2" r="BK599"/>
  <c r="BK560"/>
  <c r="J495"/>
  <c r="BK415"/>
  <c r="J344"/>
  <c r="BK241"/>
  <c r="BK640"/>
  <c r="J571"/>
  <c r="BK495"/>
  <c r="BK421"/>
  <c r="J228"/>
  <c r="J619"/>
  <c r="BK436"/>
  <c r="J334"/>
  <c r="J134"/>
  <c i="3" r="J120"/>
  <c r="J171"/>
  <c r="J134"/>
  <c r="BK96"/>
  <c r="BK163"/>
  <c r="BK104"/>
  <c r="BK136"/>
  <c r="J86"/>
  <c i="4" r="J192"/>
  <c r="J154"/>
  <c r="BK125"/>
  <c r="BK188"/>
  <c r="J167"/>
  <c r="J239"/>
  <c r="BK211"/>
  <c r="BK178"/>
  <c r="J129"/>
  <c r="J208"/>
  <c r="BK168"/>
  <c i="5" r="J83"/>
  <c i="2" r="J532"/>
  <c r="J484"/>
  <c r="BK420"/>
  <c r="BK338"/>
  <c r="J247"/>
  <c r="BK134"/>
  <c r="J566"/>
  <c r="BK506"/>
  <c r="BK446"/>
  <c r="BK336"/>
  <c r="BK216"/>
  <c r="J642"/>
  <c r="BK601"/>
  <c r="J564"/>
  <c r="BK543"/>
  <c r="BK519"/>
  <c r="J420"/>
  <c r="BK271"/>
  <c r="J34"/>
  <c i="4" r="J231"/>
  <c r="J190"/>
  <c r="J162"/>
  <c r="BK233"/>
  <c r="J200"/>
  <c i="5" r="BK85"/>
  <c i="2" l="1" r="P107"/>
  <c r="T152"/>
  <c r="BK220"/>
  <c r="J220"/>
  <c r="J66"/>
  <c r="P232"/>
  <c r="R240"/>
  <c r="R252"/>
  <c r="R333"/>
  <c r="T347"/>
  <c r="P376"/>
  <c r="T388"/>
  <c r="P417"/>
  <c r="BK441"/>
  <c r="J441"/>
  <c r="J79"/>
  <c r="T453"/>
  <c r="BK499"/>
  <c r="J499"/>
  <c r="J81"/>
  <c r="T545"/>
  <c r="T583"/>
  <c r="BK613"/>
  <c r="J613"/>
  <c r="J84"/>
  <c r="BK686"/>
  <c r="J686"/>
  <c r="J85"/>
  <c i="3" r="BK85"/>
  <c r="J85"/>
  <c r="J61"/>
  <c r="BK117"/>
  <c r="J117"/>
  <c r="J62"/>
  <c r="BK156"/>
  <c r="J156"/>
  <c r="J63"/>
  <c i="4" r="P119"/>
  <c r="BK127"/>
  <c r="J127"/>
  <c r="J62"/>
  <c r="T148"/>
  <c r="R152"/>
  <c r="R151"/>
  <c r="P166"/>
  <c r="BK170"/>
  <c r="J170"/>
  <c r="J74"/>
  <c r="BK173"/>
  <c r="J173"/>
  <c r="J75"/>
  <c r="BK176"/>
  <c r="J176"/>
  <c r="J76"/>
  <c r="T181"/>
  <c r="T185"/>
  <c r="P202"/>
  <c r="T209"/>
  <c r="BK215"/>
  <c r="J215"/>
  <c r="J91"/>
  <c r="R218"/>
  <c r="R226"/>
  <c r="R230"/>
  <c r="R237"/>
  <c i="5" r="BK81"/>
  <c r="J81"/>
  <c r="J60"/>
  <c i="2" r="BK107"/>
  <c r="BK152"/>
  <c r="J152"/>
  <c r="J64"/>
  <c r="R220"/>
  <c r="T232"/>
  <c r="BK240"/>
  <c r="BK252"/>
  <c r="J252"/>
  <c r="J71"/>
  <c r="BK333"/>
  <c r="J333"/>
  <c r="J72"/>
  <c r="P347"/>
  <c r="R376"/>
  <c r="P388"/>
  <c r="T417"/>
  <c r="P441"/>
  <c r="P453"/>
  <c r="P499"/>
  <c r="BK545"/>
  <c r="J545"/>
  <c r="J82"/>
  <c r="BK583"/>
  <c r="J583"/>
  <c r="J83"/>
  <c r="T613"/>
  <c r="T686"/>
  <c i="3" r="T85"/>
  <c r="T117"/>
  <c r="P156"/>
  <c i="4" r="T119"/>
  <c r="P127"/>
  <c r="P148"/>
  <c r="BK152"/>
  <c r="J152"/>
  <c r="J66"/>
  <c r="T166"/>
  <c r="R170"/>
  <c r="P173"/>
  <c r="T176"/>
  <c r="BK181"/>
  <c r="J181"/>
  <c r="J78"/>
  <c r="BK185"/>
  <c r="J185"/>
  <c r="J79"/>
  <c r="R202"/>
  <c r="R201"/>
  <c r="R209"/>
  <c r="R215"/>
  <c r="R213"/>
  <c r="R212"/>
  <c r="P218"/>
  <c r="BK230"/>
  <c r="J230"/>
  <c r="J96"/>
  <c r="BK237"/>
  <c r="J237"/>
  <c r="J97"/>
  <c i="5" r="P81"/>
  <c r="P80"/>
  <c i="1" r="AU58"/>
  <c i="2" r="R107"/>
  <c r="P152"/>
  <c r="P151"/>
  <c r="P220"/>
  <c r="BK232"/>
  <c r="J232"/>
  <c r="J67"/>
  <c r="T240"/>
  <c r="P252"/>
  <c r="P333"/>
  <c r="R347"/>
  <c r="BK376"/>
  <c r="J376"/>
  <c r="J76"/>
  <c r="BK388"/>
  <c r="J388"/>
  <c r="J77"/>
  <c r="R417"/>
  <c r="R441"/>
  <c r="R453"/>
  <c r="T499"/>
  <c r="R545"/>
  <c r="R583"/>
  <c r="P613"/>
  <c r="P686"/>
  <c i="3" r="P85"/>
  <c r="R117"/>
  <c r="T156"/>
  <c i="4" r="BK119"/>
  <c r="J119"/>
  <c r="J61"/>
  <c r="R127"/>
  <c r="BK148"/>
  <c r="J148"/>
  <c r="J64"/>
  <c r="P152"/>
  <c r="P151"/>
  <c r="BK166"/>
  <c r="J166"/>
  <c r="J73"/>
  <c r="P170"/>
  <c r="R173"/>
  <c r="R176"/>
  <c r="R181"/>
  <c r="P185"/>
  <c r="T202"/>
  <c r="T201"/>
  <c r="P209"/>
  <c r="T215"/>
  <c r="T213"/>
  <c r="T212"/>
  <c r="T218"/>
  <c r="BK226"/>
  <c r="J226"/>
  <c r="J95"/>
  <c r="T226"/>
  <c r="T230"/>
  <c r="T237"/>
  <c i="5" r="R81"/>
  <c r="R80"/>
  <c i="2" r="T107"/>
  <c r="R152"/>
  <c r="R151"/>
  <c r="T220"/>
  <c r="R232"/>
  <c r="P240"/>
  <c r="P239"/>
  <c r="T252"/>
  <c r="T333"/>
  <c r="BK347"/>
  <c r="J347"/>
  <c r="J75"/>
  <c r="T376"/>
  <c r="R388"/>
  <c r="BK417"/>
  <c r="J417"/>
  <c r="J78"/>
  <c r="T441"/>
  <c r="BK453"/>
  <c r="J453"/>
  <c r="J80"/>
  <c r="R499"/>
  <c r="P545"/>
  <c r="P583"/>
  <c r="R613"/>
  <c r="R686"/>
  <c i="3" r="R85"/>
  <c r="R84"/>
  <c r="R83"/>
  <c r="P117"/>
  <c r="R156"/>
  <c i="4" r="R119"/>
  <c r="T127"/>
  <c r="R148"/>
  <c r="T152"/>
  <c r="T151"/>
  <c r="R166"/>
  <c r="R165"/>
  <c r="T170"/>
  <c r="T173"/>
  <c r="P176"/>
  <c r="P181"/>
  <c r="R185"/>
  <c r="BK202"/>
  <c r="J202"/>
  <c r="J86"/>
  <c r="BK209"/>
  <c r="J209"/>
  <c r="J88"/>
  <c r="P215"/>
  <c r="BK218"/>
  <c r="J218"/>
  <c r="J92"/>
  <c r="P226"/>
  <c r="P230"/>
  <c r="P237"/>
  <c i="5" r="T81"/>
  <c r="T80"/>
  <c i="4" r="BK157"/>
  <c r="J157"/>
  <c r="J68"/>
  <c r="BK163"/>
  <c r="J163"/>
  <c r="J71"/>
  <c r="BK179"/>
  <c r="J179"/>
  <c r="J77"/>
  <c r="BK222"/>
  <c r="J222"/>
  <c r="J93"/>
  <c r="BK224"/>
  <c r="J224"/>
  <c r="J94"/>
  <c i="2" r="BK146"/>
  <c r="J146"/>
  <c r="J62"/>
  <c r="BK215"/>
  <c r="J215"/>
  <c r="J65"/>
  <c r="BK343"/>
  <c r="J343"/>
  <c r="J73"/>
  <c i="4" r="BK159"/>
  <c r="J159"/>
  <c r="J69"/>
  <c r="BK196"/>
  <c r="J196"/>
  <c r="J82"/>
  <c r="BK155"/>
  <c r="J155"/>
  <c r="J67"/>
  <c r="BK199"/>
  <c r="J199"/>
  <c r="J84"/>
  <c r="BK213"/>
  <c r="BK212"/>
  <c r="J212"/>
  <c r="J89"/>
  <c i="2" r="BK246"/>
  <c r="J246"/>
  <c r="J70"/>
  <c i="4" r="BK161"/>
  <c r="J161"/>
  <c r="J70"/>
  <c r="BK194"/>
  <c r="J194"/>
  <c r="J81"/>
  <c r="BK207"/>
  <c r="J207"/>
  <c r="J87"/>
  <c r="J213"/>
  <c r="J90"/>
  <c i="5" r="E70"/>
  <c r="BE83"/>
  <c r="BE84"/>
  <c r="J74"/>
  <c r="F77"/>
  <c r="BE86"/>
  <c r="BE85"/>
  <c r="BE82"/>
  <c i="4" r="F114"/>
  <c r="BE124"/>
  <c r="BE125"/>
  <c r="BE126"/>
  <c r="BE128"/>
  <c r="BE129"/>
  <c r="BE130"/>
  <c r="BE138"/>
  <c r="BE146"/>
  <c r="BE154"/>
  <c r="BE162"/>
  <c r="BE164"/>
  <c r="BE167"/>
  <c r="BE169"/>
  <c r="BE174"/>
  <c r="BE178"/>
  <c r="BE184"/>
  <c r="BE188"/>
  <c r="BE195"/>
  <c r="BE203"/>
  <c r="BE204"/>
  <c r="BE208"/>
  <c r="BE210"/>
  <c r="BE216"/>
  <c r="BE217"/>
  <c r="BE221"/>
  <c r="BE225"/>
  <c r="BE229"/>
  <c r="BE238"/>
  <c r="BE240"/>
  <c r="BE241"/>
  <c r="J52"/>
  <c r="BE121"/>
  <c r="BE133"/>
  <c r="BE134"/>
  <c r="BE135"/>
  <c r="BE137"/>
  <c r="BE139"/>
  <c r="BE143"/>
  <c r="BE144"/>
  <c r="BE156"/>
  <c r="BE158"/>
  <c r="BE187"/>
  <c r="BE197"/>
  <c r="BE223"/>
  <c r="BE228"/>
  <c r="BE233"/>
  <c r="BE235"/>
  <c r="BE120"/>
  <c r="BE123"/>
  <c r="BE132"/>
  <c r="BE136"/>
  <c r="BE142"/>
  <c r="BE149"/>
  <c r="BE150"/>
  <c r="BE153"/>
  <c r="BE168"/>
  <c r="BE171"/>
  <c r="BE172"/>
  <c r="BE175"/>
  <c r="BE180"/>
  <c r="BE182"/>
  <c r="BE186"/>
  <c r="BE189"/>
  <c r="BE191"/>
  <c r="BE200"/>
  <c r="BE205"/>
  <c r="BE211"/>
  <c r="BE219"/>
  <c r="BE227"/>
  <c r="BE231"/>
  <c r="BE234"/>
  <c r="BE236"/>
  <c r="BE239"/>
  <c r="E48"/>
  <c r="BE122"/>
  <c r="BE131"/>
  <c r="BE140"/>
  <c r="BE141"/>
  <c r="BE145"/>
  <c r="BE160"/>
  <c r="BE177"/>
  <c r="BE183"/>
  <c r="BE190"/>
  <c r="BE192"/>
  <c r="BE206"/>
  <c r="BE214"/>
  <c r="BE220"/>
  <c r="BE232"/>
  <c i="2" r="BK151"/>
  <c r="J151"/>
  <c r="J63"/>
  <c r="J240"/>
  <c r="J69"/>
  <c i="3" r="BE92"/>
  <c r="BE94"/>
  <c r="BE100"/>
  <c r="BE104"/>
  <c r="BE111"/>
  <c r="BE118"/>
  <c r="BE120"/>
  <c r="BE122"/>
  <c r="BE146"/>
  <c r="BE147"/>
  <c r="BE152"/>
  <c r="BE167"/>
  <c r="BE169"/>
  <c r="BE179"/>
  <c i="2" r="J107"/>
  <c r="J61"/>
  <c r="BK346"/>
  <c r="J346"/>
  <c r="J74"/>
  <c i="3" r="BE86"/>
  <c r="BE90"/>
  <c r="BE96"/>
  <c r="BE110"/>
  <c r="BE112"/>
  <c r="BE113"/>
  <c r="BE114"/>
  <c r="BE124"/>
  <c r="BE154"/>
  <c r="BE157"/>
  <c r="BE159"/>
  <c r="E48"/>
  <c r="J52"/>
  <c r="BE115"/>
  <c r="BE126"/>
  <c r="BE128"/>
  <c r="BE145"/>
  <c r="BE163"/>
  <c r="BE171"/>
  <c r="BE173"/>
  <c r="BE175"/>
  <c r="F55"/>
  <c r="BE88"/>
  <c r="BE98"/>
  <c r="BE102"/>
  <c r="BE106"/>
  <c r="BE108"/>
  <c r="BE130"/>
  <c r="BE132"/>
  <c r="BE134"/>
  <c r="BE136"/>
  <c r="BE138"/>
  <c r="BE140"/>
  <c r="BE142"/>
  <c r="BE144"/>
  <c r="BE153"/>
  <c r="BE161"/>
  <c r="BE165"/>
  <c r="BE177"/>
  <c i="2" r="BE108"/>
  <c r="BE116"/>
  <c r="BE118"/>
  <c r="BE134"/>
  <c r="BE138"/>
  <c r="BE190"/>
  <c r="BE221"/>
  <c r="BE223"/>
  <c r="BE228"/>
  <c r="BE237"/>
  <c r="BE241"/>
  <c r="BE261"/>
  <c r="BE283"/>
  <c r="BE314"/>
  <c r="BE336"/>
  <c r="BE338"/>
  <c r="BE354"/>
  <c r="BE364"/>
  <c r="BE393"/>
  <c r="BE418"/>
  <c r="BE434"/>
  <c r="BE446"/>
  <c r="BE462"/>
  <c r="BE472"/>
  <c r="BE474"/>
  <c r="BE484"/>
  <c r="BE502"/>
  <c r="BE506"/>
  <c r="BE517"/>
  <c r="BE528"/>
  <c r="BE541"/>
  <c r="BE581"/>
  <c r="BE599"/>
  <c r="BE605"/>
  <c r="BE644"/>
  <c r="BE687"/>
  <c r="BE689"/>
  <c r="J52"/>
  <c r="BE126"/>
  <c r="BE142"/>
  <c r="BE147"/>
  <c r="BE153"/>
  <c r="BE165"/>
  <c r="BE188"/>
  <c r="BE201"/>
  <c r="BE233"/>
  <c r="BE238"/>
  <c r="BE257"/>
  <c r="BE271"/>
  <c r="BE304"/>
  <c r="BE325"/>
  <c r="BE331"/>
  <c r="BE341"/>
  <c r="BE344"/>
  <c r="BE348"/>
  <c r="BE359"/>
  <c r="BE371"/>
  <c r="BE379"/>
  <c r="BE389"/>
  <c r="BE402"/>
  <c r="BE410"/>
  <c r="BE420"/>
  <c r="BE427"/>
  <c r="BE429"/>
  <c r="BE430"/>
  <c r="BE438"/>
  <c r="BE442"/>
  <c r="BE451"/>
  <c r="BE454"/>
  <c r="BE458"/>
  <c r="BE489"/>
  <c r="BE495"/>
  <c r="BE497"/>
  <c r="BE504"/>
  <c r="BE508"/>
  <c r="BE519"/>
  <c r="BE530"/>
  <c r="BE532"/>
  <c r="BE543"/>
  <c r="BE555"/>
  <c r="BE560"/>
  <c r="BE566"/>
  <c r="BE573"/>
  <c r="BE579"/>
  <c r="BE584"/>
  <c r="BE588"/>
  <c r="BE614"/>
  <c r="BE623"/>
  <c r="BE642"/>
  <c i="1" r="AW55"/>
  <c i="2" r="E48"/>
  <c r="F55"/>
  <c r="BE122"/>
  <c r="BE130"/>
  <c r="BE216"/>
  <c r="BE242"/>
  <c r="BE247"/>
  <c r="BE253"/>
  <c r="BE266"/>
  <c r="BE310"/>
  <c r="BE318"/>
  <c r="BE321"/>
  <c r="BE334"/>
  <c r="BE377"/>
  <c r="BE385"/>
  <c r="BE386"/>
  <c r="BE398"/>
  <c r="BE406"/>
  <c r="BE414"/>
  <c r="BE415"/>
  <c r="BE419"/>
  <c r="BE421"/>
  <c r="BE428"/>
  <c r="BE436"/>
  <c r="BE439"/>
  <c r="BE450"/>
  <c r="BE456"/>
  <c r="BE460"/>
  <c r="BE491"/>
  <c r="BE500"/>
  <c r="BE531"/>
  <c r="BE546"/>
  <c r="BE548"/>
  <c r="BE553"/>
  <c r="BE564"/>
  <c r="BE571"/>
  <c r="BE575"/>
  <c r="BE577"/>
  <c r="BE594"/>
  <c r="BE601"/>
  <c r="BE607"/>
  <c r="BE611"/>
  <c r="BE619"/>
  <c r="BE627"/>
  <c r="BE640"/>
  <c r="BE646"/>
  <c i="4" r="F37"/>
  <c i="1" r="BD57"/>
  <c i="3" r="F34"/>
  <c i="1" r="BA56"/>
  <c i="3" r="F35"/>
  <c i="1" r="BB56"/>
  <c i="2" r="F37"/>
  <c i="1" r="BD55"/>
  <c i="2" r="F35"/>
  <c i="1" r="BB55"/>
  <c i="2" r="F36"/>
  <c i="1" r="BC55"/>
  <c i="3" r="J34"/>
  <c i="1" r="AW56"/>
  <c i="3" r="F36"/>
  <c i="1" r="BC56"/>
  <c i="4" r="F35"/>
  <c i="1" r="BB57"/>
  <c i="5" r="J34"/>
  <c i="1" r="AW58"/>
  <c i="4" r="F36"/>
  <c i="1" r="BC57"/>
  <c i="2" r="F34"/>
  <c i="1" r="BA55"/>
  <c i="3" r="F37"/>
  <c i="1" r="BD56"/>
  <c i="4" r="J34"/>
  <c i="1" r="AW57"/>
  <c i="4" r="F34"/>
  <c i="1" r="BA57"/>
  <c i="5" r="F34"/>
  <c i="1" r="BA58"/>
  <c i="5" r="F35"/>
  <c i="1" r="BB58"/>
  <c i="5" r="F36"/>
  <c i="1" r="BC58"/>
  <c i="5" r="F37"/>
  <c i="1" r="BD58"/>
  <c i="4" l="1" r="P213"/>
  <c r="P212"/>
  <c i="3" r="P84"/>
  <c r="P83"/>
  <c i="1" r="AU56"/>
  <c i="2" r="R346"/>
  <c r="T239"/>
  <c i="4" r="R147"/>
  <c r="R118"/>
  <c r="R117"/>
  <c r="P165"/>
  <c i="2" r="P346"/>
  <c r="BK239"/>
  <c r="J239"/>
  <c r="J68"/>
  <c i="4" r="P201"/>
  <c i="2" r="R239"/>
  <c i="4" r="T165"/>
  <c r="T147"/>
  <c r="T118"/>
  <c r="T117"/>
  <c i="2" r="P106"/>
  <c r="P105"/>
  <c i="1" r="AU55"/>
  <c i="2" r="R106"/>
  <c r="R105"/>
  <c i="3" r="T84"/>
  <c r="T83"/>
  <c i="2" r="T346"/>
  <c r="T151"/>
  <c r="T106"/>
  <c r="T105"/>
  <c i="4" r="BK165"/>
  <c r="J165"/>
  <c r="J72"/>
  <c r="BK198"/>
  <c r="J198"/>
  <c r="J83"/>
  <c i="5" r="BK80"/>
  <c r="J80"/>
  <c i="4" r="BK193"/>
  <c r="J193"/>
  <c r="J80"/>
  <c r="BK151"/>
  <c r="J151"/>
  <c r="J65"/>
  <c r="BK201"/>
  <c r="J201"/>
  <c r="J85"/>
  <c i="3" r="BK84"/>
  <c r="J84"/>
  <c r="J60"/>
  <c i="2" r="BK106"/>
  <c r="J106"/>
  <c r="J60"/>
  <c i="3" r="F33"/>
  <c i="1" r="AZ56"/>
  <c i="4" r="F33"/>
  <c i="1" r="AZ57"/>
  <c i="2" r="J33"/>
  <c i="1" r="AV55"/>
  <c r="AT55"/>
  <c i="4" r="J33"/>
  <c i="1" r="AV57"/>
  <c r="AT57"/>
  <c r="BC54"/>
  <c r="W32"/>
  <c r="BB54"/>
  <c r="AX54"/>
  <c i="2" r="F33"/>
  <c i="1" r="AZ55"/>
  <c i="5" r="J33"/>
  <c i="1" r="AV58"/>
  <c r="AT58"/>
  <c i="5" r="J30"/>
  <c i="1" r="AG58"/>
  <c i="3" r="J33"/>
  <c i="1" r="AV56"/>
  <c r="AT56"/>
  <c i="5" r="F33"/>
  <c i="1" r="AZ58"/>
  <c r="BD54"/>
  <c r="W33"/>
  <c r="BA54"/>
  <c r="W30"/>
  <c i="4" l="1" r="P147"/>
  <c r="P118"/>
  <c r="P117"/>
  <c i="1" r="AU57"/>
  <c i="4" r="BK147"/>
  <c r="J147"/>
  <c r="J63"/>
  <c i="5" r="J59"/>
  <c i="3" r="BK83"/>
  <c r="J83"/>
  <c r="J59"/>
  <c i="5" r="J39"/>
  <c i="2" r="BK105"/>
  <c r="J105"/>
  <c r="J59"/>
  <c i="1" r="AN58"/>
  <c r="AW54"/>
  <c r="AK30"/>
  <c r="AU54"/>
  <c r="W31"/>
  <c r="AZ54"/>
  <c r="AV54"/>
  <c r="AK29"/>
  <c r="AY54"/>
  <c i="4" l="1" r="BK118"/>
  <c r="J118"/>
  <c r="J60"/>
  <c i="3" r="J30"/>
  <c i="1" r="AG56"/>
  <c i="2" r="J30"/>
  <c i="1" r="AG55"/>
  <c r="AT54"/>
  <c r="W29"/>
  <c i="4" l="1" r="BK117"/>
  <c r="J117"/>
  <c r="J59"/>
  <c i="3" r="J39"/>
  <c i="1" r="AN55"/>
  <c i="2" r="J39"/>
  <c i="1" r="AN56"/>
  <c i="4" l="1" r="J30"/>
  <c i="1" r="AG57"/>
  <c r="AN57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<sst xmlns="http://schemas.openxmlformats.org/spreadsheetml/2006/main">
  <si>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</si>
  <si>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</si>
  <si>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</si>
  <si>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</si>
  <si>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</si>
  <si>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{ed458886-473b-4cf3-b234-ddb656689269}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</si>
  <si>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</si>
  <si>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</si>
  <si>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</si>
  <si>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</si>
  <si>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</si>
  <si>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</si>
  <si>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</si>
  <si>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</si>
  <si>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</si>
  <si>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</si>
  <si>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</si>
  <si>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Mrštíkova 1, Jihlava (vybudování sociálního zázemí v nebytovém prostoru)</t>
  </si>
  <si>
    <t>KSO:</t>
  </si>
  <si>
    <t/>
  </si>
  <si>
    <t>CC-CZ:</t>
  </si>
  <si>
    <t>Místo:</t>
  </si>
  <si>
    <t>Jihlava</t>
  </si>
  <si>
    <t>Datum:</t>
  </si>
  <si>
    <t>8. 8. 2025</t>
  </si>
  <si>
    <t>Zadavatel:</t>
  </si>
  <si>
    <t>IČ:</t>
  </si>
  <si>
    <t>Statutární město Jihlava, Masarykovo nám.97/1</t>
  </si>
  <si>
    <t>DIČ:</t>
  </si>
  <si>
    <t>Účastník:</t>
  </si>
  <si>
    <t>Vyplň údaj</t>
  </si>
  <si>
    <t>Projektant:</t>
  </si>
  <si>
    <t>SPA spol.s r.o.Jihlava, Havlíčkova 46, 58601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</si>
  <si>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</si>
  <si>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</si>
  <si>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</si>
  <si>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</si>
  <si>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</si>
  <si>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</si>
  <si>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</si>
  <si>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</si>
  <si>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</si>
  <si>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</si>
  <si>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</si>
  <si>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</si>
  <si>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</si>
  <si>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</si>
  <si>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</si>
  <si>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</si>
  <si>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</si>
  <si>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</si>
  <si>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</si>
  <si>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</si>
  <si>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</si>
  <si>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</si>
  <si>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</si>
  <si>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</si>
  <si>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</si>
  <si>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</si>
  <si>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</si>
  <si>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</si>
  <si>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</si>
  <si>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</si>
  <si>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</si>
  <si>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</si>
  <si>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</si>
  <si>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</si>
  <si>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</si>
  <si>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</si>
  <si>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</si>
  <si>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</si>
  <si>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</si>
  <si>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</si>
  <si>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</si>
  <si>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</si>
  <si>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</si>
  <si>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</si>
  <si>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</si>
  <si>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</si>
  <si>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</si>
  <si>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</si>
  <si>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{58e6639a-bc53-4b8f-aec1-24e0c9ce1433}</t>
  </si>
  <si>
    <t>2</t>
  </si>
  <si>
    <t>02</t>
  </si>
  <si>
    <t>ZTI</t>
  </si>
  <si>
    <t>{1d4126b0-a738-4c93-9b8c-992206fef91e}</t>
  </si>
  <si>
    <t>03</t>
  </si>
  <si>
    <t>silnoproudá elektrotechnika</t>
  </si>
  <si>
    <t>{66937633-16d8-45ed-bbfb-824845dee27d}</t>
  </si>
  <si>
    <t>VON</t>
  </si>
  <si>
    <t>Vedlejší a ostatní náklady</t>
  </si>
  <si>
    <t>{99494f4a-b6be-48f6-a70d-fb167934843a}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</si>
  <si>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</si>
  <si>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</si>
  <si>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</si>
  <si>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</si>
  <si>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</si>
  <si>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</si>
  <si>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</si>
  <si>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</si>
  <si>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</si>
  <si>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</si>
  <si>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</si>
  <si>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</si>
  <si>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</si>
  <si>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</si>
  <si>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</si>
  <si>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</si>
  <si>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</si>
  <si>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</si>
  <si>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</si>
  <si>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</si>
  <si>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</si>
  <si>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</si>
  <si>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</si>
  <si>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</si>
  <si>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</si>
  <si>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</si>
  <si>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</si>
  <si>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</si>
  <si>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</si>
  <si>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</si>
  <si>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</si>
  <si>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</si>
  <si>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</si>
  <si>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</si>
  <si>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</si>
  <si>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</si>
  <si>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</si>
  <si>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</si>
  <si>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</si>
  <si>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</si>
  <si>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</si>
  <si>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</si>
  <si>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</si>
  <si>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</si>
  <si>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</si>
  <si>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</si>
  <si>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</si>
  <si>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</si>
  <si>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</si>
  <si>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</si>
  <si>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</si>
  <si>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</si>
  <si>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</si>
  <si>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Příčky z pórobetonových tvárnic hladkých na tenké maltové lože objemová hmotnost do 500 kg/m3, tloušťka příčky 100 mm</t>
  </si>
  <si>
    <t>m2</t>
  </si>
  <si>
    <t>CS ÚRS 2025 01</t>
  </si>
  <si>
    <t>4</t>
  </si>
  <si>
    <t>1933151002</t>
  </si>
  <si>
    <t>Online PSC</t>
  </si>
  <si>
    <t>https://podminky.urs.cz/item/CS_URS_2025_01/342272225</t>
  </si>
  <si>
    <t>VV</t>
  </si>
  <si>
    <t>1,45*2,50-0,80*1,97</t>
  </si>
  <si>
    <t>1,65*3,25+1,65*0,40*0,785+0,20*2,00*2</t>
  </si>
  <si>
    <t>2,60*2,90+2,60*(1,05+0,30)*1/2*1,10-0,80*1,97</t>
  </si>
  <si>
    <t>2,15*(3,40+3,20)*1/2-0,60*1,97</t>
  </si>
  <si>
    <t>2,25*3,40+1,10*3,40-0,60*1,97</t>
  </si>
  <si>
    <t>Mezisoučet</t>
  </si>
  <si>
    <t>317142422</t>
  </si>
  <si>
    <t>Překlady nenosné z pórobetonu osazené do tenkého maltového lože, výšky do 250 mm, šířky překladu 100 mm, délky překladu přes 1000 do 1250 mm</t>
  </si>
  <si>
    <t>kus</t>
  </si>
  <si>
    <t>-1742682820</t>
  </si>
  <si>
    <t>https://podminky.urs.cz/item/CS_URS_2025_01/317142422</t>
  </si>
  <si>
    <t>342291121</t>
  </si>
  <si>
    <t>Ukotvení příček plochými kotvami, do konstrukce cihelné</t>
  </si>
  <si>
    <t>m</t>
  </si>
  <si>
    <t>1982407189</t>
  </si>
  <si>
    <t>https://podminky.urs.cz/item/CS_URS_2025_01/342291121</t>
  </si>
  <si>
    <t>2,50*2+3,25*3,25*2+2,90+3,40+3,20+3,40</t>
  </si>
  <si>
    <t>346272236</t>
  </si>
  <si>
    <t>Přizdívky z pórobetonových tvárnic objemová hmotnost do 500 kg/m3, na tenké maltové lože, tloušťka přizdívky 100 mm</t>
  </si>
  <si>
    <t>-697640317</t>
  </si>
  <si>
    <t>https://podminky.urs.cz/item/CS_URS_2025_01/346272236</t>
  </si>
  <si>
    <t>"geberit v 1.04" 1,00*1,20</t>
  </si>
  <si>
    <t>5</t>
  </si>
  <si>
    <t>346272246</t>
  </si>
  <si>
    <t>Přizdívky z pórobetonových tvárnic objemová hmotnost do 500 kg/m3, na tenké maltové lože, tloušťka přizdívky 125 mm</t>
  </si>
  <si>
    <t>1436700604</t>
  </si>
  <si>
    <t>https://podminky.urs.cz/item/CS_URS_2025_01/346272246</t>
  </si>
  <si>
    <t>"geberit v 1.08" 0,80*1,20</t>
  </si>
  <si>
    <t>6</t>
  </si>
  <si>
    <t>317944321</t>
  </si>
  <si>
    <t>Válcované nosníky dodatečně osazované do připravených otvorů bez zazdění hlav do č. 12</t>
  </si>
  <si>
    <t>t</t>
  </si>
  <si>
    <t>1886493625</t>
  </si>
  <si>
    <t>https://podminky.urs.cz/item/CS_URS_2025_01/317944321</t>
  </si>
  <si>
    <t>"IPN120" 1,30*2*11,10*0,001*1,10</t>
  </si>
  <si>
    <t>7</t>
  </si>
  <si>
    <t>317234410</t>
  </si>
  <si>
    <t>Vyzdívka mezi nosníky a uklínování cihlami pálenými na maltu cementovou</t>
  </si>
  <si>
    <t>m3</t>
  </si>
  <si>
    <t>-437589243</t>
  </si>
  <si>
    <t>https://podminky.urs.cz/item/CS_URS_2025_01/317234410</t>
  </si>
  <si>
    <t>1,40*0,30*(0,12+0,15)*1</t>
  </si>
  <si>
    <t>8</t>
  </si>
  <si>
    <t>346244381</t>
  </si>
  <si>
    <t>Plentování ocelových válcovaných nosníků jednostranné cihlami na maltu, výška stojiny do 200 mm ( aternativně EPS )</t>
  </si>
  <si>
    <t>-617851492</t>
  </si>
  <si>
    <t>https://podminky.urs.cz/item/CS_URS_2025_01/346244381</t>
  </si>
  <si>
    <t>"IPN120" 0,12*1,30*2*1</t>
  </si>
  <si>
    <t>9</t>
  </si>
  <si>
    <t>349231811</t>
  </si>
  <si>
    <t>Přizdívka z cihel ostění s ozubem ve vybouraných otvorech, s vysekáním kapes pro zavázaní přes 80 do 150 mm</t>
  </si>
  <si>
    <t>-1311476971</t>
  </si>
  <si>
    <t>https://podminky.urs.cz/item/CS_URS_2025_01/349231811</t>
  </si>
  <si>
    <t>"úprava velikosti otvoru pro osazení zárubně" 0,30*(1,00+2,10*2)</t>
  </si>
  <si>
    <t>Vodorovné konstrukce</t>
  </si>
  <si>
    <t>10</t>
  </si>
  <si>
    <t>413232211</t>
  </si>
  <si>
    <t>Zazdívka zhlaví stropních trámů nebo válcovaných nosníků pálenými cihlami válcovaných nosníků, výšky do 150 mm</t>
  </si>
  <si>
    <t>-292158378</t>
  </si>
  <si>
    <t>https://podminky.urs.cz/item/CS_URS_2025_01/413232211</t>
  </si>
  <si>
    <t>"IPN120" 2*2</t>
  </si>
  <si>
    <t>Úpravy povrchů, podlahy a osazování výplní</t>
  </si>
  <si>
    <t>61</t>
  </si>
  <si>
    <t>Úprava povrchů vnitřních</t>
  </si>
  <si>
    <t>11</t>
  </si>
  <si>
    <t>611325422</t>
  </si>
  <si>
    <t>Oprava vápenocementové omítky vnitřních ploch štukové dvouvrstvé, tl. jádrové omítky do 20 mm a tl. štuku do 3 mm stropů, v rozsahu opravované plochy přes 10 do 30%</t>
  </si>
  <si>
    <t>-1668770536</t>
  </si>
  <si>
    <t>https://podminky.urs.cz/item/CS_URS_2025_01/611325422</t>
  </si>
  <si>
    <t>omítka kleneb</t>
  </si>
  <si>
    <t>"101" 4,60*(4,00+1,05)*1,25+4,60*(2,95+0,80)*1,25+4,45*(0,60+0,90)*1,10</t>
  </si>
  <si>
    <t>"102" 4,60*(4,35+0,80)*1,25+3,80*(0,30+0,25)*1,10</t>
  </si>
  <si>
    <t>"103" 2,35*(10,65+0,40)*1,10</t>
  </si>
  <si>
    <t>"104" 2,15*-(1,00+0,55)*1,25+1,45*0,60</t>
  </si>
  <si>
    <t>"105" 2,30*1,10</t>
  </si>
  <si>
    <t>"106" 4,50*(4,00+1,05)*1,25+4,20*(1,60+0,70)*1,10</t>
  </si>
  <si>
    <t>"106,108" 4,35*(2,60+0,90)*1,20-0,70*0,60</t>
  </si>
  <si>
    <t>"107" 4,35*(1,65+0,90)*1,20</t>
  </si>
  <si>
    <t>612325422</t>
  </si>
  <si>
    <t>Oprava vápenocementové omítky vnitřních ploch štukové dvouvrstvé, tl. jádrové omítky do 20 mm a tl. štuku do 3 mm stěn, v rozsahu opravované plochy přes 10 do 30%</t>
  </si>
  <si>
    <t>-1216471754</t>
  </si>
  <si>
    <t>https://podminky.urs.cz/item/CS_URS_2025_01/612325422</t>
  </si>
  <si>
    <t>omítky na stávajících konstrukcích</t>
  </si>
  <si>
    <t>"101" (7,55*2+4,60+0,15*2)*2,50+4,60*1,00*0,785*2+4,00*1,00*0,785*2</t>
  </si>
  <si>
    <t>"101" 4,60*3,40+4,60*0,85*0,785+2,95*0,85*0,785*2</t>
  </si>
  <si>
    <t>"102" (4,35+4,60)*2*2,50+4,35*0,80*0,785*2+4,60*0,80*0,785*2+0,30*2*2,50</t>
  </si>
  <si>
    <t>"103" (2,35*2+1,65)*3,25+1,65*0,40*0,785*2</t>
  </si>
  <si>
    <t>"104" (2,15+0,60*2+1,00+0,45)*2,90+2,15*0,35*0,785+1,00*0,50*0,785+0,45*0,30*0,785</t>
  </si>
  <si>
    <t>"105" (1,10+2,30)*2*4,00</t>
  </si>
  <si>
    <t>"106" (4,00+4,50)*2*2,50+4,00*1,05*0,785*2+4,50*0,90*0,785*2+(1,60*2+4,50)*2,70+4,20*0,70*0,785</t>
  </si>
  <si>
    <t>"106,108" (4,35*2+2,60+0,60)*2,50+4,20*0,80*0,785+2,60*0,90*0,785</t>
  </si>
  <si>
    <t>"107" (4,35+4,15+1,65)*2,50+4,15*0,80*0,785*2+1,65*0,80*0,785</t>
  </si>
  <si>
    <t>-2,10*2,50*2+0,60*(2,10+2,50*2)*2</t>
  </si>
  <si>
    <t>-1,60*2,10*2+0,30*(1,85+2,10*2)</t>
  </si>
  <si>
    <t>-1,00*2,10*2-1,10*2,10*3+0,50*(1,10+2,10*2)*2</t>
  </si>
  <si>
    <t>-1,20*2,10+0,30*(1,85+2,20*2)+0,40*(2,05+3,00*2)</t>
  </si>
  <si>
    <t>-1,20*2,10+0,30*(1,30+2,20*2)+0,40*(1,50+3,00*2)</t>
  </si>
  <si>
    <t>-1,20*2,10+0,30*(1,30+2,20*2)+0,55*(1,50+3,00*2)</t>
  </si>
  <si>
    <t>-0,80*1,97*2-1,45*2,10*2+0,30*(1,45+2,10*2)</t>
  </si>
  <si>
    <t>-1,45*2,10*2+0,55*(1,45+2,10*2)</t>
  </si>
  <si>
    <t>odpočet obkladů na stávajících konstrukcích</t>
  </si>
  <si>
    <t>-6,675</t>
  </si>
  <si>
    <t>13</t>
  </si>
  <si>
    <t>612131101</t>
  </si>
  <si>
    <t>Podkladní a spojovací vrstva vnitřních omítaných ploch cementový postřik nanášený ručně celoplošně stěn</t>
  </si>
  <si>
    <t>801581716</t>
  </si>
  <si>
    <t>https://podminky.urs.cz/item/CS_URS_2025_01/612131101</t>
  </si>
  <si>
    <t>14</t>
  </si>
  <si>
    <t>612321111</t>
  </si>
  <si>
    <t>Omítka vápenocementová vnitřních ploch nanášená ručně jednovrstvá, tloušťky do 10 mm hrubá zatřená svislých konstrukcí stěn</t>
  </si>
  <si>
    <t>-186477799</t>
  </si>
  <si>
    <t>https://podminky.urs.cz/item/CS_URS_2025_01/612321111</t>
  </si>
  <si>
    <t>omítky pod obklady na nových konstrukcích</t>
  </si>
  <si>
    <t>"104" (2,15+0,55)*1,50-0,60*1,50</t>
  </si>
  <si>
    <t>"108" (2,15+1,00+0,80)*1,50-0,60*1,50+0,80*0,125</t>
  </si>
  <si>
    <t>omítky pod obklady na stávajících konstrukcích</t>
  </si>
  <si>
    <t>"1.04" (2,15-1,45+0,45+1,00)*1,50</t>
  </si>
  <si>
    <t>"1.08" (2,15+0,15)*1,50</t>
  </si>
  <si>
    <t>Součet</t>
  </si>
  <si>
    <t>15</t>
  </si>
  <si>
    <t>612321141</t>
  </si>
  <si>
    <t>Omítka vápenocementová vnitřních ploch nanášená ručně dvouvrstvá, tloušťky jádrové omítky do 10 mm a tloušťky štuku do 3 mm štuková svislých konstrukcí stěn</t>
  </si>
  <si>
    <t>1573289719</t>
  </si>
  <si>
    <t>https://podminky.urs.cz/item/CS_URS_2025_01/612321141</t>
  </si>
  <si>
    <t>omítky na nových příčkách</t>
  </si>
  <si>
    <t>(1,45*2,50-0,80*1,97)*2</t>
  </si>
  <si>
    <t>(1,65*3,25+1,65*0,40*0,785+0,20*2,00*2)*2</t>
  </si>
  <si>
    <t>(2,60*2,90+2,60*(1,05+0,30)*1/2*1,10-0,80*1,97)*2+1,00*0,10+0,80*0,125</t>
  </si>
  <si>
    <t>(2,15*(3,40+3,20)*1/2-0,60*1,97)*2</t>
  </si>
  <si>
    <t>(2,25*3,40+1,10*3,40-0,60*1,97)*2</t>
  </si>
  <si>
    <t>odpočet obkladů na nových konstrukcích</t>
  </si>
  <si>
    <t>"104" -((2,15+0,55)*1,50-0,60*1,50)</t>
  </si>
  <si>
    <t>"108" -((2,15+1,00+0,80)*1,50-0,60*1,50+0,80*0,125)</t>
  </si>
  <si>
    <t>62</t>
  </si>
  <si>
    <t>Úprava povrchů vnějších</t>
  </si>
  <si>
    <t>16</t>
  </si>
  <si>
    <t>622385101</t>
  </si>
  <si>
    <t>Omítka tenkovrstvá minerální jednotlivých malých ploch stěn, plochy jednotlivě do 0,1 m2</t>
  </si>
  <si>
    <t>-1026421269</t>
  </si>
  <si>
    <t>https://podminky.urs.cz/item/CS_URS_2025_01/622385101</t>
  </si>
  <si>
    <t>"vně objektu - výústky odvětrání sociálního zařízení" 2</t>
  </si>
  <si>
    <t>63</t>
  </si>
  <si>
    <t>Podlahy a podlahové konstrukce</t>
  </si>
  <si>
    <t>17</t>
  </si>
  <si>
    <t>632902221</t>
  </si>
  <si>
    <t>Příprava zatvrdlého povrchu betonových mazanin pro cementový potěr spojovacím (adhezním) můstkem</t>
  </si>
  <si>
    <t>1146362690</t>
  </si>
  <si>
    <t>https://podminky.urs.cz/item/CS_URS_2025_01/632902221</t>
  </si>
  <si>
    <t>18</t>
  </si>
  <si>
    <t>632451105</t>
  </si>
  <si>
    <t>Potěr cementový samonivelační ze suchých směsí tloušťky přes 10 do 15 mm</t>
  </si>
  <si>
    <t>991275006</t>
  </si>
  <si>
    <t>https://podminky.urs.cz/item/CS_URS_2025_01/632451105</t>
  </si>
  <si>
    <t>"podlaha P 2" 3,730</t>
  </si>
  <si>
    <t>"podlaha P 3" 5,310</t>
  </si>
  <si>
    <t>19</t>
  </si>
  <si>
    <t>632451107</t>
  </si>
  <si>
    <t>Potěr cementový samonivelační ze suchých směsí tloušťky přes 15 do 20 mm</t>
  </si>
  <si>
    <t>-2113077923</t>
  </si>
  <si>
    <t>https://podminky.urs.cz/item/CS_URS_2025_01/632451107</t>
  </si>
  <si>
    <t>"podlaha P 1" 110,458</t>
  </si>
  <si>
    <t>64</t>
  </si>
  <si>
    <t>Osazování výplní otvorů</t>
  </si>
  <si>
    <t>20</t>
  </si>
  <si>
    <t>642942111</t>
  </si>
  <si>
    <t>Osazování zárubní nebo rámů kovových dveřních lisovaných nebo z úhelníků bez dveřních křídel na cementovou maltu, plochy otvoru do 2,5 m2</t>
  </si>
  <si>
    <t>-1568173647</t>
  </si>
  <si>
    <t>https://podminky.urs.cz/item/CS_URS_2025_01/642942111</t>
  </si>
  <si>
    <t>"ozn.2/L,P; 3L/P; 4/L" (1+1)+(1+1)+1</t>
  </si>
  <si>
    <t>M</t>
  </si>
  <si>
    <t>55331480</t>
  </si>
  <si>
    <t>zárubeň jednokřídlá ocelová pro zdění tl stěny 75-100mm rozměru 600/1970, 2100mm</t>
  </si>
  <si>
    <t>1728724443</t>
  </si>
  <si>
    <t>22</t>
  </si>
  <si>
    <t>55331482</t>
  </si>
  <si>
    <t>zárubeň jednokřídlá ocelová pro zdění tl stěny 75-100mm rozměru 800/1970, 2100mm</t>
  </si>
  <si>
    <t>1728408725</t>
  </si>
  <si>
    <t>Ostatní konstrukce a práce, bourání</t>
  </si>
  <si>
    <t>94</t>
  </si>
  <si>
    <t>Lešení a stavební výtahy</t>
  </si>
  <si>
    <t>23</t>
  </si>
  <si>
    <t>949 R_001</t>
  </si>
  <si>
    <t>Montáž, příplatek za každý další den použití, demontáž - lešení lehkého kozového dílcového o výšce lešeňové podlahy do 1,90 m ( vnější úpravy - vstupy, výústky VZT )</t>
  </si>
  <si>
    <t>sada</t>
  </si>
  <si>
    <t>20671651</t>
  </si>
  <si>
    <t>24</t>
  </si>
  <si>
    <t>949101111</t>
  </si>
  <si>
    <t>Lešení pomocné pracovní pro objekty pozemních staveb pro zatížení do 150 kg/m2, o výšce lešeňové podlahy do 1,9 m</t>
  </si>
  <si>
    <t>-434980446</t>
  </si>
  <si>
    <t>https://podminky.urs.cz/item/CS_URS_2025_01/949101111</t>
  </si>
  <si>
    <t>110,458+3,730+5,310</t>
  </si>
  <si>
    <t>95</t>
  </si>
  <si>
    <t>Dokončovací konstrukce a práce pozemních staveb</t>
  </si>
  <si>
    <t>25</t>
  </si>
  <si>
    <t>952901111</t>
  </si>
  <si>
    <t>Vyčištění budov nebo objektů před předáním do užívání budov bytové nebo občanské výstavby, světlé výšky podlaží do 4 m</t>
  </si>
  <si>
    <t>-1690436710</t>
  </si>
  <si>
    <t>https://podminky.urs.cz/item/CS_URS_2025_01/952901111</t>
  </si>
  <si>
    <t>"1.P.P." 3,60*4,25+1,65*1,00</t>
  </si>
  <si>
    <t>"1.N.P." 110,458+3,730+5,310</t>
  </si>
  <si>
    <t>96</t>
  </si>
  <si>
    <t>Bourání konstrukcí</t>
  </si>
  <si>
    <t>26</t>
  </si>
  <si>
    <t>971033641</t>
  </si>
  <si>
    <t>Vybourání otvorů ve zdivu základovém nebo nadzákladovém z cihel, tvárnic, příčkovek z cihel pálených na maltu vápennou nebo vápenocementovou plochy do 4 m2, tl. do 300 mm</t>
  </si>
  <si>
    <t>136056544</t>
  </si>
  <si>
    <t>https://podminky.urs.cz/item/CS_URS_2025_01/971033641</t>
  </si>
  <si>
    <t>1,00+2,10*0,30</t>
  </si>
  <si>
    <t>27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</si>
  <si>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</si>
  <si>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</si>
  <si>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-901272178</t>
  </si>
  <si>
    <t>https://podminky.urs.cz/item/CS_URS_2025_01/967031132</t>
  </si>
  <si>
    <t>28</t>
  </si>
  <si>
    <t>975022241</t>
  </si>
  <si>
    <t>Podchycení nadzákladového zdiva dřevěnou výztuhou v. podchycení do 3 m, při tl. zdiva do 450 mm a délce podchycení do 3 m</t>
  </si>
  <si>
    <t>-1198576104</t>
  </si>
  <si>
    <t>https://podminky.urs.cz/item/CS_URS_2025_01/975022241</t>
  </si>
  <si>
    <t>nový překlad</t>
  </si>
  <si>
    <t>1,5*1</t>
  </si>
  <si>
    <t>29</t>
  </si>
  <si>
    <t>974031669</t>
  </si>
  <si>
    <t>Vysekání rýh ve zdivu cihelném na maltu vápennou nebo vápenocementovou pro vtahování nosníků do zdí, před vybouráním otvoru do hl. 150 mm, při v. nosníku do 450 mm</t>
  </si>
  <si>
    <t>-549511</t>
  </si>
  <si>
    <t>https://podminky.urs.cz/item/CS_URS_2025_01/974031669</t>
  </si>
  <si>
    <t>1,40*2</t>
  </si>
  <si>
    <t>30</t>
  </si>
  <si>
    <t>978011141</t>
  </si>
  <si>
    <t>Otlučení vápenných nebo vápenocementových omítek vnitřních ploch stropů, v rozsahu přes 10 do 30 %</t>
  </si>
  <si>
    <t>-1153453678</t>
  </si>
  <si>
    <t>https://podminky.urs.cz/item/CS_URS_2025_01/978011141</t>
  </si>
  <si>
    <t>31</t>
  </si>
  <si>
    <t>978013141</t>
  </si>
  <si>
    <t>Otlučení vápenných nebo vápenocementových omítek vnitřních ploch stěn s vyškrabáním spar, s očištěním zdiva, v rozsahu přes 10 do 30 %</t>
  </si>
  <si>
    <t>786749832</t>
  </si>
  <si>
    <t>https://podminky.urs.cz/item/CS_URS_2025_01/978013141</t>
  </si>
  <si>
    <t>32</t>
  </si>
  <si>
    <t>978013191</t>
  </si>
  <si>
    <t>Otlučení vápenných nebo vápenocementových omítek vnitřních ploch stěn s vyškrabáním spar, s očištěním zdiva, v rozsahu přes 50 do 100 %</t>
  </si>
  <si>
    <t>-1266999970</t>
  </si>
  <si>
    <t>https://podminky.urs.cz/item/CS_URS_2025_01/978013191</t>
  </si>
  <si>
    <t>pro obklady na stávajím zdivu</t>
  </si>
  <si>
    <t>33</t>
  </si>
  <si>
    <t>776201811</t>
  </si>
  <si>
    <t>Demontáž povlakových podlahovin lepených ručně bez podložky (položka obsahuje i odstranění soklové lišty)</t>
  </si>
  <si>
    <t>202032619</t>
  </si>
  <si>
    <t>https://podminky.urs.cz/item/CS_URS_2025_01/776201811</t>
  </si>
  <si>
    <t>"plochy stávajících podlah" 110,458+3,730+5,310</t>
  </si>
  <si>
    <t>34</t>
  </si>
  <si>
    <t>965046111</t>
  </si>
  <si>
    <t>Broušení stávajících betonových podlah úběr do 3 mm</t>
  </si>
  <si>
    <t>-1442936961</t>
  </si>
  <si>
    <t>https://podminky.urs.cz/item/CS_URS_2025_01/965046111</t>
  </si>
  <si>
    <t>35</t>
  </si>
  <si>
    <t>965046119</t>
  </si>
  <si>
    <t>Broušení stávajících betonových podlah Příplatek k ceně za každý další 1 mm úběru</t>
  </si>
  <si>
    <t>-1733503458</t>
  </si>
  <si>
    <t>https://podminky.urs.cz/item/CS_URS_2025_01/965046119</t>
  </si>
  <si>
    <t>119,498*2 'Přepočtené koeficientem množství</t>
  </si>
  <si>
    <t>36</t>
  </si>
  <si>
    <t>977151119</t>
  </si>
  <si>
    <t>Jádrové vrty diamantovými korunkami do stavebních materiálů (železobetonu, betonu, cihel, obkladů, dlažeb, kamene) průměru přes 100 do 110 mm</t>
  </si>
  <si>
    <t>-424089573</t>
  </si>
  <si>
    <t>https://podminky.urs.cz/item/CS_URS_2025_01/977151119</t>
  </si>
  <si>
    <t>"pro osazení větraího potrubí" 0,60*2*2</t>
  </si>
  <si>
    <t>37</t>
  </si>
  <si>
    <t>766111820</t>
  </si>
  <si>
    <t>Demontáž dřevěných stěn plných</t>
  </si>
  <si>
    <t>-943067724</t>
  </si>
  <si>
    <t>https://podminky.urs.cz/item/CS_URS_2025_01/766111820</t>
  </si>
  <si>
    <t>1,65*3,05+1,65*0,55*0,785</t>
  </si>
  <si>
    <t>2,45*2,50+2,145*0,90*0,785</t>
  </si>
  <si>
    <t>1,45*2,10</t>
  </si>
  <si>
    <t>38</t>
  </si>
  <si>
    <t>766691914</t>
  </si>
  <si>
    <t>Ostatní práce vyvěšení nebo zavěšení křídel dřevěných dveřních, plochy do 2 m2</t>
  </si>
  <si>
    <t>-1113604988</t>
  </si>
  <si>
    <t>https://podminky.urs.cz/item/CS_URS_2025_01/766691914</t>
  </si>
  <si>
    <t>997</t>
  </si>
  <si>
    <t>Doprava suti a vybouraných hmot</t>
  </si>
  <si>
    <t>39</t>
  </si>
  <si>
    <t>997013151</t>
  </si>
  <si>
    <t>Vnitrostaveništní doprava suti a vybouraných hmot vodorovně do 50 m s naložením s omezením mechanizace pro budovy a haly výšky do 6 m</t>
  </si>
  <si>
    <t>853244021</t>
  </si>
  <si>
    <t>https://podminky.urs.cz/item/CS_URS_2025_01/997013151</t>
  </si>
  <si>
    <t>40</t>
  </si>
  <si>
    <t>997013501</t>
  </si>
  <si>
    <t>Odvoz suti a vybouraných hmot na skládku nebo meziskládku se složením, na vzdálenost do 1 km</t>
  </si>
  <si>
    <t>51012852</t>
  </si>
  <si>
    <t>https://podminky.urs.cz/item/CS_URS_2025_01/997013501</t>
  </si>
  <si>
    <t>41</t>
  </si>
  <si>
    <t>997013509</t>
  </si>
  <si>
    <t>Odvoz suti a vybouraných hmot na skládku nebo meziskládku se složením, na vzdálenost Příplatek k ceně za každý další započatý 1 km přes 1 km</t>
  </si>
  <si>
    <t>664098664</t>
  </si>
  <si>
    <t>https://podminky.urs.cz/item/CS_URS_2025_01/997013509</t>
  </si>
  <si>
    <t>9,67*9 'Přepočtené koeficientem množství</t>
  </si>
  <si>
    <t>42</t>
  </si>
  <si>
    <t>997013871</t>
  </si>
  <si>
    <t>Poplatek za uložení stavebního odpadu na recyklační skládce (skládkovné) směsného stavebního a demoličního zatříděného do Katalogu odpadů pod kódem 17 09 04</t>
  </si>
  <si>
    <t>519351521</t>
  </si>
  <si>
    <t>https://podminky.urs.cz/item/CS_URS_2025_01/997013871</t>
  </si>
  <si>
    <t>998</t>
  </si>
  <si>
    <t>Přesun hmot</t>
  </si>
  <si>
    <t>43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</si>
  <si>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</si>
  <si>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</si>
  <si>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-554411744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</si>
  <si>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</si>
  <si>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</si>
  <si>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</si>
  <si>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</si>
  <si>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</si>
  <si>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44</t>
  </si>
  <si>
    <t>771591112</t>
  </si>
  <si>
    <t>Izolace podlahy pod dlažbu nátěrem nebo stěrkou ve dvou vrstvách</t>
  </si>
  <si>
    <t>-109340142</t>
  </si>
  <si>
    <t>https://podminky.urs.cz/item/CS_URS_2025_01/771591112</t>
  </si>
  <si>
    <t>podlaha P 3</t>
  </si>
  <si>
    <t>"104" 2,15*1,00+1,45*0,60+0,70*0,10</t>
  </si>
  <si>
    <t>"108" 2,15*1,00+0,70*0,10</t>
  </si>
  <si>
    <t>45</t>
  </si>
  <si>
    <t>781131112</t>
  </si>
  <si>
    <t>Izolace stěny pod obklad izolace nátěrem nebo stěrkou ve dvou vrstvách</t>
  </si>
  <si>
    <t>-1891044287</t>
  </si>
  <si>
    <t>https://podminky.urs.cz/item/CS_URS_2025_01/781131112</t>
  </si>
  <si>
    <t>"104" (2,15+1,60)*2*0,20</t>
  </si>
  <si>
    <t>"108" (2,15+1,00)*2*0,20</t>
  </si>
  <si>
    <t>46</t>
  </si>
  <si>
    <t>771591264</t>
  </si>
  <si>
    <t>Izolace podlahy pod dlažbu těsnícími izolačními pásy mezi podlahou a stěnu</t>
  </si>
  <si>
    <t>-1873597524</t>
  </si>
  <si>
    <t>https://podminky.urs.cz/item/CS_URS_2025_01/771591264</t>
  </si>
  <si>
    <t>"104" (2,15+1,60)*2+0,20*8</t>
  </si>
  <si>
    <t>"108" (2,15+1,00)*2+0,20*4</t>
  </si>
  <si>
    <t>47</t>
  </si>
  <si>
    <t>771591115</t>
  </si>
  <si>
    <t>Podlahy - dokončovací práce spárování silikonem</t>
  </si>
  <si>
    <t>-1825338717</t>
  </si>
  <si>
    <t>https://podminky.urs.cz/item/CS_URS_2025_01/771591115</t>
  </si>
  <si>
    <t>v místnostech s keramickými dlažbami / keramický obklad / keramický sokl</t>
  </si>
  <si>
    <t>"104" (2,15+1,60)*2</t>
  </si>
  <si>
    <t>"105" (1,10+2,30+0,50*2)*2</t>
  </si>
  <si>
    <t>"108" (2,15+1,00)*2</t>
  </si>
  <si>
    <t>48</t>
  </si>
  <si>
    <t>781495115</t>
  </si>
  <si>
    <t>Obklad - dokončující práce ostatní práce spárování silikonem</t>
  </si>
  <si>
    <t>-365927054</t>
  </si>
  <si>
    <t>https://podminky.urs.cz/item/CS_URS_2025_01/781495115</t>
  </si>
  <si>
    <t>"104" 0,20*8</t>
  </si>
  <si>
    <t>"108" 0,20*4</t>
  </si>
  <si>
    <t>751</t>
  </si>
  <si>
    <t>Vzduchotechnika</t>
  </si>
  <si>
    <t>49</t>
  </si>
  <si>
    <t>751398011</t>
  </si>
  <si>
    <t>Montáž ostatních zařízení větrací mřížky na kruhové potrubí, průměru do 100 mm</t>
  </si>
  <si>
    <t>-1269580051</t>
  </si>
  <si>
    <t>https://podminky.urs.cz/item/CS_URS_2025_01/751398011</t>
  </si>
  <si>
    <t>50</t>
  </si>
  <si>
    <t>721174063</t>
  </si>
  <si>
    <t>Potrubí z trub polypropylenových větrací DN 110</t>
  </si>
  <si>
    <t>367999798</t>
  </si>
  <si>
    <t>https://podminky.urs.cz/item/CS_URS_2025_01/721174063</t>
  </si>
  <si>
    <t>odvětrání sociálního zařízení</t>
  </si>
  <si>
    <t>"104" 2,400</t>
  </si>
  <si>
    <t>"108" 4,700</t>
  </si>
  <si>
    <t>51</t>
  </si>
  <si>
    <t>42972835</t>
  </si>
  <si>
    <t>mřížka větrací kruhová nerezová se síťkou D 100mm</t>
  </si>
  <si>
    <t>-459299804</t>
  </si>
  <si>
    <t>52</t>
  </si>
  <si>
    <t>998751111</t>
  </si>
  <si>
    <t>Přesun hmot pro vzduchotechniku stanovený z hmotnosti přesunovaného materiálu vodorovná dopravní vzdálenost do 100 m s omezením mechanizace v objektech výšky do 12 m</t>
  </si>
  <si>
    <t>-712011870</t>
  </si>
  <si>
    <t>https://podminky.urs.cz/item/CS_URS_2025_01/998751111</t>
  </si>
  <si>
    <t>763</t>
  </si>
  <si>
    <t>Konstrukce suché výstavby</t>
  </si>
  <si>
    <t>53</t>
  </si>
  <si>
    <t>763131411</t>
  </si>
  <si>
    <t>Podhled ze sádrokartonových desek dvouvrstvá zavěšená spodní konstrukce z ocelových profilů CD, UD jednoduše opláštěná deskou standardní A, tl. 12,5 mm, bez izolace</t>
  </si>
  <si>
    <t>1479719783</t>
  </si>
  <si>
    <t>https://podminky.urs.cz/item/CS_URS_2025_01/763131411</t>
  </si>
  <si>
    <t>"105" 1,10*1,20</t>
  </si>
  <si>
    <t>54</t>
  </si>
  <si>
    <t>763131722</t>
  </si>
  <si>
    <t>Podhled ze sádrokartonových desek ostatní práce a konstrukce na podhledech ze sádrokartonových desek skokové změny výšky podhledu přes 0,5 m</t>
  </si>
  <si>
    <t>1415301966</t>
  </si>
  <si>
    <t>https://podminky.urs.cz/item/CS_URS_2025_01/763131722</t>
  </si>
  <si>
    <t>vyrovnání rozdílu světlých výšek 4,0/3,0 m</t>
  </si>
  <si>
    <t>1,100</t>
  </si>
  <si>
    <t>55</t>
  </si>
  <si>
    <t>763131714</t>
  </si>
  <si>
    <t>Podhled ze sádrokartonových desek ostatní práce a konstrukce na podhledech ze sádrokartonových desek základní penetrační nátěr</t>
  </si>
  <si>
    <t>-939476672</t>
  </si>
  <si>
    <t>https://podminky.urs.cz/item/CS_URS_2025_01/763131714</t>
  </si>
  <si>
    <t>"105" 1,10*(1,20+1,00)</t>
  </si>
  <si>
    <t>56</t>
  </si>
  <si>
    <t>763131761</t>
  </si>
  <si>
    <t>Podhled ze sádrokartonových desek Příplatek k cenám za plochu do 3 m2 jednotlivě</t>
  </si>
  <si>
    <t>1870290643</t>
  </si>
  <si>
    <t>https://podminky.urs.cz/item/CS_URS_2025_01/763131761</t>
  </si>
  <si>
    <t>57</t>
  </si>
  <si>
    <t>763111723</t>
  </si>
  <si>
    <t>Ostatní práce - ochrana rohů úhelníky hliníkové</t>
  </si>
  <si>
    <t>-2125236153</t>
  </si>
  <si>
    <t>https://podminky.urs.cz/item/CS_URS_2025_01/763111723</t>
  </si>
  <si>
    <t>"roh - č.m.: 105" 1,10*1</t>
  </si>
  <si>
    <t>58</t>
  </si>
  <si>
    <t>763131127</t>
  </si>
  <si>
    <t>Montáž prefabrikátu pro sádrokartonové podhledy kompletizovaného tvaru L tvaru U 1 x 12,5 mm rozvinuté šířky přes 400 do 600 mm</t>
  </si>
  <si>
    <t>-512729368</t>
  </si>
  <si>
    <t>https://podminky.urs.cz/item/CS_URS_2025_01/763131127</t>
  </si>
  <si>
    <t>"zaplentování potrubí v č.m.: 104" 2,15*1</t>
  </si>
  <si>
    <t>59</t>
  </si>
  <si>
    <t>59031560</t>
  </si>
  <si>
    <t>prefabrikát SDK tvar U rozložený deska impregnovaná H2 1x12,5mm rš přes 400 do 600mm</t>
  </si>
  <si>
    <t>1594663899</t>
  </si>
  <si>
    <t>60</t>
  </si>
  <si>
    <t>998763110</t>
  </si>
  <si>
    <t>Přesun hmot pro dřevostavby stanovený z hmotnosti přesunovaného materiálu vodorovná dopravní vzdálenost do 50 m s omezením mechanizace v objektech výšky do 6 m</t>
  </si>
  <si>
    <t>2117899073</t>
  </si>
  <si>
    <t>https://podminky.urs.cz/item/CS_URS_2025_01/998763110</t>
  </si>
  <si>
    <t>766</t>
  </si>
  <si>
    <t>Konstrukce truhlářské</t>
  </si>
  <si>
    <t>766 R_001</t>
  </si>
  <si>
    <t>Repase vstupních dřevěných stěn s dveřmi (dle PSV 1/L)_x000d_
- obroušení alt.opálení_x000d_
- nový nátěr_x000d_
- konstrola zasklení_x000d_
- oprava či výměna dřevěných okapniček_x000d_
- oprava či výměna kování_x000d_
- oprava rámové zárubně, odstranění stávající povrchové úpravy, provedení nové</t>
  </si>
  <si>
    <t>1128550398</t>
  </si>
  <si>
    <t>766 R_002</t>
  </si>
  <si>
    <t>Oprava vstupních dveří do dvorní části rozměr 90×197 cm (rozsah opravy bude upřesněn)</t>
  </si>
  <si>
    <t>1317761528</t>
  </si>
  <si>
    <t>766 R_003</t>
  </si>
  <si>
    <t>Oprava vnitřních dveří rozměr 90×197 cm, povrchová úprava (rozsah opravy bude upřesněn)</t>
  </si>
  <si>
    <t>-668390644</t>
  </si>
  <si>
    <t>766660171</t>
  </si>
  <si>
    <t>Montáž dveřních křídel dřevěných nebo plastových otevíravých do obložkové zárubně povrchově upravených jednokřídlových, šířky do 800 mm</t>
  </si>
  <si>
    <t>-1529069182</t>
  </si>
  <si>
    <t>https://podminky.urs.cz/item/CS_URS_2025_01/766660171</t>
  </si>
  <si>
    <t>"ozn.2/L,P" 1+1</t>
  </si>
  <si>
    <t>"ozn.3/L,P" 2+1</t>
  </si>
  <si>
    <t>"ozn.4/L" 1</t>
  </si>
  <si>
    <t>65</t>
  </si>
  <si>
    <t>MSN.0027334.URS</t>
  </si>
  <si>
    <t>dveře interiérové jednokřídlé plné, DTD, CPL premium, 60x197 cm, kování nerez mat kulaté rozety klika/klika, zámek WC (ozn.2/L,P - 1+1)</t>
  </si>
  <si>
    <t>-1818522342</t>
  </si>
  <si>
    <t>66</t>
  </si>
  <si>
    <t>MSN.0027336.URS</t>
  </si>
  <si>
    <t>dveře interiérové jednokřídlé plné, DTD, CPL premium, 80x197 cm, kování nerez mat kulaté rozety, zámek vložkový (ozn.3/L,P - 2+1)</t>
  </si>
  <si>
    <t>1871004694</t>
  </si>
  <si>
    <t>67</t>
  </si>
  <si>
    <t>MSN.0027336.URS.1</t>
  </si>
  <si>
    <t>dveře interiérové jednokřídlé plné, DTD, CPL premium, 80x197 cm, kování nerez mat kulaté rozety, zámek vložkový, větrací mřížka v dolní a horní části dveří (4/L - 1)</t>
  </si>
  <si>
    <t>2098317797</t>
  </si>
  <si>
    <t>68</t>
  </si>
  <si>
    <t>766821112</t>
  </si>
  <si>
    <t>Montáž nábytku vestavěného korpusu skříně policové dvoukřídlové</t>
  </si>
  <si>
    <t>-134977122</t>
  </si>
  <si>
    <t>https://podminky.urs.cz/item/CS_URS_2025_01/766821112</t>
  </si>
  <si>
    <t>"ozn.5" 1</t>
  </si>
  <si>
    <t>69</t>
  </si>
  <si>
    <t>766821142</t>
  </si>
  <si>
    <t>Montáž nábytku vestavěného dveří otvíravých</t>
  </si>
  <si>
    <t>1701737146</t>
  </si>
  <si>
    <t>https://podminky.urs.cz/item/CS_URS_2025_01/766821142</t>
  </si>
  <si>
    <t>70</t>
  </si>
  <si>
    <t>766821131</t>
  </si>
  <si>
    <t>Montáž nábytku vestavěného dílu boku nebo mezistěny</t>
  </si>
  <si>
    <t>925087042</t>
  </si>
  <si>
    <t>https://podminky.urs.cz/item/CS_URS_2025_01/766821131</t>
  </si>
  <si>
    <t>71</t>
  </si>
  <si>
    <t>615 R_001</t>
  </si>
  <si>
    <t>Vestavěná skříň - otevíravé dveře, vnitřní police, mezistěna (materiál lamino DTD ABS hrany, barva bílá) rozměry 145×210 cm hl.60 cm; podrobná specifikace dle PSV ozn.5</t>
  </si>
  <si>
    <t>-1755766352</t>
  </si>
  <si>
    <t>72</t>
  </si>
  <si>
    <t>998766211</t>
  </si>
  <si>
    <t>Přesun hmot pro konstrukce truhlářské stanovený procentní sazbou (%) z ceny vodorovná dopravní vzdálenost do 50 m s omezením mechanizace v objektech výšky do 6 m</t>
  </si>
  <si>
    <t>%</t>
  </si>
  <si>
    <t>712900151</t>
  </si>
  <si>
    <t>https://podminky.urs.cz/item/CS_URS_2025_01/998766211</t>
  </si>
  <si>
    <t>767</t>
  </si>
  <si>
    <t>Konstrukce zámečnické</t>
  </si>
  <si>
    <t>73</t>
  </si>
  <si>
    <t>767661811</t>
  </si>
  <si>
    <t>Demontáž mříží pevných nebo otevíravých (pro opětné použití)</t>
  </si>
  <si>
    <t>-1242669494</t>
  </si>
  <si>
    <t>https://podminky.urs.cz/item/CS_URS_2025_01/767661811</t>
  </si>
  <si>
    <t>"na oknech" 1,20*2,10*3</t>
  </si>
  <si>
    <t>74</t>
  </si>
  <si>
    <t>767662110</t>
  </si>
  <si>
    <t>Montáž mříží pevných, připevněných šroubováním</t>
  </si>
  <si>
    <t>2021590064</t>
  </si>
  <si>
    <t>https://podminky.urs.cz/item/CS_URS_2025_01/767662110</t>
  </si>
  <si>
    <t>75</t>
  </si>
  <si>
    <t>767 R_001</t>
  </si>
  <si>
    <t>Manipulace s demontovanými mřížemi, uložení</t>
  </si>
  <si>
    <t>1065270358</t>
  </si>
  <si>
    <t>76</t>
  </si>
  <si>
    <t>998767211</t>
  </si>
  <si>
    <t>Přesun hmot pro zámečnické konstrukce stanovený procentní sazbou (%) z ceny vodorovná dopravní vzdálenost do 50 m s omezením mechanizace v objektech výšky do 6 m</t>
  </si>
  <si>
    <t>-1201651499</t>
  </si>
  <si>
    <t>https://podminky.urs.cz/item/CS_URS_2025_01/998767211</t>
  </si>
  <si>
    <t>771</t>
  </si>
  <si>
    <t>Podlahy z dlaždic</t>
  </si>
  <si>
    <t>77</t>
  </si>
  <si>
    <t>771121022</t>
  </si>
  <si>
    <t>Příprava podkladu před provedením dlažby broušení podlah nového podkladu betonového</t>
  </si>
  <si>
    <t>624005216</t>
  </si>
  <si>
    <t>https://podminky.urs.cz/item/CS_URS_2025_01/771121022</t>
  </si>
  <si>
    <t>78</t>
  </si>
  <si>
    <t>771111011</t>
  </si>
  <si>
    <t>Příprava podkladu před provedením dlažby vysátí podlah</t>
  </si>
  <si>
    <t>1566809552</t>
  </si>
  <si>
    <t>https://podminky.urs.cz/item/CS_URS_2025_01/771111011</t>
  </si>
  <si>
    <t>79</t>
  </si>
  <si>
    <t>771121011</t>
  </si>
  <si>
    <t>Příprava podkladu před provedením dlažby nátěr penetrační na podlahu</t>
  </si>
  <si>
    <t>-1881646588</t>
  </si>
  <si>
    <t>https://podminky.urs.cz/item/CS_URS_2025_01/771121011</t>
  </si>
  <si>
    <t>80</t>
  </si>
  <si>
    <t>771151021</t>
  </si>
  <si>
    <t>Příprava podkladu před provedením dlažby samonivelační stěrka min. pevnosti 30 MPa, tloušťky do 3 mm</t>
  </si>
  <si>
    <t>-663185284</t>
  </si>
  <si>
    <t>https://podminky.urs.cz/item/CS_URS_2025_01/771151021</t>
  </si>
  <si>
    <t>81</t>
  </si>
  <si>
    <t>771574414</t>
  </si>
  <si>
    <t>Montáž podlah z dlaždic keramických lepených cementovým flexibilním lepidlem hladkých, tloušťky do 10 mm přes 4 do 6 ks/m2 (velikost a design - bude upřesněno)</t>
  </si>
  <si>
    <t>771548907</t>
  </si>
  <si>
    <t>https://podminky.urs.cz/item/CS_URS_2025_01/771574414</t>
  </si>
  <si>
    <t>podlaha P 2</t>
  </si>
  <si>
    <t>"105" 1,10*2,30+1,10*0,50*2+1,00*0,10</t>
  </si>
  <si>
    <t>82</t>
  </si>
  <si>
    <t>59761119</t>
  </si>
  <si>
    <t>dlažba keramická slinutá mrazuvzdorná R10/B povrch reliéfní/matný tl do 10mm přes 4 do 6ks/m2 (velikost a design - bude upřesněno)</t>
  </si>
  <si>
    <t>510798750</t>
  </si>
  <si>
    <t>9,04*1,1 'Přepočtené koeficientem množství</t>
  </si>
  <si>
    <t>83</t>
  </si>
  <si>
    <t>771577211</t>
  </si>
  <si>
    <t>Montáž podlah z dlaždic keramických lepených cementovým flexibilním lepidlem Příplatek k cenám za plochu do 5 m2 jednotlivě</t>
  </si>
  <si>
    <t>355386234</t>
  </si>
  <si>
    <t>https://podminky.urs.cz/item/CS_URS_2025_01/771577211</t>
  </si>
  <si>
    <t>84</t>
  </si>
  <si>
    <t>771474112</t>
  </si>
  <si>
    <t>Montáž soklů z dlaždic keramických lepených cementovým flexibilním lepidlem rovných, výšky přes 65 do 90 mm</t>
  </si>
  <si>
    <t>CS ÚRS 2024 02</t>
  </si>
  <si>
    <t>-1618128579</t>
  </si>
  <si>
    <t>https://podminky.urs.cz/item/CS_URS_2024_02/771474112</t>
  </si>
  <si>
    <t>"104" 1,45+0,60*2</t>
  </si>
  <si>
    <t>"105" (2,10+2,30)*2-0,90*2</t>
  </si>
  <si>
    <t>85</t>
  </si>
  <si>
    <t>59761184</t>
  </si>
  <si>
    <t>sokl keramický mrazuvzdorný povrch hladký/matný tl do 10mm výšky přes 65 do 90mm</t>
  </si>
  <si>
    <t>-1789781132</t>
  </si>
  <si>
    <t>9,65*1,1 'Přepočtené koeficientem množství</t>
  </si>
  <si>
    <t>86</t>
  </si>
  <si>
    <t>771161021</t>
  </si>
  <si>
    <t>Příprava podkladu před provedením dlažby montáž profilu ukončujícího profilu pro plynulý přechod (dlažba-koberec apod.)</t>
  </si>
  <si>
    <t>434690117</t>
  </si>
  <si>
    <t>https://podminky.urs.cz/item/CS_URS_2025_01/771161021</t>
  </si>
  <si>
    <t>"různé druhy podlah" 0,90*1+0,60*2</t>
  </si>
  <si>
    <t>87</t>
  </si>
  <si>
    <t>55343119</t>
  </si>
  <si>
    <t>profil přechodový Al narážecí 40mm dub, buk, javor, třešeň</t>
  </si>
  <si>
    <t>1832398102</t>
  </si>
  <si>
    <t>2,1*1,1 'Přepočtené koeficientem množství</t>
  </si>
  <si>
    <t>88</t>
  </si>
  <si>
    <t>998771111</t>
  </si>
  <si>
    <t>Přesun hmot pro podlahy z dlaždic stanovený z hmotnosti přesunovaného materiálu vodorovná dopravní vzdálenost do 50 m s omezením mechanizace v objektech výšky do 6 m</t>
  </si>
  <si>
    <t>479054607</t>
  </si>
  <si>
    <t>https://podminky.urs.cz/item/CS_URS_2025_01/998771111</t>
  </si>
  <si>
    <t>776</t>
  </si>
  <si>
    <t>Podlahy povlakové</t>
  </si>
  <si>
    <t>89</t>
  </si>
  <si>
    <t>776111112</t>
  </si>
  <si>
    <t>Příprava podkladu povlakových podlah a stěn broušení podlah nového podkladu betonového</t>
  </si>
  <si>
    <t>1469221651</t>
  </si>
  <si>
    <t>https://podminky.urs.cz/item/CS_URS_2025_01/776111112</t>
  </si>
  <si>
    <t>90</t>
  </si>
  <si>
    <t>776111311</t>
  </si>
  <si>
    <t>Příprava podkladu vysátí podlah</t>
  </si>
  <si>
    <t>-1675356074</t>
  </si>
  <si>
    <t>https://podminky.urs.cz/item/CS_URS_2025_01/776111311</t>
  </si>
  <si>
    <t>91</t>
  </si>
  <si>
    <t>776121321</t>
  </si>
  <si>
    <t>Příprava podkladu penetrace neředěná podlah</t>
  </si>
  <si>
    <t>1570468056</t>
  </si>
  <si>
    <t>https://podminky.urs.cz/item/CS_URS_2025_01/776121321</t>
  </si>
  <si>
    <t>92</t>
  </si>
  <si>
    <t>776141121</t>
  </si>
  <si>
    <t>Příprava podkladu povlakových podlah a stěn vyrovnání samonivelační stěrkou podlah min.pevnosti 30 MPa, tloušťky do 3 mm</t>
  </si>
  <si>
    <t>-601821434</t>
  </si>
  <si>
    <t>https://podminky.urs.cz/item/CS_URS_2025_01/776141121</t>
  </si>
  <si>
    <t>93</t>
  </si>
  <si>
    <t>776221111</t>
  </si>
  <si>
    <t>Montáž podlahovin z PVC lepením standardním lepidlem z pásů</t>
  </si>
  <si>
    <t>93975770</t>
  </si>
  <si>
    <t>https://podminky.urs.cz/item/CS_URS_2025_01/776221111</t>
  </si>
  <si>
    <t>skladba P 1</t>
  </si>
  <si>
    <t>"101" 4,00*4,60+2,10*0,60+4,45*0,60+2,95*4,60+0,90*0,15+(2,10+1,90)*1/2*0,40+(1,50+1,35)*1/2*0,40</t>
  </si>
  <si>
    <t>"102" 4,35*4,60+3,80*0,30+(1,50+1,30)*1/2*0,55+0,90*0,10</t>
  </si>
  <si>
    <t>"103" 2,35*1,65+1,45*0,55+1,45*0,30+2,15*1,80-0,30*0,60+0,90*0,10</t>
  </si>
  <si>
    <t>"106" 4,00*4,50+1,60*4,20+2,10*0,60+1,60*0,30+1,50*2,60+0,70*2,00-1,10*0,10+2,15*1,50+1,00*0,20</t>
  </si>
  <si>
    <t>"107" 4,35*1,65+0,90*0,10-0,95*0,20</t>
  </si>
  <si>
    <t>28411017</t>
  </si>
  <si>
    <t>podlahovina vinylová heterogenní zátěžová třída zátěže 34/43, hořlavost Bfl S1, nášlapná vrstva 0,70mm tl 2,00mm (typ a design - bude upřesněno)</t>
  </si>
  <si>
    <t>-1527524656</t>
  </si>
  <si>
    <t>110,458*1,1 'Přepočtené koeficientem množství</t>
  </si>
  <si>
    <t>776421111</t>
  </si>
  <si>
    <t>Montáž lišt obvodových lepených ( bez dodání materiálu - projekt počítá, že bude do lišty vložen pásek vinylu/koberce )</t>
  </si>
  <si>
    <t>-1084032654</t>
  </si>
  <si>
    <t>https://podminky.urs.cz/item/CS_URS_2025_01/776421111</t>
  </si>
  <si>
    <t>"101" (7,55+4,60+0,15+0,60+0,40*2)*2-(2,10+0,80)</t>
  </si>
  <si>
    <t>"102" (4,65+4,60+0,55)*2-0,80*2</t>
  </si>
  <si>
    <t>"103" (2,35+1,65+0,55+0,30-1,45+2,15+1,80)*2-(0,90+0,80*2+0,60)</t>
  </si>
  <si>
    <t>"106" (5,60+4,50+0,60+0,30-1,60+4,35+2,60+0,60+0,20)*2-(2,10+0,80*2+0,60)</t>
  </si>
  <si>
    <t>"107" (4,35*1,65)*2-0,80</t>
  </si>
  <si>
    <t>69751204</t>
  </si>
  <si>
    <t>lišta kobercová 55x9mm</t>
  </si>
  <si>
    <t>1263791257</t>
  </si>
  <si>
    <t>97,655*1,05 'Přepočtené koeficientem množství</t>
  </si>
  <si>
    <t>97</t>
  </si>
  <si>
    <t>69751221</t>
  </si>
  <si>
    <t>roh vnější k liště kobercové</t>
  </si>
  <si>
    <t>-1705839202</t>
  </si>
  <si>
    <t>98</t>
  </si>
  <si>
    <t>69751220</t>
  </si>
  <si>
    <t>roh vnitřní k liště kobercové</t>
  </si>
  <si>
    <t>1837657339</t>
  </si>
  <si>
    <t>99</t>
  </si>
  <si>
    <t>776421711</t>
  </si>
  <si>
    <t>Montáž lišt vložení pásků z podlahoviny do lišt včetně nařezání</t>
  </si>
  <si>
    <t>-47341833</t>
  </si>
  <si>
    <t>https://podminky.urs.cz/item/CS_URS_2025_01/776421711</t>
  </si>
  <si>
    <t>100</t>
  </si>
  <si>
    <t>1120275747</t>
  </si>
  <si>
    <t>97,655*0,11 'Přepočtené koeficientem množství</t>
  </si>
  <si>
    <t>101</t>
  </si>
  <si>
    <t>998776111</t>
  </si>
  <si>
    <t>Přesun hmot pro podlahy povlakové stanovený z hmotnosti přesunovaného materiálu vodorovná dopravní vzdálenost do 50 m s omezením mechanizace v objektech výšky do 6 m</t>
  </si>
  <si>
    <t>692503051</t>
  </si>
  <si>
    <t>https://podminky.urs.cz/item/CS_URS_2025_01/998776111</t>
  </si>
  <si>
    <t>781</t>
  </si>
  <si>
    <t>Dokončovací práce - obklady</t>
  </si>
  <si>
    <t>102</t>
  </si>
  <si>
    <t>781151031</t>
  </si>
  <si>
    <t>Příprava podkladu před provedením obkladu celoplošné vyrovnání podkladu stěrkou, tloušťky 3 mm</t>
  </si>
  <si>
    <t>-1157472753</t>
  </si>
  <si>
    <t>https://podminky.urs.cz/item/CS_URS_2025_01/781151031</t>
  </si>
  <si>
    <t>103</t>
  </si>
  <si>
    <t>781472215</t>
  </si>
  <si>
    <t>Montáž keramických obkladů stěn lepených cementovým flexibilním lepidlem hladkých přes 6 do 9 ks/m2 (velikost obkladu bude upřesněna)</t>
  </si>
  <si>
    <t>1849434406</t>
  </si>
  <si>
    <t>https://podminky.urs.cz/item/CS_URS_2025_01/781472215</t>
  </si>
  <si>
    <t>"104" (2,15+1,00)*2*1,50-1,45*1,50+1,00*0,10-0,60*1,50</t>
  </si>
  <si>
    <t>"108" (2,15+1,00)*2*1,50+0,80*0,125-0,60*1,50</t>
  </si>
  <si>
    <t>104</t>
  </si>
  <si>
    <t>59761729</t>
  </si>
  <si>
    <t>obklad keramický nemrazuvzdorný povrch reliéfní/matný tl do 10mm přes 6 do 9ks/m2 ( velikost a design - bude upřesněno )</t>
  </si>
  <si>
    <t>-516007165</t>
  </si>
  <si>
    <t>15,126177806619*1,05 'Přepočtené koeficientem množství</t>
  </si>
  <si>
    <t>105</t>
  </si>
  <si>
    <t>781472291</t>
  </si>
  <si>
    <t>Montáž keramických obkladů stěn lepených cementovým flexibilním lepidlem Příplatek k cenám za plochu do 10 m2 jednotlivě</t>
  </si>
  <si>
    <t>-584977784</t>
  </si>
  <si>
    <t>https://podminky.urs.cz/item/CS_URS_2025_01/781472291</t>
  </si>
  <si>
    <t>106</t>
  </si>
  <si>
    <t>781492211</t>
  </si>
  <si>
    <t>Obklad - dokončující práce montáž profilu lepeného flexibilním cementovým lepidlem rohového</t>
  </si>
  <si>
    <t>618831304</t>
  </si>
  <si>
    <t>https://podminky.urs.cz/item/CS_URS_2025_01/781492211</t>
  </si>
  <si>
    <t>1,00+0,80</t>
  </si>
  <si>
    <t>107</t>
  </si>
  <si>
    <t>19416012</t>
  </si>
  <si>
    <t>lišta ukončovací nerezová 10mm</t>
  </si>
  <si>
    <t>-459048224</t>
  </si>
  <si>
    <t>1,8*1,05 'Přepočtené koeficientem množství</t>
  </si>
  <si>
    <t>108</t>
  </si>
  <si>
    <t>781492251</t>
  </si>
  <si>
    <t>Obklad - dokončující práce montáž profilu lepeného flexibilním cementovým lepidlem ukončovacího</t>
  </si>
  <si>
    <t>-1152619976</t>
  </si>
  <si>
    <t>https://podminky.urs.cz/item/CS_URS_2025_01/781492251</t>
  </si>
  <si>
    <t>"104" (2,15+1,00)*2-(1,45+0,60)+1,50*2</t>
  </si>
  <si>
    <t>"108" (2,15+1,00)*2-0,60</t>
  </si>
  <si>
    <t>109</t>
  </si>
  <si>
    <t>19429085</t>
  </si>
  <si>
    <t>12,95*1,05 'Přepočtené koeficientem množství</t>
  </si>
  <si>
    <t>110</t>
  </si>
  <si>
    <t>781495111</t>
  </si>
  <si>
    <t>Příprava podkladu před provedením obkladu nátěr penetrační na stěnu</t>
  </si>
  <si>
    <t>-138110921</t>
  </si>
  <si>
    <t>https://podminky.urs.cz/item/CS_URS_2025_01/781495111</t>
  </si>
  <si>
    <t>111</t>
  </si>
  <si>
    <t>781495141</t>
  </si>
  <si>
    <t>Obklad - dokončující práce průnik obkladem kruhový, bez izolace do DN 30</t>
  </si>
  <si>
    <t>2137259526</t>
  </si>
  <si>
    <t>https://podminky.urs.cz/item/CS_URS_2025_01/781495141</t>
  </si>
  <si>
    <t>112</t>
  </si>
  <si>
    <t>781495142</t>
  </si>
  <si>
    <t>Obklad - dokončující práce průnik obkladem kruhový, bez izolace přes DN 30 do DN 90</t>
  </si>
  <si>
    <t>-1104118035</t>
  </si>
  <si>
    <t>https://podminky.urs.cz/item/CS_URS_2025_01/781495142</t>
  </si>
  <si>
    <t>113</t>
  </si>
  <si>
    <t>781495143</t>
  </si>
  <si>
    <t>Obklad - dokončující práce průnik obkladem kruhový, bez izolace přes DN 90</t>
  </si>
  <si>
    <t>-363646199</t>
  </si>
  <si>
    <t>https://podminky.urs.cz/item/CS_URS_2025_01/781495143</t>
  </si>
  <si>
    <t>114</t>
  </si>
  <si>
    <t>998781111</t>
  </si>
  <si>
    <t>Přesun hmot pro obklady keramické stanovený z hmotnosti přesunovaného materiálu vodorovná dopravní vzdálenost do 50 m s omezením mechanizace v objektech výšky do 6 m</t>
  </si>
  <si>
    <t>-53160132</t>
  </si>
  <si>
    <t>https://podminky.urs.cz/item/CS_URS_2025_01/998781111</t>
  </si>
  <si>
    <t>783</t>
  </si>
  <si>
    <t>Dokončovací práce - nátěry</t>
  </si>
  <si>
    <t>115</t>
  </si>
  <si>
    <t>783306805</t>
  </si>
  <si>
    <t>Odstranění nátěrů ze zámečnických konstrukcí opálením s obroušením</t>
  </si>
  <si>
    <t>-1907559184</t>
  </si>
  <si>
    <t>https://podminky.urs.cz/item/CS_URS_2025_01/783306805</t>
  </si>
  <si>
    <t>"stávající zárubeň" (0,80+1,97*2)*0,26*1</t>
  </si>
  <si>
    <t>116</t>
  </si>
  <si>
    <t>783314203</t>
  </si>
  <si>
    <t>Základní antikorozní nátěr zámečnických konstrukcí jednonásobný syntetický samozákladující</t>
  </si>
  <si>
    <t>205093184</t>
  </si>
  <si>
    <t>https://podminky.urs.cz/item/CS_URS_2025_01/783314203</t>
  </si>
  <si>
    <t>"IPN120" 0,439*1,30*2*1</t>
  </si>
  <si>
    <t>"ocelové zárubně" (0,60*2+0,80*3+1,97*2*5)*0,21</t>
  </si>
  <si>
    <t>117</t>
  </si>
  <si>
    <t>783315101</t>
  </si>
  <si>
    <t>Mezinátěr zámečnických konstrukcí jednonásobný syntetický standardní</t>
  </si>
  <si>
    <t>-572847624</t>
  </si>
  <si>
    <t>https://podminky.urs.cz/item/CS_URS_2025_01/783315101</t>
  </si>
  <si>
    <t>118</t>
  </si>
  <si>
    <t>783317101</t>
  </si>
  <si>
    <t>Krycí nátěr (email) zámečnických konstrukcí jednonásobný syntetický standardní</t>
  </si>
  <si>
    <t>-1006855943</t>
  </si>
  <si>
    <t>https://podminky.urs.cz/item/CS_URS_2025_01/783317101</t>
  </si>
  <si>
    <t>119</t>
  </si>
  <si>
    <t>783601421</t>
  </si>
  <si>
    <t>Příprava podkladu otopných těles před provedením nátěrů článkových očištění ometením</t>
  </si>
  <si>
    <t>-1583684959</t>
  </si>
  <si>
    <t>https://podminky.urs.cz/item/CS_URS_2025_01/783601421</t>
  </si>
  <si>
    <t>"stávající otopná tělesa" 0,280*(20+20+20+20+15+15)</t>
  </si>
  <si>
    <t>120</t>
  </si>
  <si>
    <t>783601325</t>
  </si>
  <si>
    <t>Příprava podkladu otopných těles před provedením nátěrů článkových odmaštěním vodou ředitelným</t>
  </si>
  <si>
    <t>-1840338106</t>
  </si>
  <si>
    <t>https://podminky.urs.cz/item/CS_URS_2025_01/783601325</t>
  </si>
  <si>
    <t>121</t>
  </si>
  <si>
    <t>783614111</t>
  </si>
  <si>
    <t>Základní nátěr otopných těles jednonásobný článkových syntetický</t>
  </si>
  <si>
    <t>-188371503</t>
  </si>
  <si>
    <t>https://podminky.urs.cz/item/CS_URS_2025_01/783614111</t>
  </si>
  <si>
    <t>122</t>
  </si>
  <si>
    <t>783617117</t>
  </si>
  <si>
    <t>Krycí nátěr (email) otopných těles článkových dvojnásobný syntetický</t>
  </si>
  <si>
    <t>1984583887</t>
  </si>
  <si>
    <t>https://podminky.urs.cz/item/CS_URS_2025_01/783617117</t>
  </si>
  <si>
    <t>784</t>
  </si>
  <si>
    <t>Dokončovací práce - malby a tapety</t>
  </si>
  <si>
    <t>123</t>
  </si>
  <si>
    <t>619991001</t>
  </si>
  <si>
    <t>Zakrytí vnitřních ploch před znečištěním fólií včetně pozdějšího odkrytí podlah</t>
  </si>
  <si>
    <t>652082479</t>
  </si>
  <si>
    <t>https://podminky.urs.cz/item/CS_URS_2025_01/619991001</t>
  </si>
  <si>
    <t>zakrytí podlah</t>
  </si>
  <si>
    <t>"keramická dlažba+vinyl" (3,730+5,310)+110,458</t>
  </si>
  <si>
    <t>124</t>
  </si>
  <si>
    <t>619991011</t>
  </si>
  <si>
    <t>Zakrytí vnitřních ploch před znečištěním fólií včetně pozdějšího odkrytí samostatných konstrukcí a prvků</t>
  </si>
  <si>
    <t>-795410248</t>
  </si>
  <si>
    <t>https://podminky.urs.cz/item/CS_URS_2025_01/619991011</t>
  </si>
  <si>
    <t>"keramické obklady" 8,275+6,675</t>
  </si>
  <si>
    <t>125</t>
  </si>
  <si>
    <t>619991021</t>
  </si>
  <si>
    <t>Zakrytí vnitřních ploch před znečištěním páskou včetně pozdějšího odlepení rámů oken a dveří, keramických soklů</t>
  </si>
  <si>
    <t>-1712530185</t>
  </si>
  <si>
    <t>https://podminky.urs.cz/item/CS_URS_2025_01/619991021</t>
  </si>
  <si>
    <t>"keramický a vinylový sokl" 7,000+97,655</t>
  </si>
  <si>
    <t>126</t>
  </si>
  <si>
    <t>784171111</t>
  </si>
  <si>
    <t>Zakrytí nemalovaných ploch (materiál ve specifikaci) včetně pozdějšího odkrytí svislých ploch např. stěn, oken, dveří v místnostech výšky do 3,80</t>
  </si>
  <si>
    <t>838044207</t>
  </si>
  <si>
    <t>https://podminky.urs.cz/item/CS_URS_2025_01/784171111</t>
  </si>
  <si>
    <t>okna</t>
  </si>
  <si>
    <t>1,20*2,10*3</t>
  </si>
  <si>
    <t>vnitřní parapety</t>
  </si>
  <si>
    <t>"šířka 300 mm" 0,40*(1,90+1,35+1,30)</t>
  </si>
  <si>
    <t>vstupní dveře</t>
  </si>
  <si>
    <t>2,10*2,50*2+1,10*2,10</t>
  </si>
  <si>
    <t xml:space="preserve">vnitřní dveře </t>
  </si>
  <si>
    <t>1,00*2,10*2*5+1,10*2,10*2*1</t>
  </si>
  <si>
    <t>zařizovací předměty, otopná tělesa apod.</t>
  </si>
  <si>
    <t>50,000</t>
  </si>
  <si>
    <t>127</t>
  </si>
  <si>
    <t>58124844</t>
  </si>
  <si>
    <t>fólie pro malířské potřeby zakrývací tl 25µ 4x5m</t>
  </si>
  <si>
    <t>1448800304</t>
  </si>
  <si>
    <t>97,81*1,1 'Přepočtené koeficientem množství</t>
  </si>
  <si>
    <t>128</t>
  </si>
  <si>
    <t>784185001</t>
  </si>
  <si>
    <t>Provedení penetrace podkladu jednonásobné v místnostech výšky do 3,80 m</t>
  </si>
  <si>
    <t>-2145135722</t>
  </si>
  <si>
    <t>https://podminky.urs.cz/item/CS_URS_2025_01/784185001</t>
  </si>
  <si>
    <t>129</t>
  </si>
  <si>
    <t>58124965</t>
  </si>
  <si>
    <t>hmota nátěrová akrylátová základní penetrační transparentní</t>
  </si>
  <si>
    <t>litr</t>
  </si>
  <si>
    <t>-1495337747</t>
  </si>
  <si>
    <t>616,521*0,04 'Přepočtené koeficientem množství</t>
  </si>
  <si>
    <t>130</t>
  </si>
  <si>
    <t>784211101</t>
  </si>
  <si>
    <t>Malby z malířských směsí oděruvzdorných za mokra dvojnásobné, bílé za mokra oděruvzdorné výborně v místnostech výšky do 3,80 m</t>
  </si>
  <si>
    <t>1031462097</t>
  </si>
  <si>
    <t>https://podminky.urs.cz/item/CS_URS_2025_01/784211101</t>
  </si>
  <si>
    <t>podhledy SDK</t>
  </si>
  <si>
    <t>"105" 1,10*1,20+1,10*0,50</t>
  </si>
  <si>
    <t>klenby</t>
  </si>
  <si>
    <t>"104" 2,15*(1,00+0,55)*1,25+1,45*0,60</t>
  </si>
  <si>
    <t>"105" 1,10*1,10</t>
  </si>
  <si>
    <t>malby na stávajících stěnách</t>
  </si>
  <si>
    <t>"odpočet obkladů" -6,675</t>
  </si>
  <si>
    <t>malby na nových příčkách</t>
  </si>
  <si>
    <t>1,45*2,50*2</t>
  </si>
  <si>
    <t>(2,60*2,90+2,60*(1,05+0,30)*1/2*1,10)*2+1,00*0,10+0,80*0,125</t>
  </si>
  <si>
    <t>2,15*(3,40+3,20)*1/2*2</t>
  </si>
  <si>
    <t>(2,25*3,40+1,10*3,40)*2</t>
  </si>
  <si>
    <t>"odpočet obkladů" -8,275</t>
  </si>
  <si>
    <t>HZS</t>
  </si>
  <si>
    <t>Hodinové zúčtovací sazby</t>
  </si>
  <si>
    <t>131</t>
  </si>
  <si>
    <t>HZS2222</t>
  </si>
  <si>
    <t>Hodinové zúčtovací sazby profesí PSV provádění stavebních instalací topenář odborný ( přemístění otopného tělesa z č.m.: 104 do 103, protažení a připojení přemístěného tělesa, vypuštění, napuštění, prověření funkčnosti systému, topná zkouška - rozsah bude upřesněn )</t>
  </si>
  <si>
    <t>hod</t>
  </si>
  <si>
    <t>512</t>
  </si>
  <si>
    <t>2077369815</t>
  </si>
  <si>
    <t>https://podminky.urs.cz/item/CS_URS_2025_01/HZS2222</t>
  </si>
  <si>
    <t>132</t>
  </si>
  <si>
    <t>HZS2492</t>
  </si>
  <si>
    <t>Hodinové zúčtovací sazby profesí HSV a PSV - ( celkový počet hodin bude odsouhlasen TDS ) položkou lze ocenit práce při rekonstrukci, které nejsou patrny z PD materiál bude dodán samostatně ( počet hodin = odhad )</t>
  </si>
  <si>
    <t>1587242339</t>
  </si>
  <si>
    <t>https://podminky.urs.cz/item/CS_URS_2025_01/HZS2492</t>
  </si>
  <si>
    <t>02 - ZTI</t>
  </si>
  <si>
    <t>Jaroslav Caha (import do KROS4)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</si>
  <si>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</si>
  <si>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</si>
  <si>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</si>
  <si>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721</t>
  </si>
  <si>
    <t>Zdravotechnika - vnitřní kanalizace</t>
  </si>
  <si>
    <t>721174042</t>
  </si>
  <si>
    <t>Potrubí kanalizační z PP hrdlové připojovací odpadní DN 40 - systém HT</t>
  </si>
  <si>
    <t>https://podminky.urs.cz/item/CS_URS_2025_01/721174042</t>
  </si>
  <si>
    <t>721174043</t>
  </si>
  <si>
    <t>Potrubí kanalizační z PP hrdlové připojovací odpadní DN 50 - systém HT</t>
  </si>
  <si>
    <t>https://podminky.urs.cz/item/CS_URS_2025_01/721174043</t>
  </si>
  <si>
    <t>721174025</t>
  </si>
  <si>
    <t>Potrubí kanalizační z PP hrdlové odpadní DN 100 - systém HT</t>
  </si>
  <si>
    <t>https://podminky.urs.cz/item/CS_URS_2025_01/721174025</t>
  </si>
  <si>
    <t>721194104</t>
  </si>
  <si>
    <t>Vyvedení a upevnění odpadních výpustek DN 40</t>
  </si>
  <si>
    <t>https://podminky.urs.cz/item/CS_URS_2025_01/721194104</t>
  </si>
  <si>
    <t>721194105</t>
  </si>
  <si>
    <t>Vyvedení a upevnění odpadních výpustek DN 50</t>
  </si>
  <si>
    <t>https://podminky.urs.cz/item/CS_URS_2025_01/721194105</t>
  </si>
  <si>
    <t>721194109</t>
  </si>
  <si>
    <t>Vyvedení a upevnění odpadních výpustek DN 100</t>
  </si>
  <si>
    <t>https://podminky.urs.cz/item/CS_URS_2025_01/721194109</t>
  </si>
  <si>
    <t>721290111</t>
  </si>
  <si>
    <t>Zkouška těsnosti potrubí kanalizace vodou do DN 125</t>
  </si>
  <si>
    <t>https://podminky.urs.cz/item/CS_URS_2025_01/721290111</t>
  </si>
  <si>
    <t>721140903</t>
  </si>
  <si>
    <t>Potrubí litinové - vsazení odbočky DN 75</t>
  </si>
  <si>
    <t>https://podminky.urs.cz/item/CS_URS_2025_01/721140903</t>
  </si>
  <si>
    <t>721140905</t>
  </si>
  <si>
    <t>Potrubí litinové - vsazení odbočky DN 100</t>
  </si>
  <si>
    <t>https://podminky.urs.cz/item/CS_URS_2025_01/721140905</t>
  </si>
  <si>
    <t>721140915</t>
  </si>
  <si>
    <t>Potrubí litinové - propojení potrubí DN 100</t>
  </si>
  <si>
    <t>https://podminky.urs.cz/item/CS_URS_2025_01/721140915</t>
  </si>
  <si>
    <t>721140925</t>
  </si>
  <si>
    <t>Potrubí litinové - krácení trub DN 100</t>
  </si>
  <si>
    <t>https://podminky.urs.cz/item/CS_URS_2025_01/721140925</t>
  </si>
  <si>
    <t>721910922</t>
  </si>
  <si>
    <t>Pročištění ležatých svodů do DN300 (pro stávající potrubí)</t>
  </si>
  <si>
    <t>https://podminky.urs.cz/item/CS_URS_2025_01/721910922</t>
  </si>
  <si>
    <t>spc</t>
  </si>
  <si>
    <t>Upínáky pro upevnění zavěšeného a stoupacího potrubí do DN 150 + MTZ</t>
  </si>
  <si>
    <t>spc.1</t>
  </si>
  <si>
    <t>Zaslepení stávajícího potrubí, zaslepení i provizorní a vše s materiálem</t>
  </si>
  <si>
    <t>721 R_001</t>
  </si>
  <si>
    <t>Vysekání drážek ve zdivu pro rozvod kanalizace, zpětné zapravení po osazení kanalizačního potrubí</t>
  </si>
  <si>
    <t>-448617777</t>
  </si>
  <si>
    <t>hzs</t>
  </si>
  <si>
    <t>Detailní průzkum kanalizace vč.sond a dopojení na stávající potrubí kanalizace po průzkumu</t>
  </si>
  <si>
    <t>hzs.1</t>
  </si>
  <si>
    <t>Drobné sekání do průměru potr.50 mm u zařiz.před.,začištění již vytvořených drážek stavbou</t>
  </si>
  <si>
    <t>998721111</t>
  </si>
  <si>
    <t>Přesun hmot pro vnitřní kanalizaci stanovený z hmotnosti přesunovaného materiálu vodorovná dopravní vzdálenost do 50 m s omezením mechanizace v objektech výšky do 6 m</t>
  </si>
  <si>
    <t>https://podminky.urs.cz/item/CS_URS_2025_01/998721111</t>
  </si>
  <si>
    <t>722</t>
  </si>
  <si>
    <t>Zdravotechnika - vnitřní vodovod</t>
  </si>
  <si>
    <t>722174022</t>
  </si>
  <si>
    <t>Potrubí z polypropylenu PPR - PN 20 - svařovaných polyfuzně D 20 x 3,4</t>
  </si>
  <si>
    <t>https://podminky.urs.cz/item/CS_URS_2025_01/722174022</t>
  </si>
  <si>
    <t>722174023</t>
  </si>
  <si>
    <t>Potrubí z polypropylenu PPR - PN 20 - svařovaných polyfuzně D 25 x 4,2</t>
  </si>
  <si>
    <t>https://podminky.urs.cz/item/CS_URS_2025_01/722174023</t>
  </si>
  <si>
    <t>722174062</t>
  </si>
  <si>
    <t>Křížení potrubí z polypropylenu PPR - PN 20 - D 20 x 3,4</t>
  </si>
  <si>
    <t>https://podminky.urs.cz/item/CS_URS_2025_01/722174062</t>
  </si>
  <si>
    <t>722181211</t>
  </si>
  <si>
    <t>Ochrana vodovodního potrubí z plastů izolačními trubkami z PE tl.6mm do D 22 mm</t>
  </si>
  <si>
    <t>https://podminky.urs.cz/item/CS_URS_2025_01/722181211</t>
  </si>
  <si>
    <t>722181212</t>
  </si>
  <si>
    <t>Ochrana vodovodního potrubí z plastů izolačními trubkami z PE tl.6mm do D 32 mm</t>
  </si>
  <si>
    <t>https://podminky.urs.cz/item/CS_URS_2025_01/722181212</t>
  </si>
  <si>
    <t>722181241</t>
  </si>
  <si>
    <t>Ochrana vodovodního potrubí z plastů izolačními trubkami z PE tl.20mm do D 22 mm</t>
  </si>
  <si>
    <t>https://podminky.urs.cz/item/CS_URS_2025_01/722181241</t>
  </si>
  <si>
    <t>722190401</t>
  </si>
  <si>
    <t>Zřízení přípojek na potrubí - vyvedení a upevnění výpustek do DN 25</t>
  </si>
  <si>
    <t>https://podminky.urs.cz/item/CS_URS_2025_01/722190401</t>
  </si>
  <si>
    <t>722220152</t>
  </si>
  <si>
    <t>Nástěnka závitová plastová PPR pro G 1/2</t>
  </si>
  <si>
    <t>https://podminky.urs.cz/item/CS_URS_2025_01/722220152</t>
  </si>
  <si>
    <t>722232043</t>
  </si>
  <si>
    <t>Kohout kulový přímý chromovaný DN 15 s vrtulkou 1/2"</t>
  </si>
  <si>
    <t>https://podminky.urs.cz/item/CS_URS_2025_01/722232043</t>
  </si>
  <si>
    <t>722232044</t>
  </si>
  <si>
    <t>Kohout kulový přímý chromovaný DN 20 s vrtulkou 3/4"</t>
  </si>
  <si>
    <t>https://podminky.urs.cz/item/CS_URS_2025_01/722232044</t>
  </si>
  <si>
    <t>722263207</t>
  </si>
  <si>
    <t>Vodoměr horizontální G3/4 x 130mm Qn 1,5 (odpočtové)</t>
  </si>
  <si>
    <t>https://podminky.urs.cz/item/CS_URS_2025_01/722263207</t>
  </si>
  <si>
    <t>722290226</t>
  </si>
  <si>
    <t>Zkouška těsnosti vodovodního potrubí do DN 50</t>
  </si>
  <si>
    <t>https://podminky.urs.cz/item/CS_URS_2025_01/722290226</t>
  </si>
  <si>
    <t>722290234</t>
  </si>
  <si>
    <t>Proplach a dezinfekce vodovodního potrubí do DN 80</t>
  </si>
  <si>
    <t>https://podminky.urs.cz/item/CS_URS_2025_01/722290234</t>
  </si>
  <si>
    <t>spc.2</t>
  </si>
  <si>
    <t>Objímky pro upevnění (zavěšení) 20-50 + MTZ</t>
  </si>
  <si>
    <t>722 R_001</t>
  </si>
  <si>
    <t>Vysekání drážek ve zdivu pro rozvody vody (profil cca 5,0×5,0 - 7,0×7,0 cm, zpětné zapravení po osazení kanalizačního potrubí</t>
  </si>
  <si>
    <t>492111909</t>
  </si>
  <si>
    <t>722 R_002</t>
  </si>
  <si>
    <t>Vysekání drážek ve zdivu pro rozvody vody (profil cca 10,0×5,0 - 12,0×7,0 cm, zpětné zapravení po osazení kanalizačního potrubí</t>
  </si>
  <si>
    <t>1846327475</t>
  </si>
  <si>
    <t>977151112</t>
  </si>
  <si>
    <t>Jádrové vrty diamantovými korunkami do stavebních materiálů (železobetonu, betonu, cihel, obkladů, dlažeb, kamene) průměru přes 35 do 40 mm</t>
  </si>
  <si>
    <t>-1583342922</t>
  </si>
  <si>
    <t>https://podminky.urs.cz/item/CS_URS_2025_01/977151112</t>
  </si>
  <si>
    <t>"otvor pro potrubí ve stroní konstrukci" 0,50*1</t>
  </si>
  <si>
    <t>"otvor pro potrubí ve zdivu" 0,60*2</t>
  </si>
  <si>
    <t>hzs.2</t>
  </si>
  <si>
    <t>Dopojení na stávající potrubí po průzkumu včetně napojovacího a drobného materiálu</t>
  </si>
  <si>
    <t>hzs.3</t>
  </si>
  <si>
    <t>Drobné sekání do průměru potr.20 mm u zařiz.před., začištění již vytvořených drážek stavbou</t>
  </si>
  <si>
    <t>998722111</t>
  </si>
  <si>
    <t>Přesun hmot pro vnitřní vodovod stanovený z hmotnosti přesunovaného materiálu vodorovná dopravní vzdálenost do 50 m s omezením mechanizace v objektech výšky do 6 m</t>
  </si>
  <si>
    <t>https://podminky.urs.cz/item/CS_URS_2025_01/998722111</t>
  </si>
  <si>
    <t>725</t>
  </si>
  <si>
    <t>Zdravotechnika - zařizovací předměty</t>
  </si>
  <si>
    <t>726111031</t>
  </si>
  <si>
    <t>WC - předstěnový systém pro zazdění (nádržka závěs.WC) s ovl.zepředu vč.tlačítka</t>
  </si>
  <si>
    <t>https://podminky.urs.cz/item/CS_URS_2025_01/726111031</t>
  </si>
  <si>
    <t>726191001</t>
  </si>
  <si>
    <t>WC - Souprava zvukoizolační mezi klozet a stěnu</t>
  </si>
  <si>
    <t>https://podminky.urs.cz/item/CS_URS_2025_01/726191001</t>
  </si>
  <si>
    <t>725112022</t>
  </si>
  <si>
    <t>WC - WC závěsný klozet - cca 360/525/350mm, bílé provedení vč.mont.sady a kloz.sedátka</t>
  </si>
  <si>
    <t>https://podminky.urs.cz/item/CS_URS_2025_01/725112022</t>
  </si>
  <si>
    <t>725211602</t>
  </si>
  <si>
    <t>U - umyvadlo šířky 550 mm s otvorem vč.montážní sady - bílé provedení</t>
  </si>
  <si>
    <t>soubor</t>
  </si>
  <si>
    <t>https://podminky.urs.cz/item/CS_URS_2025_01/725211602</t>
  </si>
  <si>
    <t>725851325</t>
  </si>
  <si>
    <t>U - Umyvadlový odpadní ventil pro zař.předmět do DN40</t>
  </si>
  <si>
    <t>https://podminky.urs.cz/item/CS_URS_2025_01/725851325</t>
  </si>
  <si>
    <t>725861101</t>
  </si>
  <si>
    <t>U - Umyvadlová zápachová uzávěrka DN 32</t>
  </si>
  <si>
    <t>https://podminky.urs.cz/item/CS_URS_2025_01/725861101</t>
  </si>
  <si>
    <t>725822611</t>
  </si>
  <si>
    <t>U - Baterie um.stoj.páková chrom.bez otvírání odpadu - chrom s keram.kartuší</t>
  </si>
  <si>
    <t>https://podminky.urs.cz/item/CS_URS_2025_01/725822611</t>
  </si>
  <si>
    <t>725532111</t>
  </si>
  <si>
    <t>EO - Elektrický ohřívač zásobníkový svislý závěsný o objemu 30 litrů - 2,0 kW</t>
  </si>
  <si>
    <t>https://podminky.urs.cz/item/CS_URS_2025_01/725532111</t>
  </si>
  <si>
    <t>721226511</t>
  </si>
  <si>
    <t>EO - Zápachová uzávěrka podomítková DN 50 s krycí deskou - prač.sifon</t>
  </si>
  <si>
    <t>https://podminky.urs.cz/item/CS_URS_2025_01/721226511</t>
  </si>
  <si>
    <t>725813111</t>
  </si>
  <si>
    <t>Rohový ventil s filtrem G 1/2" bez připojovací trubičky pro stoj.baterie, ventily a nádržky</t>
  </si>
  <si>
    <t>https://podminky.urs.cz/item/CS_URS_2025_01/725813111</t>
  </si>
  <si>
    <t>725980123</t>
  </si>
  <si>
    <t>Dvířka z PH do 300/300 ( čistící kusy a uzávěry)</t>
  </si>
  <si>
    <t>https://podminky.urs.cz/item/CS_URS_2025_01/725980123</t>
  </si>
  <si>
    <t>998725111</t>
  </si>
  <si>
    <t>Přesun hmot pro zařizovací předměty stanovený z hmotnosti přesunovaného materiálu vodorovná dopravní vzdálenost do 50 m s omezením mechanizace v objektech výšky do 6 m</t>
  </si>
  <si>
    <t>https://podminky.urs.cz/item/CS_URS_2025_01/998725111</t>
  </si>
  <si>
    <t>03 - silnoproudá elektrotechnika</t>
  </si>
  <si>
    <t>Ing.Michal Nestrojil (import do KROS4)</t>
  </si>
  <si>
    <t>Rozpočet a výkaz výměr je zpracován v SW ASTRA Zlín - rozpočtování v oboru elektro, CÚ 2025/01.</t>
  </si>
  <si>
    <t>D1 - Silnoproudá elektrotechnika</t>
  </si>
  <si>
    <t xml:space="preserve">    D2 - Specifikace dodávky Doplnění stávajícího rozvaděče RE</t>
  </si>
  <si>
    <t xml:space="preserve">    D3 - Specifikace dodávky Rozvaděč RNP1</t>
  </si>
  <si>
    <t xml:space="preserve">    D4 - Elektromontáže</t>
  </si>
  <si>
    <t xml:space="preserve">      D5 - Elektroinstalační krabice, spojovací materiál</t>
  </si>
  <si>
    <t xml:space="preserve">      D6 - Vypínače, zásuvky</t>
  </si>
  <si>
    <t xml:space="preserve">        D7 - PŘÍSTROJ SPÍNAČE (s bezšroubovými svorkami)</t>
  </si>
  <si>
    <t xml:space="preserve">        D8 - PŘÍSTROJ OVLÁDAČE (s bezšroubovými svorkami)</t>
  </si>
  <si>
    <t xml:space="preserve">        D9 - KRYT SPÍNAČE</t>
  </si>
  <si>
    <t xml:space="preserve">        D10 - RÁMEČEK pro elektroinstalační přístroje vypínačů , vícenásobné rámečky budou upřesněny při realizaci</t>
  </si>
  <si>
    <t xml:space="preserve">        D11 - ZÁSUVKA NN</t>
  </si>
  <si>
    <t xml:space="preserve">        D12 - Sporákový vypínač</t>
  </si>
  <si>
    <t xml:space="preserve">      D13 - Kabeláž</t>
  </si>
  <si>
    <t xml:space="preserve">        D14 - KABEL SILOVÝ,IZOLACE PVC S VODIČEM PE</t>
  </si>
  <si>
    <t xml:space="preserve">        D15 - KABEL SILOVÝ,IZOLACE PVC BEZ VODIČE PE</t>
  </si>
  <si>
    <t xml:space="preserve">        D16 - KABEL SE ZVÝŠENOU ODOLNOSTÍ PROTI ŠÍŘENÍ PLAMENE, BARVA PLÁŠTĚ ORANŽOVÁ, TŘÍDA REAKCE NA OHEŇ - B2 c</t>
  </si>
  <si>
    <t xml:space="preserve">        D17 - VODIČ JEDNOŽILOVÝ, IZOLACE PVC</t>
  </si>
  <si>
    <t xml:space="preserve">        D18 - UKONČENÍ Cu KABELŮ  DO</t>
  </si>
  <si>
    <t xml:space="preserve">        D19 - UKONČENÍ  VODIČŮ V ROZVADĚČÍCH</t>
  </si>
  <si>
    <t xml:space="preserve">      D20 - Svítidla</t>
  </si>
  <si>
    <t xml:space="preserve">      D21 - VZT</t>
  </si>
  <si>
    <t xml:space="preserve">        D22 - Ventilátor</t>
  </si>
  <si>
    <t xml:space="preserve">        D23 - HODINOVE ZUCTOVACI SAZBY</t>
  </si>
  <si>
    <t xml:space="preserve">      D24 - ZTI</t>
  </si>
  <si>
    <t xml:space="preserve">      D25 - Koordinace, uvedení zařízení do provozu a ostatní práce spojené s montáží</t>
  </si>
  <si>
    <t xml:space="preserve">        D26 - KOORDINACE POSTUPU PRACI</t>
  </si>
  <si>
    <t xml:space="preserve">        D27 - PROVEDENI REVIZNICH ZKOUSEK DLE ČSN 33 2000-6 ED.2</t>
  </si>
  <si>
    <t xml:space="preserve">    D28 - Drobné stavební práce</t>
  </si>
  <si>
    <t xml:space="preserve">      D29 - VYSEKANI KAPES VE ZDIVU CIHELNÉM PRO KRABICE</t>
  </si>
  <si>
    <t xml:space="preserve">        D30 - VYSEKANI RYH VE ZDIVU CIHELNÉM- HLOUBKA 30 mm</t>
  </si>
  <si>
    <t xml:space="preserve">        D31 - VYSEKANI RYH VE ZDIVU CIHELNÉM- HLOUBKA 50 mm</t>
  </si>
  <si>
    <t xml:space="preserve">        D32 - HRUBA VYPLN RYH MALTOU</t>
  </si>
  <si>
    <t xml:space="preserve">        D33 - LESENI LEHKE PRACOVNI O VYSCE PODLAHY</t>
  </si>
  <si>
    <t xml:space="preserve">        D34 - PRŮRAZ CIHLOVÝM ZDIVEM</t>
  </si>
  <si>
    <t xml:space="preserve">    D35 - Poplatky spojené s recyklací materiálů</t>
  </si>
  <si>
    <t xml:space="preserve">    D36 - Ostatní náklady</t>
  </si>
  <si>
    <t>D1</t>
  </si>
  <si>
    <t>Silnoproudá elektrotechnika</t>
  </si>
  <si>
    <t>D2</t>
  </si>
  <si>
    <t>Specifikace dodávky Doplnění stávajícího rozvaděče RE</t>
  </si>
  <si>
    <t>Pol1</t>
  </si>
  <si>
    <t>popisny stitek</t>
  </si>
  <si>
    <t>ks</t>
  </si>
  <si>
    <t>Pol2</t>
  </si>
  <si>
    <t>obal na vykresy</t>
  </si>
  <si>
    <t>Pol3</t>
  </si>
  <si>
    <t>Propojné lišty a svorky</t>
  </si>
  <si>
    <t>Pol4</t>
  </si>
  <si>
    <t>Místo pro elektroměr</t>
  </si>
  <si>
    <t>Pol5</t>
  </si>
  <si>
    <t>Kryt jističů</t>
  </si>
  <si>
    <t>Pol6</t>
  </si>
  <si>
    <t>Jistič 3x25A char. B 10 kA</t>
  </si>
  <si>
    <t>Ks</t>
  </si>
  <si>
    <t>Pol7</t>
  </si>
  <si>
    <t>Vypínač 3x40A na DIN lištu</t>
  </si>
  <si>
    <t>D3</t>
  </si>
  <si>
    <t>Specifikace dodávky Rozvaděč RNP1</t>
  </si>
  <si>
    <t>Pol8</t>
  </si>
  <si>
    <t>Vestatná rozvodnicová skříň vnitřní rozměr cca (šxvxh) 710x750x165 včetně zákrytů, dveří, zámků, průchodek, DIN lišt IP 40</t>
  </si>
  <si>
    <t>Pol9</t>
  </si>
  <si>
    <t>Pol10</t>
  </si>
  <si>
    <t>Svodič přepětí třídy T1+T2 (B+C), komplet, síť TN-C</t>
  </si>
  <si>
    <t>Pol11</t>
  </si>
  <si>
    <t>STOP tlačítko do dveří rozvaděče</t>
  </si>
  <si>
    <t>Pol12</t>
  </si>
  <si>
    <t>Napěťová spoušť vypínače</t>
  </si>
  <si>
    <t>Pol13</t>
  </si>
  <si>
    <t>Vypínač 1x20A na DIN lištu</t>
  </si>
  <si>
    <t>Pol14</t>
  </si>
  <si>
    <t>Jistič 1x4A char. B 10 kA</t>
  </si>
  <si>
    <t>Pol15</t>
  </si>
  <si>
    <t>Jistič 1x10A char. B 10 kA</t>
  </si>
  <si>
    <t>Pol16</t>
  </si>
  <si>
    <t>Jistič 1x16A char. B 10 kA</t>
  </si>
  <si>
    <t>Pol17</t>
  </si>
  <si>
    <t>Jistič 3x20A char. B 10 kA</t>
  </si>
  <si>
    <t>Pol18</t>
  </si>
  <si>
    <t>Jističochránič 16B-1N- 030A typ A</t>
  </si>
  <si>
    <t>Pol19</t>
  </si>
  <si>
    <t>Jističochránič 10B-1N- 030A typ A</t>
  </si>
  <si>
    <t>Pol20</t>
  </si>
  <si>
    <t>Proudový chránič 25A-4-030A typ A 10 kA</t>
  </si>
  <si>
    <t>Pol21</t>
  </si>
  <si>
    <t>Digitální elektroměr 3F, 1 tarifní. přímé měř. do 80 A pro podružné měření</t>
  </si>
  <si>
    <t>Pol22</t>
  </si>
  <si>
    <t>Impulzní relé 230V, 20A , řazení 10,</t>
  </si>
  <si>
    <t>Pol23</t>
  </si>
  <si>
    <t>RS6</t>
  </si>
  <si>
    <t>D4</t>
  </si>
  <si>
    <t>Elektromontáže</t>
  </si>
  <si>
    <t>D5</t>
  </si>
  <si>
    <t>Elektroinstalační krabice, spojovací materiál</t>
  </si>
  <si>
    <t>Pol24</t>
  </si>
  <si>
    <t>elektroinstalační krabice přístrojová průměr 68 podomítková</t>
  </si>
  <si>
    <t>Pol25</t>
  </si>
  <si>
    <t>elektroinstalační krabice rozvodná se svorkovnicí 68</t>
  </si>
  <si>
    <t>D6</t>
  </si>
  <si>
    <t>Vypínače, zásuvky</t>
  </si>
  <si>
    <t>D7</t>
  </si>
  <si>
    <t>PŘÍSTROJ SPÍNAČE (s bezšroubovými svorkami)</t>
  </si>
  <si>
    <t>Pol26</t>
  </si>
  <si>
    <t>Přístroj spínače jednopólového (bezšroubové svorky); řazení 1, 1So (do hořl. podkladů B až E)</t>
  </si>
  <si>
    <t>Pol27</t>
  </si>
  <si>
    <t>Přístroj přepínače střídavého (bezšroubové svorky); řazení 6, 6So (do hořl. podkladů B až E)</t>
  </si>
  <si>
    <t>D8</t>
  </si>
  <si>
    <t>PŘÍSTROJ OVLÁDAČE (s bezšroubovými svorkami)</t>
  </si>
  <si>
    <t>Pol28</t>
  </si>
  <si>
    <t>Přístroj ovládače zapínacího se svorkou N (bezšroubové svorky); řazení 1/0, 1/0So, 1/0S (do hořl. podkladů B až E)</t>
  </si>
  <si>
    <t>D9</t>
  </si>
  <si>
    <t>KRYT SPÍNAČE</t>
  </si>
  <si>
    <t>Pol29</t>
  </si>
  <si>
    <t>Kryt spínače kolébkového; b. bílá (do hořl. podkladů B až E - při použití bezšroubových přístrojů)</t>
  </si>
  <si>
    <t>D10</t>
  </si>
  <si>
    <t>RÁMEČEK pro elektroinstalační přístroje vypínačů , vícenásobné rámečky budou upřesněny při realizaci</t>
  </si>
  <si>
    <t>Pol30</t>
  </si>
  <si>
    <t>Rámeček pro elektroinstalační přístroje, jednonásobný; b. bílá (do hořl. podkladů B až E - při použití bezšroubových přístrojů)</t>
  </si>
  <si>
    <t>D11</t>
  </si>
  <si>
    <t>ZÁSUVKA NN</t>
  </si>
  <si>
    <t>Pol31</t>
  </si>
  <si>
    <t>Zásuvka dvojnásobná (bezšroubové svorky), s ochrannými kolíky, s natočenou dutinou, s clonkami; řazení 2x(2P+PE); b. bílá (do hořl. podkladů B až E)</t>
  </si>
  <si>
    <t>D12</t>
  </si>
  <si>
    <t>Sporákový vypínač</t>
  </si>
  <si>
    <t>Pol32</t>
  </si>
  <si>
    <t>Sporákový vypínač, se signalizační doutnavkou, zapuštěná montáž; řazení 3S; b. bílá včetně instalační krabice</t>
  </si>
  <si>
    <t>D13</t>
  </si>
  <si>
    <t>Kabeláž</t>
  </si>
  <si>
    <t>D14</t>
  </si>
  <si>
    <t>KABEL SILOVÝ,IZOLACE PVC S VODIČEM PE</t>
  </si>
  <si>
    <t>Pol33</t>
  </si>
  <si>
    <t>CYKY-J 3x1,5 , pevně</t>
  </si>
  <si>
    <t>Pol34</t>
  </si>
  <si>
    <t>CYKY-J 3x2,5 , pevně</t>
  </si>
  <si>
    <t>Pol35</t>
  </si>
  <si>
    <t>CYKY-J 5x1,5 , pevně</t>
  </si>
  <si>
    <t>D15</t>
  </si>
  <si>
    <t>KABEL SILOVÝ,IZOLACE PVC BEZ VODIČE PE</t>
  </si>
  <si>
    <t>Pol36</t>
  </si>
  <si>
    <t>CYKY-O 2x1,5 , pevně</t>
  </si>
  <si>
    <t>Pol37</t>
  </si>
  <si>
    <t>CYKY-O 3x1,5 , pevně</t>
  </si>
  <si>
    <t>D16</t>
  </si>
  <si>
    <t>KABEL SE ZVÝŠENOU ODOLNOSTÍ PROTI ŠÍŘENÍ PLAMENE, BARVA PLÁŠTĚ ORANŽOVÁ, TŘÍDA REAKCE NA OHEŇ - B2 c</t>
  </si>
  <si>
    <t>Pol38</t>
  </si>
  <si>
    <t>1-CXKH-R-J 5x10 , pevně</t>
  </si>
  <si>
    <t>Pol39</t>
  </si>
  <si>
    <t>CXKH-R 1x10 RE ZŽ, pevně</t>
  </si>
  <si>
    <t>D17</t>
  </si>
  <si>
    <t>VODIČ JEDNOŽILOVÝ, IZOLACE PVC</t>
  </si>
  <si>
    <t>Pol40</t>
  </si>
  <si>
    <t>CY 6 ZŽ, pevně</t>
  </si>
  <si>
    <t>Pol41</t>
  </si>
  <si>
    <t>CY 4 ZŽ, pevně</t>
  </si>
  <si>
    <t>D18</t>
  </si>
  <si>
    <t xml:space="preserve">UKONČENÍ Cu KABELŮ  DO</t>
  </si>
  <si>
    <t>Pol42</t>
  </si>
  <si>
    <t>5x10 mm2</t>
  </si>
  <si>
    <t>D19</t>
  </si>
  <si>
    <t xml:space="preserve">UKONČENÍ  VODIČŮ V ROZVADĚČÍCH</t>
  </si>
  <si>
    <t>Pol43</t>
  </si>
  <si>
    <t>do 2,5 mm2</t>
  </si>
  <si>
    <t>Pol44</t>
  </si>
  <si>
    <t>do 6 mm2</t>
  </si>
  <si>
    <t>Pol45</t>
  </si>
  <si>
    <t>do 16 mm2</t>
  </si>
  <si>
    <t>D20</t>
  </si>
  <si>
    <t>Svítidla</t>
  </si>
  <si>
    <t>Pol46</t>
  </si>
  <si>
    <t>A- LED svítidlo přisazené, nástěnné, kovová montura, polykarbonátový kryt (čtverec 400x400x70), 5270 lm, 34 W, 4000 K, IP 54</t>
  </si>
  <si>
    <t>Pol47</t>
  </si>
  <si>
    <t>N1- Nouzové LED svítidlo, stropní, polykarbonátová montura, polykarbonátový kryt, koridorová optika, 226 lm, 3,4 W, 6500 K, IP 20, autonomita 3h</t>
  </si>
  <si>
    <t>Pol48</t>
  </si>
  <si>
    <t>Nouzové LED svítidlo, stropní, polykarbonátová montura, polykarbonátový kryt, koridorová optika plus, 223 lm, 4,1 W, 6500 K, IP 20, autonomita 3h</t>
  </si>
  <si>
    <t>Pol49</t>
  </si>
  <si>
    <t>N3- Nouzové LED svítidlo nástěnné, polykarbonátová montura, polykarbonátový kryt, bez čočkové optiky, 1100 lm, 11,3 W, 4000 K, IP65, autonomita 3h</t>
  </si>
  <si>
    <t>Pol50</t>
  </si>
  <si>
    <t>N4- Nouzové LED svítidlo nástěnné, polykarbonátová montura, polykarbonátový kryt, s čočkovou optikou, 1100 lm, 11,3 W, 4000 K, IP65, autonomita 3h</t>
  </si>
  <si>
    <t>Pol51</t>
  </si>
  <si>
    <t>N5- Nouzové LED svítidlo nástěnné, polykarbonátová montura, polykarbonátový kryt, s čočkovou optikou, 479 lm, 6,8 W, 4000 K, IP65, autonomita 3h</t>
  </si>
  <si>
    <t>Pol52</t>
  </si>
  <si>
    <t>NP1- Nouzové svítidlo nástěnné, s piktogramem, polykarbonátové, 1W, 5000 K, IP 40, autonomita 3h</t>
  </si>
  <si>
    <t>D21</t>
  </si>
  <si>
    <t>VZT</t>
  </si>
  <si>
    <t>D22</t>
  </si>
  <si>
    <t>Ventilátor</t>
  </si>
  <si>
    <t>Pol53</t>
  </si>
  <si>
    <t>Malý radiální nástěnný ventilator s výstupem do potrubí d 100, 100m3/hod, 28W, s vestavným doběhovým spínačem</t>
  </si>
  <si>
    <t>D23</t>
  </si>
  <si>
    <t>HODINOVE ZUCTOVACI SAZBY</t>
  </si>
  <si>
    <t>Pol54</t>
  </si>
  <si>
    <t>Nastavení a připojení odtahových ventilátorů</t>
  </si>
  <si>
    <t>D24</t>
  </si>
  <si>
    <t>Pol55</t>
  </si>
  <si>
    <t>Připojení zásobníkového ohřívače vody</t>
  </si>
  <si>
    <t>D25</t>
  </si>
  <si>
    <t>Koordinace, uvedení zařízení do provozu a ostatní práce spojené s montáží</t>
  </si>
  <si>
    <t>Pol56</t>
  </si>
  <si>
    <t>Demontaz stávající elektroinstalace</t>
  </si>
  <si>
    <t>Pol57</t>
  </si>
  <si>
    <t>Úprava stávajícího elektroměrového rozvaděče</t>
  </si>
  <si>
    <t>Pol58</t>
  </si>
  <si>
    <t>Doplňující pospojení</t>
  </si>
  <si>
    <t>Pol59</t>
  </si>
  <si>
    <t>Zabezpeceni pracoviste</t>
  </si>
  <si>
    <t>D26</t>
  </si>
  <si>
    <t>KOORDINACE POSTUPU PRACI</t>
  </si>
  <si>
    <t>Pol60</t>
  </si>
  <si>
    <t>S ostatnimi profesemi</t>
  </si>
  <si>
    <t>D27</t>
  </si>
  <si>
    <t>PROVEDENI REVIZNICH ZKOUSEK DLE ČSN 33 2000-6 ED.2</t>
  </si>
  <si>
    <t>Pol61</t>
  </si>
  <si>
    <t>Revizni technik</t>
  </si>
  <si>
    <t>Pol62</t>
  </si>
  <si>
    <t>Spoluprace s reviz.technikem</t>
  </si>
  <si>
    <t>D28</t>
  </si>
  <si>
    <t>Drobné stavební práce</t>
  </si>
  <si>
    <t>D29</t>
  </si>
  <si>
    <t>VYSEKANI KAPES VE ZDIVU CIHELNÉM PRO KRABICE</t>
  </si>
  <si>
    <t>Pol63</t>
  </si>
  <si>
    <t>100x100x50 mm</t>
  </si>
  <si>
    <t>D30</t>
  </si>
  <si>
    <t>VYSEKANI RYH VE ZDIVU CIHELNÉM- HLOUBKA 30 mm</t>
  </si>
  <si>
    <t>Pol64</t>
  </si>
  <si>
    <t>Sire 30 mm</t>
  </si>
  <si>
    <t>134</t>
  </si>
  <si>
    <t>Pol65</t>
  </si>
  <si>
    <t>Sire 100 mm</t>
  </si>
  <si>
    <t>136</t>
  </si>
  <si>
    <t>D31</t>
  </si>
  <si>
    <t>VYSEKANI RYH VE ZDIVU CIHELNÉM- HLOUBKA 50 mm</t>
  </si>
  <si>
    <t>Pol66</t>
  </si>
  <si>
    <t>Sire 70 mm</t>
  </si>
  <si>
    <t>138</t>
  </si>
  <si>
    <t>Pol67</t>
  </si>
  <si>
    <t>Sire 150 mm</t>
  </si>
  <si>
    <t>140</t>
  </si>
  <si>
    <t>Pol68</t>
  </si>
  <si>
    <t>Sire 200 mm</t>
  </si>
  <si>
    <t>142</t>
  </si>
  <si>
    <t>D32</t>
  </si>
  <si>
    <t>HRUBA VYPLN RYH MALTOU</t>
  </si>
  <si>
    <t>Pol69</t>
  </si>
  <si>
    <t>Jakekoliv sire</t>
  </si>
  <si>
    <t>144</t>
  </si>
  <si>
    <t>D33</t>
  </si>
  <si>
    <t>LESENI LEHKE PRACOVNI O VYSCE PODLAHY</t>
  </si>
  <si>
    <t>Pol70</t>
  </si>
  <si>
    <t>Do 2.5 m délka pronájmu bude upřesněna dodavatelem při podání cenové nabídky</t>
  </si>
  <si>
    <t>146</t>
  </si>
  <si>
    <t>D34</t>
  </si>
  <si>
    <t>PRŮRAZ CIHLOVÝM ZDIVEM</t>
  </si>
  <si>
    <t>Pol71</t>
  </si>
  <si>
    <t>O tloušťce 15cm</t>
  </si>
  <si>
    <t>148</t>
  </si>
  <si>
    <t>Pol72</t>
  </si>
  <si>
    <t>O tloušťce 30cm</t>
  </si>
  <si>
    <t>150</t>
  </si>
  <si>
    <t>Pol73</t>
  </si>
  <si>
    <t>O tloušťce 45cm</t>
  </si>
  <si>
    <t>152</t>
  </si>
  <si>
    <t>D35</t>
  </si>
  <si>
    <t>Poplatky spojené s recyklací materiálů</t>
  </si>
  <si>
    <t>Pol74</t>
  </si>
  <si>
    <t>Poplatek u výrobce svítidla za jeho recyklaci</t>
  </si>
  <si>
    <t>154</t>
  </si>
  <si>
    <t>Pol75</t>
  </si>
  <si>
    <t>Poplatek za uložení elektrického odpadu (svítidla, kabely aj.)</t>
  </si>
  <si>
    <t>156</t>
  </si>
  <si>
    <t>Pol76</t>
  </si>
  <si>
    <t>Odvoz elektroodpadu na skládku vč. dopravy a naložení</t>
  </si>
  <si>
    <t>158</t>
  </si>
  <si>
    <t>Pol77</t>
  </si>
  <si>
    <t>Vnitrostaveništní doprava suti</t>
  </si>
  <si>
    <t>160</t>
  </si>
  <si>
    <t>Pol78</t>
  </si>
  <si>
    <t>Odvoz suti na skládku vč. dopravy a naložení</t>
  </si>
  <si>
    <t>162</t>
  </si>
  <si>
    <t>Pol79</t>
  </si>
  <si>
    <t>Poplatek za uložení směsné suti</t>
  </si>
  <si>
    <t>164</t>
  </si>
  <si>
    <t>D36</t>
  </si>
  <si>
    <t>Ostatní náklady</t>
  </si>
  <si>
    <t>Pol80</t>
  </si>
  <si>
    <t>Doprava</t>
  </si>
  <si>
    <t>166</t>
  </si>
  <si>
    <t>Pol81</t>
  </si>
  <si>
    <t>Přesun</t>
  </si>
  <si>
    <t>168</t>
  </si>
  <si>
    <t>Pol82</t>
  </si>
  <si>
    <t>PPV</t>
  </si>
  <si>
    <t>170</t>
  </si>
  <si>
    <t>Pol83</t>
  </si>
  <si>
    <t>Podružný materiál</t>
  </si>
  <si>
    <t>172</t>
  </si>
  <si>
    <t>VON - Vedlejší a ostatní náklady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</si>
  <si>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</si>
  <si>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D1 - Vedlejší a ostatní náklady</t>
  </si>
  <si>
    <t>002-004.1</t>
  </si>
  <si>
    <t>Zařízení staveniště - zřízení a odstranění</t>
  </si>
  <si>
    <t>kpl</t>
  </si>
  <si>
    <t>ÚRS</t>
  </si>
  <si>
    <t>1024</t>
  </si>
  <si>
    <t>315473107</t>
  </si>
  <si>
    <t>002-201.1</t>
  </si>
  <si>
    <t>Projektová dokumentace skutečného provedení / Projektová dokumentace skutečného provedení dle vyhl. č. 230/2012Sb. §10 odst. 2 - 4x tištěně a 1x elektronicky na CD nosiči</t>
  </si>
  <si>
    <t>781870040</t>
  </si>
  <si>
    <t>002-301.1</t>
  </si>
  <si>
    <t>Kompletace atestů, certifikátů, revizních zpráv a ostatních dokladů / Kompletace atestů, certifikátů, revizních zpráv, protokolů o kotrolách, dokladů o vlastnostech materiálů, dokladů o likvidaci odpadu a ostatních dokladů potřebných k předání a kolaudaci stavby - 3x tištěně a 1x tištěně na CD nosiči.</t>
  </si>
  <si>
    <t>-634725409</t>
  </si>
  <si>
    <t>002-302</t>
  </si>
  <si>
    <t>Zpracování a předložení harmonogramů. Náklady na vyhotovení a předložení finančního a časového harmonogramu prací</t>
  </si>
  <si>
    <t>-898970176</t>
  </si>
  <si>
    <t>094103000</t>
  </si>
  <si>
    <t>Náklady na vyklizení objektu (bude upřesněno)</t>
  </si>
  <si>
    <t>1592939772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</si>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</sst>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20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4" fillId="4" borderId="8" xfId="0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 applyProtection="1">
      <alignment horizontal="right" vertical="center"/>
    </xf>
    <xf numFmtId="0" fontId="24" fillId="4" borderId="9" xfId="0" applyFont="1" applyFill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2" fillId="0" borderId="15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1" fillId="0" borderId="15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166" fontId="31" fillId="0" borderId="21" xfId="0" applyNumberFormat="1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25" fillId="2" borderId="15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6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25" fillId="2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center" vertical="center"/>
    </xf>
    <xf numFmtId="166" fontId="25" fillId="0" borderId="21" xfId="0" applyNumberFormat="1" applyFont="1" applyBorder="1" applyAlignment="1" applyProtection="1">
      <alignment vertical="center"/>
    </xf>
    <xf numFmtId="166" fontId="25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25" TargetMode="External" /><Relationship Id="rId2" Type="http://schemas.openxmlformats.org/officeDocument/2006/relationships/hyperlink" Target="https://podminky.urs.cz/item/CS_URS_2025_01/317142422" TargetMode="External" /><Relationship Id="rId3" Type="http://schemas.openxmlformats.org/officeDocument/2006/relationships/hyperlink" Target="https://podminky.urs.cz/item/CS_URS_2025_01/342291121" TargetMode="External" /><Relationship Id="rId4" Type="http://schemas.openxmlformats.org/officeDocument/2006/relationships/hyperlink" Target="https://podminky.urs.cz/item/CS_URS_2025_01/346272236" TargetMode="External" /><Relationship Id="rId5" Type="http://schemas.openxmlformats.org/officeDocument/2006/relationships/hyperlink" Target="https://podminky.urs.cz/item/CS_URS_2025_01/346272246" TargetMode="External" /><Relationship Id="rId6" Type="http://schemas.openxmlformats.org/officeDocument/2006/relationships/hyperlink" Target="https://podminky.urs.cz/item/CS_URS_2025_01/317944321" TargetMode="External" /><Relationship Id="rId7" Type="http://schemas.openxmlformats.org/officeDocument/2006/relationships/hyperlink" Target="https://podminky.urs.cz/item/CS_URS_2025_01/317234410" TargetMode="External" /><Relationship Id="rId8" Type="http://schemas.openxmlformats.org/officeDocument/2006/relationships/hyperlink" Target="https://podminky.urs.cz/item/CS_URS_2025_01/346244381" TargetMode="External" /><Relationship Id="rId9" Type="http://schemas.openxmlformats.org/officeDocument/2006/relationships/hyperlink" Target="https://podminky.urs.cz/item/CS_URS_2025_01/349231811" TargetMode="External" /><Relationship Id="rId10" Type="http://schemas.openxmlformats.org/officeDocument/2006/relationships/hyperlink" Target="https://podminky.urs.cz/item/CS_URS_2025_01/413232211" TargetMode="External" /><Relationship Id="rId11" Type="http://schemas.openxmlformats.org/officeDocument/2006/relationships/hyperlink" Target="https://podminky.urs.cz/item/CS_URS_2025_01/611325422" TargetMode="External" /><Relationship Id="rId12" Type="http://schemas.openxmlformats.org/officeDocument/2006/relationships/hyperlink" Target="https://podminky.urs.cz/item/CS_URS_2025_01/612325422" TargetMode="External" /><Relationship Id="rId13" Type="http://schemas.openxmlformats.org/officeDocument/2006/relationships/hyperlink" Target="https://podminky.urs.cz/item/CS_URS_2025_01/612131101" TargetMode="External" /><Relationship Id="rId14" Type="http://schemas.openxmlformats.org/officeDocument/2006/relationships/hyperlink" Target="https://podminky.urs.cz/item/CS_URS_2025_01/612321111" TargetMode="External" /><Relationship Id="rId15" Type="http://schemas.openxmlformats.org/officeDocument/2006/relationships/hyperlink" Target="https://podminky.urs.cz/item/CS_URS_2025_01/612321141" TargetMode="External" /><Relationship Id="rId16" Type="http://schemas.openxmlformats.org/officeDocument/2006/relationships/hyperlink" Target="https://podminky.urs.cz/item/CS_URS_2025_01/622385101" TargetMode="External" /><Relationship Id="rId17" Type="http://schemas.openxmlformats.org/officeDocument/2006/relationships/hyperlink" Target="https://podminky.urs.cz/item/CS_URS_2025_01/632902221" TargetMode="External" /><Relationship Id="rId18" Type="http://schemas.openxmlformats.org/officeDocument/2006/relationships/hyperlink" Target="https://podminky.urs.cz/item/CS_URS_2025_01/632451105" TargetMode="External" /><Relationship Id="rId19" Type="http://schemas.openxmlformats.org/officeDocument/2006/relationships/hyperlink" Target="https://podminky.urs.cz/item/CS_URS_2025_01/632451107" TargetMode="External" /><Relationship Id="rId20" Type="http://schemas.openxmlformats.org/officeDocument/2006/relationships/hyperlink" Target="https://podminky.urs.cz/item/CS_URS_2025_01/642942111" TargetMode="External" /><Relationship Id="rId21" Type="http://schemas.openxmlformats.org/officeDocument/2006/relationships/hyperlink" Target="https://podminky.urs.cz/item/CS_URS_2025_01/949101111" TargetMode="External" /><Relationship Id="rId22" Type="http://schemas.openxmlformats.org/officeDocument/2006/relationships/hyperlink" Target="https://podminky.urs.cz/item/CS_URS_2025_01/952901111" TargetMode="External" /><Relationship Id="rId23" Type="http://schemas.openxmlformats.org/officeDocument/2006/relationships/hyperlink" Target="https://podminky.urs.cz/item/CS_URS_2025_01/971033641" TargetMode="External" /><Relationship Id="rId24" Type="http://schemas.openxmlformats.org/officeDocument/2006/relationships/hyperlink" Target="https://podminky.urs.cz/item/CS_URS_2025_01/967031132" TargetMode="External" /><Relationship Id="rId25" Type="http://schemas.openxmlformats.org/officeDocument/2006/relationships/hyperlink" Target="https://podminky.urs.cz/item/CS_URS_2025_01/975022241" TargetMode="External" /><Relationship Id="rId26" Type="http://schemas.openxmlformats.org/officeDocument/2006/relationships/hyperlink" Target="https://podminky.urs.cz/item/CS_URS_2025_01/974031669" TargetMode="External" /><Relationship Id="rId27" Type="http://schemas.openxmlformats.org/officeDocument/2006/relationships/hyperlink" Target="https://podminky.urs.cz/item/CS_URS_2025_01/978011141" TargetMode="External" /><Relationship Id="rId28" Type="http://schemas.openxmlformats.org/officeDocument/2006/relationships/hyperlink" Target="https://podminky.urs.cz/item/CS_URS_2025_01/978013141" TargetMode="External" /><Relationship Id="rId29" Type="http://schemas.openxmlformats.org/officeDocument/2006/relationships/hyperlink" Target="https://podminky.urs.cz/item/CS_URS_2025_01/978013191" TargetMode="External" /><Relationship Id="rId30" Type="http://schemas.openxmlformats.org/officeDocument/2006/relationships/hyperlink" Target="https://podminky.urs.cz/item/CS_URS_2025_01/776201811" TargetMode="External" /><Relationship Id="rId31" Type="http://schemas.openxmlformats.org/officeDocument/2006/relationships/hyperlink" Target="https://podminky.urs.cz/item/CS_URS_2025_01/965046111" TargetMode="External" /><Relationship Id="rId32" Type="http://schemas.openxmlformats.org/officeDocument/2006/relationships/hyperlink" Target="https://podminky.urs.cz/item/CS_URS_2025_01/965046119" TargetMode="External" /><Relationship Id="rId33" Type="http://schemas.openxmlformats.org/officeDocument/2006/relationships/hyperlink" Target="https://podminky.urs.cz/item/CS_URS_2025_01/977151119" TargetMode="External" /><Relationship Id="rId34" Type="http://schemas.openxmlformats.org/officeDocument/2006/relationships/hyperlink" Target="https://podminky.urs.cz/item/CS_URS_2025_01/766111820" TargetMode="External" /><Relationship Id="rId35" Type="http://schemas.openxmlformats.org/officeDocument/2006/relationships/hyperlink" Target="https://podminky.urs.cz/item/CS_URS_2025_01/766691914" TargetMode="External" /><Relationship Id="rId36" Type="http://schemas.openxmlformats.org/officeDocument/2006/relationships/hyperlink" Target="https://podminky.urs.cz/item/CS_URS_2025_01/997013151" TargetMode="External" /><Relationship Id="rId37" Type="http://schemas.openxmlformats.org/officeDocument/2006/relationships/hyperlink" Target="https://podminky.urs.cz/item/CS_URS_2025_01/997013501" TargetMode="External" /><Relationship Id="rId38" Type="http://schemas.openxmlformats.org/officeDocument/2006/relationships/hyperlink" Target="https://podminky.urs.cz/item/CS_URS_2025_01/997013509" TargetMode="External" /><Relationship Id="rId39" Type="http://schemas.openxmlformats.org/officeDocument/2006/relationships/hyperlink" Target="https://podminky.urs.cz/item/CS_URS_2025_01/997013871" TargetMode="External" /><Relationship Id="rId40" Type="http://schemas.openxmlformats.org/officeDocument/2006/relationships/hyperlink" Target="https://podminky.urs.cz/item/CS_URS_2025_01/998011008" TargetMode="External" /><Relationship Id="rId41" Type="http://schemas.openxmlformats.org/officeDocument/2006/relationships/hyperlink" Target="https://podminky.urs.cz/item/CS_URS_2025_01/771591112" TargetMode="External" /><Relationship Id="rId42" Type="http://schemas.openxmlformats.org/officeDocument/2006/relationships/hyperlink" Target="https://podminky.urs.cz/item/CS_URS_2025_01/781131112" TargetMode="External" /><Relationship Id="rId43" Type="http://schemas.openxmlformats.org/officeDocument/2006/relationships/hyperlink" Target="https://podminky.urs.cz/item/CS_URS_2025_01/771591264" TargetMode="External" /><Relationship Id="rId44" Type="http://schemas.openxmlformats.org/officeDocument/2006/relationships/hyperlink" Target="https://podminky.urs.cz/item/CS_URS_2025_01/771591115" TargetMode="External" /><Relationship Id="rId45" Type="http://schemas.openxmlformats.org/officeDocument/2006/relationships/hyperlink" Target="https://podminky.urs.cz/item/CS_URS_2025_01/781495115" TargetMode="External" /><Relationship Id="rId46" Type="http://schemas.openxmlformats.org/officeDocument/2006/relationships/hyperlink" Target="https://podminky.urs.cz/item/CS_URS_2025_01/751398011" TargetMode="External" /><Relationship Id="rId47" Type="http://schemas.openxmlformats.org/officeDocument/2006/relationships/hyperlink" Target="https://podminky.urs.cz/item/CS_URS_2025_01/721174063" TargetMode="External" /><Relationship Id="rId48" Type="http://schemas.openxmlformats.org/officeDocument/2006/relationships/hyperlink" Target="https://podminky.urs.cz/item/CS_URS_2025_01/998751111" TargetMode="External" /><Relationship Id="rId49" Type="http://schemas.openxmlformats.org/officeDocument/2006/relationships/hyperlink" Target="https://podminky.urs.cz/item/CS_URS_2025_01/763131411" TargetMode="External" /><Relationship Id="rId50" Type="http://schemas.openxmlformats.org/officeDocument/2006/relationships/hyperlink" Target="https://podminky.urs.cz/item/CS_URS_2025_01/763131722" TargetMode="External" /><Relationship Id="rId51" Type="http://schemas.openxmlformats.org/officeDocument/2006/relationships/hyperlink" Target="https://podminky.urs.cz/item/CS_URS_2025_01/763131714" TargetMode="External" /><Relationship Id="rId52" Type="http://schemas.openxmlformats.org/officeDocument/2006/relationships/hyperlink" Target="https://podminky.urs.cz/item/CS_URS_2025_01/763131761" TargetMode="External" /><Relationship Id="rId53" Type="http://schemas.openxmlformats.org/officeDocument/2006/relationships/hyperlink" Target="https://podminky.urs.cz/item/CS_URS_2025_01/763111723" TargetMode="External" /><Relationship Id="rId54" Type="http://schemas.openxmlformats.org/officeDocument/2006/relationships/hyperlink" Target="https://podminky.urs.cz/item/CS_URS_2025_01/763131127" TargetMode="External" /><Relationship Id="rId55" Type="http://schemas.openxmlformats.org/officeDocument/2006/relationships/hyperlink" Target="https://podminky.urs.cz/item/CS_URS_2025_01/998763110" TargetMode="External" /><Relationship Id="rId56" Type="http://schemas.openxmlformats.org/officeDocument/2006/relationships/hyperlink" Target="https://podminky.urs.cz/item/CS_URS_2025_01/766660171" TargetMode="External" /><Relationship Id="rId57" Type="http://schemas.openxmlformats.org/officeDocument/2006/relationships/hyperlink" Target="https://podminky.urs.cz/item/CS_URS_2025_01/766821112" TargetMode="External" /><Relationship Id="rId58" Type="http://schemas.openxmlformats.org/officeDocument/2006/relationships/hyperlink" Target="https://podminky.urs.cz/item/CS_URS_2025_01/766821142" TargetMode="External" /><Relationship Id="rId59" Type="http://schemas.openxmlformats.org/officeDocument/2006/relationships/hyperlink" Target="https://podminky.urs.cz/item/CS_URS_2025_01/766821131" TargetMode="External" /><Relationship Id="rId60" Type="http://schemas.openxmlformats.org/officeDocument/2006/relationships/hyperlink" Target="https://podminky.urs.cz/item/CS_URS_2025_01/998766211" TargetMode="External" /><Relationship Id="rId61" Type="http://schemas.openxmlformats.org/officeDocument/2006/relationships/hyperlink" Target="https://podminky.urs.cz/item/CS_URS_2025_01/767661811" TargetMode="External" /><Relationship Id="rId62" Type="http://schemas.openxmlformats.org/officeDocument/2006/relationships/hyperlink" Target="https://podminky.urs.cz/item/CS_URS_2025_01/767662110" TargetMode="External" /><Relationship Id="rId63" Type="http://schemas.openxmlformats.org/officeDocument/2006/relationships/hyperlink" Target="https://podminky.urs.cz/item/CS_URS_2025_01/998767211" TargetMode="External" /><Relationship Id="rId64" Type="http://schemas.openxmlformats.org/officeDocument/2006/relationships/hyperlink" Target="https://podminky.urs.cz/item/CS_URS_2025_01/771121022" TargetMode="External" /><Relationship Id="rId65" Type="http://schemas.openxmlformats.org/officeDocument/2006/relationships/hyperlink" Target="https://podminky.urs.cz/item/CS_URS_2025_01/771111011" TargetMode="External" /><Relationship Id="rId66" Type="http://schemas.openxmlformats.org/officeDocument/2006/relationships/hyperlink" Target="https://podminky.urs.cz/item/CS_URS_2025_01/771121011" TargetMode="External" /><Relationship Id="rId67" Type="http://schemas.openxmlformats.org/officeDocument/2006/relationships/hyperlink" Target="https://podminky.urs.cz/item/CS_URS_2025_01/771151021" TargetMode="External" /><Relationship Id="rId68" Type="http://schemas.openxmlformats.org/officeDocument/2006/relationships/hyperlink" Target="https://podminky.urs.cz/item/CS_URS_2025_01/771574414" TargetMode="External" /><Relationship Id="rId69" Type="http://schemas.openxmlformats.org/officeDocument/2006/relationships/hyperlink" Target="https://podminky.urs.cz/item/CS_URS_2025_01/771577211" TargetMode="External" /><Relationship Id="rId70" Type="http://schemas.openxmlformats.org/officeDocument/2006/relationships/hyperlink" Target="https://podminky.urs.cz/item/CS_URS_2024_02/771474112" TargetMode="External" /><Relationship Id="rId71" Type="http://schemas.openxmlformats.org/officeDocument/2006/relationships/hyperlink" Target="https://podminky.urs.cz/item/CS_URS_2025_01/771161021" TargetMode="External" /><Relationship Id="rId72" Type="http://schemas.openxmlformats.org/officeDocument/2006/relationships/hyperlink" Target="https://podminky.urs.cz/item/CS_URS_2025_01/998771111" TargetMode="External" /><Relationship Id="rId73" Type="http://schemas.openxmlformats.org/officeDocument/2006/relationships/hyperlink" Target="https://podminky.urs.cz/item/CS_URS_2025_01/776111112" TargetMode="External" /><Relationship Id="rId74" Type="http://schemas.openxmlformats.org/officeDocument/2006/relationships/hyperlink" Target="https://podminky.urs.cz/item/CS_URS_2025_01/776111311" TargetMode="External" /><Relationship Id="rId75" Type="http://schemas.openxmlformats.org/officeDocument/2006/relationships/hyperlink" Target="https://podminky.urs.cz/item/CS_URS_2025_01/776121321" TargetMode="External" /><Relationship Id="rId76" Type="http://schemas.openxmlformats.org/officeDocument/2006/relationships/hyperlink" Target="https://podminky.urs.cz/item/CS_URS_2025_01/776141121" TargetMode="External" /><Relationship Id="rId77" Type="http://schemas.openxmlformats.org/officeDocument/2006/relationships/hyperlink" Target="https://podminky.urs.cz/item/CS_URS_2025_01/776221111" TargetMode="External" /><Relationship Id="rId78" Type="http://schemas.openxmlformats.org/officeDocument/2006/relationships/hyperlink" Target="https://podminky.urs.cz/item/CS_URS_2025_01/776421111" TargetMode="External" /><Relationship Id="rId79" Type="http://schemas.openxmlformats.org/officeDocument/2006/relationships/hyperlink" Target="https://podminky.urs.cz/item/CS_URS_2025_01/776421711" TargetMode="External" /><Relationship Id="rId80" Type="http://schemas.openxmlformats.org/officeDocument/2006/relationships/hyperlink" Target="https://podminky.urs.cz/item/CS_URS_2025_01/998776111" TargetMode="External" /><Relationship Id="rId81" Type="http://schemas.openxmlformats.org/officeDocument/2006/relationships/hyperlink" Target="https://podminky.urs.cz/item/CS_URS_2025_01/781151031" TargetMode="External" /><Relationship Id="rId82" Type="http://schemas.openxmlformats.org/officeDocument/2006/relationships/hyperlink" Target="https://podminky.urs.cz/item/CS_URS_2025_01/781472215" TargetMode="External" /><Relationship Id="rId83" Type="http://schemas.openxmlformats.org/officeDocument/2006/relationships/hyperlink" Target="https://podminky.urs.cz/item/CS_URS_2025_01/781472291" TargetMode="External" /><Relationship Id="rId84" Type="http://schemas.openxmlformats.org/officeDocument/2006/relationships/hyperlink" Target="https://podminky.urs.cz/item/CS_URS_2025_01/781492211" TargetMode="External" /><Relationship Id="rId85" Type="http://schemas.openxmlformats.org/officeDocument/2006/relationships/hyperlink" Target="https://podminky.urs.cz/item/CS_URS_2025_01/781492251" TargetMode="External" /><Relationship Id="rId86" Type="http://schemas.openxmlformats.org/officeDocument/2006/relationships/hyperlink" Target="https://podminky.urs.cz/item/CS_URS_2025_01/781495111" TargetMode="External" /><Relationship Id="rId87" Type="http://schemas.openxmlformats.org/officeDocument/2006/relationships/hyperlink" Target="https://podminky.urs.cz/item/CS_URS_2025_01/781495141" TargetMode="External" /><Relationship Id="rId88" Type="http://schemas.openxmlformats.org/officeDocument/2006/relationships/hyperlink" Target="https://podminky.urs.cz/item/CS_URS_2025_01/781495142" TargetMode="External" /><Relationship Id="rId89" Type="http://schemas.openxmlformats.org/officeDocument/2006/relationships/hyperlink" Target="https://podminky.urs.cz/item/CS_URS_2025_01/781495143" TargetMode="External" /><Relationship Id="rId90" Type="http://schemas.openxmlformats.org/officeDocument/2006/relationships/hyperlink" Target="https://podminky.urs.cz/item/CS_URS_2025_01/998781111" TargetMode="External" /><Relationship Id="rId91" Type="http://schemas.openxmlformats.org/officeDocument/2006/relationships/hyperlink" Target="https://podminky.urs.cz/item/CS_URS_2025_01/783306805" TargetMode="External" /><Relationship Id="rId92" Type="http://schemas.openxmlformats.org/officeDocument/2006/relationships/hyperlink" Target="https://podminky.urs.cz/item/CS_URS_2025_01/783314203" TargetMode="External" /><Relationship Id="rId93" Type="http://schemas.openxmlformats.org/officeDocument/2006/relationships/hyperlink" Target="https://podminky.urs.cz/item/CS_URS_2025_01/783315101" TargetMode="External" /><Relationship Id="rId94" Type="http://schemas.openxmlformats.org/officeDocument/2006/relationships/hyperlink" Target="https://podminky.urs.cz/item/CS_URS_2025_01/783317101" TargetMode="External" /><Relationship Id="rId95" Type="http://schemas.openxmlformats.org/officeDocument/2006/relationships/hyperlink" Target="https://podminky.urs.cz/item/CS_URS_2025_01/783601421" TargetMode="External" /><Relationship Id="rId96" Type="http://schemas.openxmlformats.org/officeDocument/2006/relationships/hyperlink" Target="https://podminky.urs.cz/item/CS_URS_2025_01/783601325" TargetMode="External" /><Relationship Id="rId97" Type="http://schemas.openxmlformats.org/officeDocument/2006/relationships/hyperlink" Target="https://podminky.urs.cz/item/CS_URS_2025_01/783614111" TargetMode="External" /><Relationship Id="rId98" Type="http://schemas.openxmlformats.org/officeDocument/2006/relationships/hyperlink" Target="https://podminky.urs.cz/item/CS_URS_2025_01/783617117" TargetMode="External" /><Relationship Id="rId99" Type="http://schemas.openxmlformats.org/officeDocument/2006/relationships/hyperlink" Target="https://podminky.urs.cz/item/CS_URS_2025_01/619991001" TargetMode="External" /><Relationship Id="rId100" Type="http://schemas.openxmlformats.org/officeDocument/2006/relationships/hyperlink" Target="https://podminky.urs.cz/item/CS_URS_2025_01/619991011" TargetMode="External" /><Relationship Id="rId101" Type="http://schemas.openxmlformats.org/officeDocument/2006/relationships/hyperlink" Target="https://podminky.urs.cz/item/CS_URS_2025_01/619991021" TargetMode="External" /><Relationship Id="rId102" Type="http://schemas.openxmlformats.org/officeDocument/2006/relationships/hyperlink" Target="https://podminky.urs.cz/item/CS_URS_2025_01/784171111" TargetMode="External" /><Relationship Id="rId103" Type="http://schemas.openxmlformats.org/officeDocument/2006/relationships/hyperlink" Target="https://podminky.urs.cz/item/CS_URS_2025_01/784185001" TargetMode="External" /><Relationship Id="rId104" Type="http://schemas.openxmlformats.org/officeDocument/2006/relationships/hyperlink" Target="https://podminky.urs.cz/item/CS_URS_2025_01/784211101" TargetMode="External" /><Relationship Id="rId105" Type="http://schemas.openxmlformats.org/officeDocument/2006/relationships/hyperlink" Target="https://podminky.urs.cz/item/CS_URS_2025_01/HZS2222" TargetMode="External" /><Relationship Id="rId106" Type="http://schemas.openxmlformats.org/officeDocument/2006/relationships/hyperlink" Target="https://podminky.urs.cz/item/CS_URS_2025_01/HZS2492" TargetMode="External" /><Relationship Id="rId10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4042" TargetMode="External" /><Relationship Id="rId2" Type="http://schemas.openxmlformats.org/officeDocument/2006/relationships/hyperlink" Target="https://podminky.urs.cz/item/CS_URS_2025_01/721174043" TargetMode="External" /><Relationship Id="rId3" Type="http://schemas.openxmlformats.org/officeDocument/2006/relationships/hyperlink" Target="https://podminky.urs.cz/item/CS_URS_2025_01/721174025" TargetMode="External" /><Relationship Id="rId4" Type="http://schemas.openxmlformats.org/officeDocument/2006/relationships/hyperlink" Target="https://podminky.urs.cz/item/CS_URS_2025_01/721194104" TargetMode="External" /><Relationship Id="rId5" Type="http://schemas.openxmlformats.org/officeDocument/2006/relationships/hyperlink" Target="https://podminky.urs.cz/item/CS_URS_2025_01/721194105" TargetMode="External" /><Relationship Id="rId6" Type="http://schemas.openxmlformats.org/officeDocument/2006/relationships/hyperlink" Target="https://podminky.urs.cz/item/CS_URS_2025_01/721194109" TargetMode="External" /><Relationship Id="rId7" Type="http://schemas.openxmlformats.org/officeDocument/2006/relationships/hyperlink" Target="https://podminky.urs.cz/item/CS_URS_2025_01/721290111" TargetMode="External" /><Relationship Id="rId8" Type="http://schemas.openxmlformats.org/officeDocument/2006/relationships/hyperlink" Target="https://podminky.urs.cz/item/CS_URS_2025_01/721140903" TargetMode="External" /><Relationship Id="rId9" Type="http://schemas.openxmlformats.org/officeDocument/2006/relationships/hyperlink" Target="https://podminky.urs.cz/item/CS_URS_2025_01/721140905" TargetMode="External" /><Relationship Id="rId10" Type="http://schemas.openxmlformats.org/officeDocument/2006/relationships/hyperlink" Target="https://podminky.urs.cz/item/CS_URS_2025_01/721140915" TargetMode="External" /><Relationship Id="rId11" Type="http://schemas.openxmlformats.org/officeDocument/2006/relationships/hyperlink" Target="https://podminky.urs.cz/item/CS_URS_2025_01/721140925" TargetMode="External" /><Relationship Id="rId12" Type="http://schemas.openxmlformats.org/officeDocument/2006/relationships/hyperlink" Target="https://podminky.urs.cz/item/CS_URS_2025_01/721910922" TargetMode="External" /><Relationship Id="rId13" Type="http://schemas.openxmlformats.org/officeDocument/2006/relationships/hyperlink" Target="https://podminky.urs.cz/item/CS_URS_2025_01/998721111" TargetMode="External" /><Relationship Id="rId14" Type="http://schemas.openxmlformats.org/officeDocument/2006/relationships/hyperlink" Target="https://podminky.urs.cz/item/CS_URS_2025_01/722174022" TargetMode="External" /><Relationship Id="rId15" Type="http://schemas.openxmlformats.org/officeDocument/2006/relationships/hyperlink" Target="https://podminky.urs.cz/item/CS_URS_2025_01/722174023" TargetMode="External" /><Relationship Id="rId16" Type="http://schemas.openxmlformats.org/officeDocument/2006/relationships/hyperlink" Target="https://podminky.urs.cz/item/CS_URS_2025_01/722174062" TargetMode="External" /><Relationship Id="rId17" Type="http://schemas.openxmlformats.org/officeDocument/2006/relationships/hyperlink" Target="https://podminky.urs.cz/item/CS_URS_2025_01/722181211" TargetMode="External" /><Relationship Id="rId18" Type="http://schemas.openxmlformats.org/officeDocument/2006/relationships/hyperlink" Target="https://podminky.urs.cz/item/CS_URS_2025_01/722181212" TargetMode="External" /><Relationship Id="rId19" Type="http://schemas.openxmlformats.org/officeDocument/2006/relationships/hyperlink" Target="https://podminky.urs.cz/item/CS_URS_2025_01/722181241" TargetMode="External" /><Relationship Id="rId20" Type="http://schemas.openxmlformats.org/officeDocument/2006/relationships/hyperlink" Target="https://podminky.urs.cz/item/CS_URS_2025_01/722190401" TargetMode="External" /><Relationship Id="rId21" Type="http://schemas.openxmlformats.org/officeDocument/2006/relationships/hyperlink" Target="https://podminky.urs.cz/item/CS_URS_2025_01/722220152" TargetMode="External" /><Relationship Id="rId22" Type="http://schemas.openxmlformats.org/officeDocument/2006/relationships/hyperlink" Target="https://podminky.urs.cz/item/CS_URS_2025_01/722232043" TargetMode="External" /><Relationship Id="rId23" Type="http://schemas.openxmlformats.org/officeDocument/2006/relationships/hyperlink" Target="https://podminky.urs.cz/item/CS_URS_2025_01/722232044" TargetMode="External" /><Relationship Id="rId24" Type="http://schemas.openxmlformats.org/officeDocument/2006/relationships/hyperlink" Target="https://podminky.urs.cz/item/CS_URS_2025_01/722263207" TargetMode="External" /><Relationship Id="rId25" Type="http://schemas.openxmlformats.org/officeDocument/2006/relationships/hyperlink" Target="https://podminky.urs.cz/item/CS_URS_2025_01/722290226" TargetMode="External" /><Relationship Id="rId26" Type="http://schemas.openxmlformats.org/officeDocument/2006/relationships/hyperlink" Target="https://podminky.urs.cz/item/CS_URS_2025_01/722290234" TargetMode="External" /><Relationship Id="rId27" Type="http://schemas.openxmlformats.org/officeDocument/2006/relationships/hyperlink" Target="https://podminky.urs.cz/item/CS_URS_2025_01/977151112" TargetMode="External" /><Relationship Id="rId28" Type="http://schemas.openxmlformats.org/officeDocument/2006/relationships/hyperlink" Target="https://podminky.urs.cz/item/CS_URS_2025_01/998722111" TargetMode="External" /><Relationship Id="rId29" Type="http://schemas.openxmlformats.org/officeDocument/2006/relationships/hyperlink" Target="https://podminky.urs.cz/item/CS_URS_2025_01/726111031" TargetMode="External" /><Relationship Id="rId30" Type="http://schemas.openxmlformats.org/officeDocument/2006/relationships/hyperlink" Target="https://podminky.urs.cz/item/CS_URS_2025_01/726191001" TargetMode="External" /><Relationship Id="rId31" Type="http://schemas.openxmlformats.org/officeDocument/2006/relationships/hyperlink" Target="https://podminky.urs.cz/item/CS_URS_2025_01/725112022" TargetMode="External" /><Relationship Id="rId32" Type="http://schemas.openxmlformats.org/officeDocument/2006/relationships/hyperlink" Target="https://podminky.urs.cz/item/CS_URS_2025_01/725211602" TargetMode="External" /><Relationship Id="rId33" Type="http://schemas.openxmlformats.org/officeDocument/2006/relationships/hyperlink" Target="https://podminky.urs.cz/item/CS_URS_2025_01/725851325" TargetMode="External" /><Relationship Id="rId34" Type="http://schemas.openxmlformats.org/officeDocument/2006/relationships/hyperlink" Target="https://podminky.urs.cz/item/CS_URS_2025_01/725861101" TargetMode="External" /><Relationship Id="rId35" Type="http://schemas.openxmlformats.org/officeDocument/2006/relationships/hyperlink" Target="https://podminky.urs.cz/item/CS_URS_2025_01/725822611" TargetMode="External" /><Relationship Id="rId36" Type="http://schemas.openxmlformats.org/officeDocument/2006/relationships/hyperlink" Target="https://podminky.urs.cz/item/CS_URS_2025_01/725532111" TargetMode="External" /><Relationship Id="rId37" Type="http://schemas.openxmlformats.org/officeDocument/2006/relationships/hyperlink" Target="https://podminky.urs.cz/item/CS_URS_2025_01/721226511" TargetMode="External" /><Relationship Id="rId38" Type="http://schemas.openxmlformats.org/officeDocument/2006/relationships/hyperlink" Target="https://podminky.urs.cz/item/CS_URS_2025_01/725813111" TargetMode="External" /><Relationship Id="rId39" Type="http://schemas.openxmlformats.org/officeDocument/2006/relationships/hyperlink" Target="https://podminky.urs.cz/item/CS_URS_2025_01/725980123" TargetMode="External" /><Relationship Id="rId40" Type="http://schemas.openxmlformats.org/officeDocument/2006/relationships/hyperlink" Target="https://podminky.urs.cz/item/CS_URS_2025_01/998725111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6</v>
      </c>
      <c r="BT2" s="21" t="s">
        <v>7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="1" customFormat="1" ht="24.96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1" t="s">
        <v>14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4"/>
      <c r="BE5" s="32" t="s">
        <v>15</v>
      </c>
      <c r="BS5" s="21" t="s">
        <v>6</v>
      </c>
    </row>
    <row r="6" s="1" customFormat="1" ht="36.96" customHeight="1">
      <c r="B6" s="25"/>
      <c r="C6" s="26"/>
      <c r="D6" s="33" t="s">
        <v>16</v>
      </c>
      <c r="E6" s="26"/>
      <c r="F6" s="26"/>
      <c r="G6" s="26"/>
      <c r="H6" s="26"/>
      <c r="I6" s="26"/>
      <c r="J6" s="26"/>
      <c r="K6" s="34" t="s">
        <v>17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4"/>
      <c r="BE6" s="35"/>
      <c r="BS6" s="21" t="s">
        <v>6</v>
      </c>
    </row>
    <row r="7" s="1" customFormat="1" ht="12" customHeight="1">
      <c r="B7" s="25"/>
      <c r="C7" s="26"/>
      <c r="D7" s="36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6" t="s">
        <v>20</v>
      </c>
      <c r="AL7" s="26"/>
      <c r="AM7" s="26"/>
      <c r="AN7" s="31" t="s">
        <v>19</v>
      </c>
      <c r="AO7" s="26"/>
      <c r="AP7" s="26"/>
      <c r="AQ7" s="26"/>
      <c r="AR7" s="24"/>
      <c r="BE7" s="35"/>
      <c r="BS7" s="21" t="s">
        <v>6</v>
      </c>
    </row>
    <row r="8" s="1" customFormat="1" ht="12" customHeight="1">
      <c r="B8" s="25"/>
      <c r="C8" s="26"/>
      <c r="D8" s="36" t="s">
        <v>21</v>
      </c>
      <c r="E8" s="26"/>
      <c r="F8" s="26"/>
      <c r="G8" s="26"/>
      <c r="H8" s="26"/>
      <c r="I8" s="26"/>
      <c r="J8" s="26"/>
      <c r="K8" s="31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6" t="s">
        <v>23</v>
      </c>
      <c r="AL8" s="26"/>
      <c r="AM8" s="26"/>
      <c r="AN8" s="37" t="s">
        <v>24</v>
      </c>
      <c r="AO8" s="26"/>
      <c r="AP8" s="26"/>
      <c r="AQ8" s="26"/>
      <c r="AR8" s="24"/>
      <c r="BE8" s="35"/>
      <c r="BS8" s="21" t="s">
        <v>6</v>
      </c>
    </row>
    <row r="9" s="1" customFormat="1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5"/>
      <c r="BS9" s="21" t="s">
        <v>6</v>
      </c>
    </row>
    <row r="10" s="1" customFormat="1" ht="12" customHeight="1">
      <c r="B10" s="25"/>
      <c r="C10" s="26"/>
      <c r="D10" s="36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6" t="s">
        <v>26</v>
      </c>
      <c r="AL10" s="26"/>
      <c r="AM10" s="26"/>
      <c r="AN10" s="31" t="s">
        <v>19</v>
      </c>
      <c r="AO10" s="26"/>
      <c r="AP10" s="26"/>
      <c r="AQ10" s="26"/>
      <c r="AR10" s="24"/>
      <c r="BE10" s="35"/>
      <c r="BS10" s="21" t="s">
        <v>6</v>
      </c>
    </row>
    <row r="11" s="1" customFormat="1" ht="18.48" customHeight="1">
      <c r="B11" s="25"/>
      <c r="C11" s="26"/>
      <c r="D11" s="26"/>
      <c r="E11" s="31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6" t="s">
        <v>28</v>
      </c>
      <c r="AL11" s="26"/>
      <c r="AM11" s="26"/>
      <c r="AN11" s="31" t="s">
        <v>19</v>
      </c>
      <c r="AO11" s="26"/>
      <c r="AP11" s="26"/>
      <c r="AQ11" s="26"/>
      <c r="AR11" s="24"/>
      <c r="BE11" s="35"/>
      <c r="BS11" s="21" t="s">
        <v>6</v>
      </c>
    </row>
    <row r="12" s="1" customFormat="1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5"/>
      <c r="BS12" s="21" t="s">
        <v>6</v>
      </c>
    </row>
    <row r="13" s="1" customFormat="1" ht="12" customHeight="1">
      <c r="B13" s="25"/>
      <c r="C13" s="26"/>
      <c r="D13" s="36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6" t="s">
        <v>26</v>
      </c>
      <c r="AL13" s="26"/>
      <c r="AM13" s="26"/>
      <c r="AN13" s="38" t="s">
        <v>30</v>
      </c>
      <c r="AO13" s="26"/>
      <c r="AP13" s="26"/>
      <c r="AQ13" s="26"/>
      <c r="AR13" s="24"/>
      <c r="BE13" s="35"/>
      <c r="BS13" s="21" t="s">
        <v>6</v>
      </c>
    </row>
    <row r="14">
      <c r="B14" s="25"/>
      <c r="C14" s="26"/>
      <c r="D14" s="26"/>
      <c r="E14" s="38" t="s">
        <v>30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 t="s">
        <v>28</v>
      </c>
      <c r="AL14" s="26"/>
      <c r="AM14" s="26"/>
      <c r="AN14" s="38" t="s">
        <v>30</v>
      </c>
      <c r="AO14" s="26"/>
      <c r="AP14" s="26"/>
      <c r="AQ14" s="26"/>
      <c r="AR14" s="24"/>
      <c r="BE14" s="35"/>
      <c r="BS14" s="21" t="s">
        <v>6</v>
      </c>
    </row>
    <row r="15" s="1" customFormat="1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5"/>
      <c r="BS15" s="21" t="s">
        <v>4</v>
      </c>
    </row>
    <row r="16" s="1" customFormat="1" ht="12" customHeight="1">
      <c r="B16" s="25"/>
      <c r="C16" s="26"/>
      <c r="D16" s="36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6" t="s">
        <v>26</v>
      </c>
      <c r="AL16" s="26"/>
      <c r="AM16" s="26"/>
      <c r="AN16" s="31" t="s">
        <v>19</v>
      </c>
      <c r="AO16" s="26"/>
      <c r="AP16" s="26"/>
      <c r="AQ16" s="26"/>
      <c r="AR16" s="24"/>
      <c r="BE16" s="35"/>
      <c r="BS16" s="21" t="s">
        <v>4</v>
      </c>
    </row>
    <row r="17" s="1" customFormat="1" ht="18.48" customHeight="1">
      <c r="B17" s="25"/>
      <c r="C17" s="26"/>
      <c r="D17" s="26"/>
      <c r="E17" s="31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6" t="s">
        <v>28</v>
      </c>
      <c r="AL17" s="26"/>
      <c r="AM17" s="26"/>
      <c r="AN17" s="31" t="s">
        <v>19</v>
      </c>
      <c r="AO17" s="26"/>
      <c r="AP17" s="26"/>
      <c r="AQ17" s="26"/>
      <c r="AR17" s="24"/>
      <c r="BE17" s="35"/>
      <c r="BS17" s="21" t="s">
        <v>33</v>
      </c>
    </row>
    <row r="18" s="1" customFormat="1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5"/>
      <c r="BS18" s="21" t="s">
        <v>6</v>
      </c>
    </row>
    <row r="19" s="1" customFormat="1" ht="12" customHeight="1">
      <c r="B19" s="25"/>
      <c r="C19" s="26"/>
      <c r="D19" s="36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6" t="s">
        <v>26</v>
      </c>
      <c r="AL19" s="26"/>
      <c r="AM19" s="26"/>
      <c r="AN19" s="31" t="s">
        <v>19</v>
      </c>
      <c r="AO19" s="26"/>
      <c r="AP19" s="26"/>
      <c r="AQ19" s="26"/>
      <c r="AR19" s="24"/>
      <c r="BE19" s="35"/>
      <c r="BS19" s="21" t="s">
        <v>6</v>
      </c>
    </row>
    <row r="20" s="1" customFormat="1" ht="18.48" customHeight="1">
      <c r="B20" s="25"/>
      <c r="C20" s="26"/>
      <c r="D20" s="26"/>
      <c r="E20" s="31" t="s">
        <v>35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6" t="s">
        <v>28</v>
      </c>
      <c r="AL20" s="26"/>
      <c r="AM20" s="26"/>
      <c r="AN20" s="31" t="s">
        <v>19</v>
      </c>
      <c r="AO20" s="26"/>
      <c r="AP20" s="26"/>
      <c r="AQ20" s="26"/>
      <c r="AR20" s="24"/>
      <c r="BE20" s="35"/>
      <c r="BS20" s="21" t="s">
        <v>4</v>
      </c>
    </row>
    <row r="21" s="1" customFormat="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5"/>
    </row>
    <row r="22" s="1" customFormat="1" ht="12" customHeight="1">
      <c r="B22" s="25"/>
      <c r="C22" s="26"/>
      <c r="D22" s="36" t="s">
        <v>36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5"/>
    </row>
    <row r="23" s="1" customFormat="1" ht="47.25" customHeight="1">
      <c r="B23" s="25"/>
      <c r="C23" s="26"/>
      <c r="D23" s="26"/>
      <c r="E23" s="40" t="s">
        <v>37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6"/>
      <c r="AP23" s="26"/>
      <c r="AQ23" s="26"/>
      <c r="AR23" s="24"/>
      <c r="BE23" s="35"/>
    </row>
    <row r="24" s="1" customFormat="1" ht="6.96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5"/>
    </row>
    <row r="25" s="1" customFormat="1" ht="6.96" customHeight="1">
      <c r="B25" s="25"/>
      <c r="C25" s="26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6"/>
      <c r="AQ25" s="26"/>
      <c r="AR25" s="24"/>
      <c r="BE25" s="35"/>
    </row>
    <row r="26" s="2" customFormat="1" ht="25.92" customHeight="1">
      <c r="A26" s="42"/>
      <c r="B26" s="43"/>
      <c r="C26" s="44"/>
      <c r="D26" s="45" t="s">
        <v>38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5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5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39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40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41</v>
      </c>
      <c r="AL28" s="49"/>
      <c r="AM28" s="49"/>
      <c r="AN28" s="49"/>
      <c r="AO28" s="49"/>
      <c r="AP28" s="44"/>
      <c r="AQ28" s="44"/>
      <c r="AR28" s="48"/>
      <c r="BE28" s="35"/>
    </row>
    <row r="29" s="3" customFormat="1" ht="14.4" customHeight="1">
      <c r="A29" s="3"/>
      <c r="B29" s="50"/>
      <c r="C29" s="51"/>
      <c r="D29" s="36" t="s">
        <v>42</v>
      </c>
      <c r="E29" s="51"/>
      <c r="F29" s="36" t="s">
        <v>43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6" t="s">
        <v>44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6" t="s">
        <v>45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6" t="s">
        <v>46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6" t="s">
        <v>47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48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49</v>
      </c>
      <c r="U35" s="58"/>
      <c r="V35" s="58"/>
      <c r="W35" s="58"/>
      <c r="X35" s="60" t="s">
        <v>50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7" t="s">
        <v>51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6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2025_08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Mrštíkova 1, Jihlava (vybudování sociálního zázemí v nebytovém prostoru)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6" t="s">
        <v>21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Jihlava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6" t="s">
        <v>23</v>
      </c>
      <c r="AJ47" s="44"/>
      <c r="AK47" s="44"/>
      <c r="AL47" s="44"/>
      <c r="AM47" s="76" t="str">
        <f>IF(AN8= "","",AN8)</f>
        <v>8. 8. 2025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25.65" customHeight="1">
      <c r="A49" s="42"/>
      <c r="B49" s="43"/>
      <c r="C49" s="36" t="s">
        <v>25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Statutární město Jihlava, Masarykovo nám.97/1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6" t="s">
        <v>31</v>
      </c>
      <c r="AJ49" s="44"/>
      <c r="AK49" s="44"/>
      <c r="AL49" s="44"/>
      <c r="AM49" s="77" t="str">
        <f>IF(E17="","",E17)</f>
        <v>SPA spol.s r.o.Jihlava, Havlíčkova 46, 58601</v>
      </c>
      <c r="AN49" s="68"/>
      <c r="AO49" s="68"/>
      <c r="AP49" s="68"/>
      <c r="AQ49" s="44"/>
      <c r="AR49" s="48"/>
      <c r="AS49" s="78" t="s">
        <v>52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6" t="s">
        <v>29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6" t="s">
        <v>34</v>
      </c>
      <c r="AJ50" s="44"/>
      <c r="AK50" s="44"/>
      <c r="AL50" s="44"/>
      <c r="AM50" s="77" t="str">
        <f>IF(E20="","",E20)</f>
        <v>Fr.Neuwirth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53</v>
      </c>
      <c r="D52" s="91"/>
      <c r="E52" s="91"/>
      <c r="F52" s="91"/>
      <c r="G52" s="91"/>
      <c r="H52" s="92"/>
      <c r="I52" s="93" t="s">
        <v>54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55</v>
      </c>
      <c r="AH52" s="91"/>
      <c r="AI52" s="91"/>
      <c r="AJ52" s="91"/>
      <c r="AK52" s="91"/>
      <c r="AL52" s="91"/>
      <c r="AM52" s="91"/>
      <c r="AN52" s="93" t="s">
        <v>56</v>
      </c>
      <c r="AO52" s="91"/>
      <c r="AP52" s="91"/>
      <c r="AQ52" s="95" t="s">
        <v>57</v>
      </c>
      <c r="AR52" s="48"/>
      <c r="AS52" s="96" t="s">
        <v>58</v>
      </c>
      <c r="AT52" s="97" t="s">
        <v>59</v>
      </c>
      <c r="AU52" s="97" t="s">
        <v>60</v>
      </c>
      <c r="AV52" s="97" t="s">
        <v>61</v>
      </c>
      <c r="AW52" s="97" t="s">
        <v>62</v>
      </c>
      <c r="AX52" s="97" t="s">
        <v>63</v>
      </c>
      <c r="AY52" s="97" t="s">
        <v>64</v>
      </c>
      <c r="AZ52" s="97" t="s">
        <v>65</v>
      </c>
      <c r="BA52" s="97" t="s">
        <v>66</v>
      </c>
      <c r="BB52" s="97" t="s">
        <v>67</v>
      </c>
      <c r="BC52" s="97" t="s">
        <v>68</v>
      </c>
      <c r="BD52" s="98" t="s">
        <v>69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70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ROUND(SUM(AG55:AG58),2)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19</v>
      </c>
      <c r="AR54" s="108"/>
      <c r="AS54" s="109">
        <f>ROUND(SUM(AS55:AS58),2)</f>
        <v>0</v>
      </c>
      <c r="AT54" s="110">
        <f>ROUND(SUM(AV54:AW54),2)</f>
        <v>0</v>
      </c>
      <c r="AU54" s="111">
        <f>ROUND(SUM(AU55:AU58),5)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ROUND(SUM(AZ55:AZ58),2)</f>
        <v>0</v>
      </c>
      <c r="BA54" s="110">
        <f>ROUND(SUM(BA55:BA58),2)</f>
        <v>0</v>
      </c>
      <c r="BB54" s="110">
        <f>ROUND(SUM(BB55:BB58),2)</f>
        <v>0</v>
      </c>
      <c r="BC54" s="110">
        <f>ROUND(SUM(BC55:BC58),2)</f>
        <v>0</v>
      </c>
      <c r="BD54" s="112">
        <f>ROUND(SUM(BD55:BD58),2)</f>
        <v>0</v>
      </c>
      <c r="BE54" s="6"/>
      <c r="BS54" s="113" t="s">
        <v>71</v>
      </c>
      <c r="BT54" s="113" t="s">
        <v>72</v>
      </c>
      <c r="BU54" s="114" t="s">
        <v>73</v>
      </c>
      <c r="BV54" s="113" t="s">
        <v>74</v>
      </c>
      <c r="BW54" s="113" t="s">
        <v>5</v>
      </c>
      <c r="BX54" s="113" t="s">
        <v>75</v>
      </c>
      <c r="CL54" s="113" t="s">
        <v>19</v>
      </c>
    </row>
    <row r="55" s="7" customFormat="1" ht="16.5" customHeight="1">
      <c r="A55" s="115" t="s">
        <v>76</v>
      </c>
      <c r="B55" s="116"/>
      <c r="C55" s="117"/>
      <c r="D55" s="118" t="s">
        <v>77</v>
      </c>
      <c r="E55" s="118"/>
      <c r="F55" s="118"/>
      <c r="G55" s="118"/>
      <c r="H55" s="118"/>
      <c r="I55" s="119"/>
      <c r="J55" s="118" t="s">
        <v>78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'01 - stavební část'!J30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79</v>
      </c>
      <c r="AR55" s="122"/>
      <c r="AS55" s="123">
        <v>0</v>
      </c>
      <c r="AT55" s="124">
        <f>ROUND(SUM(AV55:AW55),2)</f>
        <v>0</v>
      </c>
      <c r="AU55" s="125">
        <f>'01 - stavební část'!P105</f>
        <v>0</v>
      </c>
      <c r="AV55" s="124">
        <f>'01 - stavební část'!J33</f>
        <v>0</v>
      </c>
      <c r="AW55" s="124">
        <f>'01 - stavební část'!J34</f>
        <v>0</v>
      </c>
      <c r="AX55" s="124">
        <f>'01 - stavební část'!J35</f>
        <v>0</v>
      </c>
      <c r="AY55" s="124">
        <f>'01 - stavební část'!J36</f>
        <v>0</v>
      </c>
      <c r="AZ55" s="124">
        <f>'01 - stavební část'!F33</f>
        <v>0</v>
      </c>
      <c r="BA55" s="124">
        <f>'01 - stavební část'!F34</f>
        <v>0</v>
      </c>
      <c r="BB55" s="124">
        <f>'01 - stavební část'!F35</f>
        <v>0</v>
      </c>
      <c r="BC55" s="124">
        <f>'01 - stavební část'!F36</f>
        <v>0</v>
      </c>
      <c r="BD55" s="126">
        <f>'01 - stavební část'!F37</f>
        <v>0</v>
      </c>
      <c r="BE55" s="7"/>
      <c r="BT55" s="127" t="s">
        <v>80</v>
      </c>
      <c r="BV55" s="127" t="s">
        <v>74</v>
      </c>
      <c r="BW55" s="127" t="s">
        <v>81</v>
      </c>
      <c r="BX55" s="127" t="s">
        <v>5</v>
      </c>
      <c r="CL55" s="127" t="s">
        <v>19</v>
      </c>
      <c r="CM55" s="127" t="s">
        <v>82</v>
      </c>
    </row>
    <row r="56" s="7" customFormat="1" ht="16.5" customHeight="1">
      <c r="A56" s="115" t="s">
        <v>76</v>
      </c>
      <c r="B56" s="116"/>
      <c r="C56" s="117"/>
      <c r="D56" s="118" t="s">
        <v>83</v>
      </c>
      <c r="E56" s="118"/>
      <c r="F56" s="118"/>
      <c r="G56" s="118"/>
      <c r="H56" s="118"/>
      <c r="I56" s="119"/>
      <c r="J56" s="118" t="s">
        <v>84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'02 - ZTI'!J30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79</v>
      </c>
      <c r="AR56" s="122"/>
      <c r="AS56" s="123">
        <v>0</v>
      </c>
      <c r="AT56" s="124">
        <f>ROUND(SUM(AV56:AW56),2)</f>
        <v>0</v>
      </c>
      <c r="AU56" s="125">
        <f>'02 - ZTI'!P83</f>
        <v>0</v>
      </c>
      <c r="AV56" s="124">
        <f>'02 - ZTI'!J33</f>
        <v>0</v>
      </c>
      <c r="AW56" s="124">
        <f>'02 - ZTI'!J34</f>
        <v>0</v>
      </c>
      <c r="AX56" s="124">
        <f>'02 - ZTI'!J35</f>
        <v>0</v>
      </c>
      <c r="AY56" s="124">
        <f>'02 - ZTI'!J36</f>
        <v>0</v>
      </c>
      <c r="AZ56" s="124">
        <f>'02 - ZTI'!F33</f>
        <v>0</v>
      </c>
      <c r="BA56" s="124">
        <f>'02 - ZTI'!F34</f>
        <v>0</v>
      </c>
      <c r="BB56" s="124">
        <f>'02 - ZTI'!F35</f>
        <v>0</v>
      </c>
      <c r="BC56" s="124">
        <f>'02 - ZTI'!F36</f>
        <v>0</v>
      </c>
      <c r="BD56" s="126">
        <f>'02 - ZTI'!F37</f>
        <v>0</v>
      </c>
      <c r="BE56" s="7"/>
      <c r="BT56" s="127" t="s">
        <v>80</v>
      </c>
      <c r="BV56" s="127" t="s">
        <v>74</v>
      </c>
      <c r="BW56" s="127" t="s">
        <v>85</v>
      </c>
      <c r="BX56" s="127" t="s">
        <v>5</v>
      </c>
      <c r="CL56" s="127" t="s">
        <v>19</v>
      </c>
      <c r="CM56" s="127" t="s">
        <v>82</v>
      </c>
    </row>
    <row r="57" s="7" customFormat="1" ht="16.5" customHeight="1">
      <c r="A57" s="115" t="s">
        <v>76</v>
      </c>
      <c r="B57" s="116"/>
      <c r="C57" s="117"/>
      <c r="D57" s="118" t="s">
        <v>86</v>
      </c>
      <c r="E57" s="118"/>
      <c r="F57" s="118"/>
      <c r="G57" s="118"/>
      <c r="H57" s="118"/>
      <c r="I57" s="119"/>
      <c r="J57" s="118" t="s">
        <v>87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'03 - silnoproudá elektrot...'!J30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79</v>
      </c>
      <c r="AR57" s="122"/>
      <c r="AS57" s="123">
        <v>0</v>
      </c>
      <c r="AT57" s="124">
        <f>ROUND(SUM(AV57:AW57),2)</f>
        <v>0</v>
      </c>
      <c r="AU57" s="125">
        <f>'03 - silnoproudá elektrot...'!P117</f>
        <v>0</v>
      </c>
      <c r="AV57" s="124">
        <f>'03 - silnoproudá elektrot...'!J33</f>
        <v>0</v>
      </c>
      <c r="AW57" s="124">
        <f>'03 - silnoproudá elektrot...'!J34</f>
        <v>0</v>
      </c>
      <c r="AX57" s="124">
        <f>'03 - silnoproudá elektrot...'!J35</f>
        <v>0</v>
      </c>
      <c r="AY57" s="124">
        <f>'03 - silnoproudá elektrot...'!J36</f>
        <v>0</v>
      </c>
      <c r="AZ57" s="124">
        <f>'03 - silnoproudá elektrot...'!F33</f>
        <v>0</v>
      </c>
      <c r="BA57" s="124">
        <f>'03 - silnoproudá elektrot...'!F34</f>
        <v>0</v>
      </c>
      <c r="BB57" s="124">
        <f>'03 - silnoproudá elektrot...'!F35</f>
        <v>0</v>
      </c>
      <c r="BC57" s="124">
        <f>'03 - silnoproudá elektrot...'!F36</f>
        <v>0</v>
      </c>
      <c r="BD57" s="126">
        <f>'03 - silnoproudá elektrot...'!F37</f>
        <v>0</v>
      </c>
      <c r="BE57" s="7"/>
      <c r="BT57" s="127" t="s">
        <v>80</v>
      </c>
      <c r="BV57" s="127" t="s">
        <v>74</v>
      </c>
      <c r="BW57" s="127" t="s">
        <v>88</v>
      </c>
      <c r="BX57" s="127" t="s">
        <v>5</v>
      </c>
      <c r="CL57" s="127" t="s">
        <v>19</v>
      </c>
      <c r="CM57" s="127" t="s">
        <v>82</v>
      </c>
    </row>
    <row r="58" s="7" customFormat="1" ht="16.5" customHeight="1">
      <c r="A58" s="115" t="s">
        <v>76</v>
      </c>
      <c r="B58" s="116"/>
      <c r="C58" s="117"/>
      <c r="D58" s="118" t="s">
        <v>89</v>
      </c>
      <c r="E58" s="118"/>
      <c r="F58" s="118"/>
      <c r="G58" s="118"/>
      <c r="H58" s="118"/>
      <c r="I58" s="119"/>
      <c r="J58" s="118" t="s">
        <v>90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'VON - Vedlejší a ostatní 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79</v>
      </c>
      <c r="AR58" s="122"/>
      <c r="AS58" s="128">
        <v>0</v>
      </c>
      <c r="AT58" s="129">
        <f>ROUND(SUM(AV58:AW58),2)</f>
        <v>0</v>
      </c>
      <c r="AU58" s="130">
        <f>'VON - Vedlejší a ostatní ...'!P80</f>
        <v>0</v>
      </c>
      <c r="AV58" s="129">
        <f>'VON - Vedlejší a ostatní ...'!J33</f>
        <v>0</v>
      </c>
      <c r="AW58" s="129">
        <f>'VON - Vedlejší a ostatní ...'!J34</f>
        <v>0</v>
      </c>
      <c r="AX58" s="129">
        <f>'VON - Vedlejší a ostatní ...'!J35</f>
        <v>0</v>
      </c>
      <c r="AY58" s="129">
        <f>'VON - Vedlejší a ostatní ...'!J36</f>
        <v>0</v>
      </c>
      <c r="AZ58" s="129">
        <f>'VON - Vedlejší a ostatní ...'!F33</f>
        <v>0</v>
      </c>
      <c r="BA58" s="129">
        <f>'VON - Vedlejší a ostatní ...'!F34</f>
        <v>0</v>
      </c>
      <c r="BB58" s="129">
        <f>'VON - Vedlejší a ostatní ...'!F35</f>
        <v>0</v>
      </c>
      <c r="BC58" s="129">
        <f>'VON - Vedlejší a ostatní ...'!F36</f>
        <v>0</v>
      </c>
      <c r="BD58" s="131">
        <f>'VON - Vedlejší a ostatní ...'!F37</f>
        <v>0</v>
      </c>
      <c r="BE58" s="7"/>
      <c r="BT58" s="127" t="s">
        <v>80</v>
      </c>
      <c r="BV58" s="127" t="s">
        <v>74</v>
      </c>
      <c r="BW58" s="127" t="s">
        <v>91</v>
      </c>
      <c r="BX58" s="127" t="s">
        <v>5</v>
      </c>
      <c r="CL58" s="127" t="s">
        <v>19</v>
      </c>
      <c r="CM58" s="127" t="s">
        <v>82</v>
      </c>
    </row>
    <row r="59" s="2" customFormat="1" ht="30" customHeight="1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8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="2" customFormat="1" ht="6.96" customHeight="1">
      <c r="A60" s="4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48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</sheetData>
  <sheetProtection sheet="1" formatColumns="0" formatRows="0" objects="1" scenarios="1" spinCount="100000" saltValue="2FnNwYNC7QLcfuyCNxmosYO4XItJKNO5joJWdHecL7pOsVc9hbQhvPyMF/w738Vyq5V4WUNwYYNL9zia/l6hBg==" hashValue="LPLL8HGWHLRYbg46qUkgnP1XU2RmkZpcQqIUuOv8LILKsa5N2rBrR56w3ZmX4yjQNRvYihvK7YQ0ssMeCxMHLA==" algorithmName="SHA-512" password="CEE1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TI'!C2" display="/"/>
    <hyperlink ref="A57" location="'03 - silnoproudá elektrot...'!C2" display="/"/>
    <hyperlink ref="A58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16.5" customHeight="1">
      <c r="B7" s="24"/>
      <c r="E7" s="137" t="str">
        <f>'Rekapitulace stavby'!K6</f>
        <v>Mrštíkova 1, Jihlava (vybudování sociálního zázemí v nebytovém prostoru)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94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8. 8. 2025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35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ROUND(J105,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ROUND((SUM(BE105:BE690)),  2)</f>
        <v>0</v>
      </c>
      <c r="G33" s="42"/>
      <c r="H33" s="42"/>
      <c r="I33" s="152">
        <v>0.20999999999999999</v>
      </c>
      <c r="J33" s="151">
        <f>ROUND(((SUM(BE105:BE690))*I33),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ROUND((SUM(BF105:BF690)),  2)</f>
        <v>0</v>
      </c>
      <c r="G34" s="42"/>
      <c r="H34" s="42"/>
      <c r="I34" s="152">
        <v>0.12</v>
      </c>
      <c r="J34" s="151">
        <f>ROUND(((SUM(BF105:BF690))*I34),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ROUND((SUM(BG105:BG690)),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ROUND((SUM(BH105:BH690)),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ROUND((SUM(BI105:BI690)),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Mrštíkova 1, Jihlava (vybudování sociálního zázemí v nebytovém prostoru)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01 - stavební část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8. 8. 2025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Jihlava, Masarykovo nám.97/1</v>
      </c>
      <c r="G54" s="44"/>
      <c r="H54" s="44"/>
      <c r="I54" s="36" t="s">
        <v>31</v>
      </c>
      <c r="J54" s="40" t="str">
        <f>E21</f>
        <v>SPA spol.s r.o.Jihlava, Havlíčkova 46, 58601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Fr.Neuwirth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J105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99</v>
      </c>
      <c r="E60" s="172"/>
      <c r="F60" s="172"/>
      <c r="G60" s="172"/>
      <c r="H60" s="172"/>
      <c r="I60" s="172"/>
      <c r="J60" s="173">
        <f>J106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100</v>
      </c>
      <c r="E61" s="178"/>
      <c r="F61" s="178"/>
      <c r="G61" s="178"/>
      <c r="H61" s="178"/>
      <c r="I61" s="178"/>
      <c r="J61" s="179">
        <f>J107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101</v>
      </c>
      <c r="E62" s="178"/>
      <c r="F62" s="178"/>
      <c r="G62" s="178"/>
      <c r="H62" s="178"/>
      <c r="I62" s="178"/>
      <c r="J62" s="179">
        <f>J146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102</v>
      </c>
      <c r="E63" s="178"/>
      <c r="F63" s="178"/>
      <c r="G63" s="178"/>
      <c r="H63" s="178"/>
      <c r="I63" s="178"/>
      <c r="J63" s="179">
        <f>J151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103</v>
      </c>
      <c r="E64" s="178"/>
      <c r="F64" s="178"/>
      <c r="G64" s="178"/>
      <c r="H64" s="178"/>
      <c r="I64" s="178"/>
      <c r="J64" s="179">
        <f>J152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5"/>
      <c r="C65" s="176"/>
      <c r="D65" s="177" t="s">
        <v>104</v>
      </c>
      <c r="E65" s="178"/>
      <c r="F65" s="178"/>
      <c r="G65" s="178"/>
      <c r="H65" s="178"/>
      <c r="I65" s="178"/>
      <c r="J65" s="179">
        <f>J215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5"/>
      <c r="C66" s="176"/>
      <c r="D66" s="177" t="s">
        <v>105</v>
      </c>
      <c r="E66" s="178"/>
      <c r="F66" s="178"/>
      <c r="G66" s="178"/>
      <c r="H66" s="178"/>
      <c r="I66" s="178"/>
      <c r="J66" s="179">
        <f>J220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5"/>
      <c r="C67" s="176"/>
      <c r="D67" s="177" t="s">
        <v>106</v>
      </c>
      <c r="E67" s="178"/>
      <c r="F67" s="178"/>
      <c r="G67" s="178"/>
      <c r="H67" s="178"/>
      <c r="I67" s="178"/>
      <c r="J67" s="179">
        <f>J232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107</v>
      </c>
      <c r="E68" s="178"/>
      <c r="F68" s="178"/>
      <c r="G68" s="178"/>
      <c r="H68" s="178"/>
      <c r="I68" s="178"/>
      <c r="J68" s="179">
        <f>J239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5"/>
      <c r="C69" s="176"/>
      <c r="D69" s="177" t="s">
        <v>108</v>
      </c>
      <c r="E69" s="178"/>
      <c r="F69" s="178"/>
      <c r="G69" s="178"/>
      <c r="H69" s="178"/>
      <c r="I69" s="178"/>
      <c r="J69" s="179">
        <f>J240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5"/>
      <c r="C70" s="176"/>
      <c r="D70" s="177" t="s">
        <v>109</v>
      </c>
      <c r="E70" s="178"/>
      <c r="F70" s="178"/>
      <c r="G70" s="178"/>
      <c r="H70" s="178"/>
      <c r="I70" s="178"/>
      <c r="J70" s="179">
        <f>J246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5"/>
      <c r="C71" s="176"/>
      <c r="D71" s="177" t="s">
        <v>110</v>
      </c>
      <c r="E71" s="178"/>
      <c r="F71" s="178"/>
      <c r="G71" s="178"/>
      <c r="H71" s="178"/>
      <c r="I71" s="178"/>
      <c r="J71" s="179">
        <f>J252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5"/>
      <c r="C72" s="176"/>
      <c r="D72" s="177" t="s">
        <v>111</v>
      </c>
      <c r="E72" s="178"/>
      <c r="F72" s="178"/>
      <c r="G72" s="178"/>
      <c r="H72" s="178"/>
      <c r="I72" s="178"/>
      <c r="J72" s="179">
        <f>J333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5"/>
      <c r="C73" s="176"/>
      <c r="D73" s="177" t="s">
        <v>112</v>
      </c>
      <c r="E73" s="178"/>
      <c r="F73" s="178"/>
      <c r="G73" s="178"/>
      <c r="H73" s="178"/>
      <c r="I73" s="178"/>
      <c r="J73" s="179">
        <f>J343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9"/>
      <c r="C74" s="170"/>
      <c r="D74" s="171" t="s">
        <v>113</v>
      </c>
      <c r="E74" s="172"/>
      <c r="F74" s="172"/>
      <c r="G74" s="172"/>
      <c r="H74" s="172"/>
      <c r="I74" s="172"/>
      <c r="J74" s="173">
        <f>J346</f>
        <v>0</v>
      </c>
      <c r="K74" s="170"/>
      <c r="L74" s="17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5"/>
      <c r="C75" s="176"/>
      <c r="D75" s="177" t="s">
        <v>114</v>
      </c>
      <c r="E75" s="178"/>
      <c r="F75" s="178"/>
      <c r="G75" s="178"/>
      <c r="H75" s="178"/>
      <c r="I75" s="178"/>
      <c r="J75" s="179">
        <f>J347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5"/>
      <c r="C76" s="176"/>
      <c r="D76" s="177" t="s">
        <v>115</v>
      </c>
      <c r="E76" s="178"/>
      <c r="F76" s="178"/>
      <c r="G76" s="178"/>
      <c r="H76" s="178"/>
      <c r="I76" s="178"/>
      <c r="J76" s="179">
        <f>J376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5"/>
      <c r="C77" s="176"/>
      <c r="D77" s="177" t="s">
        <v>116</v>
      </c>
      <c r="E77" s="178"/>
      <c r="F77" s="178"/>
      <c r="G77" s="178"/>
      <c r="H77" s="178"/>
      <c r="I77" s="178"/>
      <c r="J77" s="179">
        <f>J388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5"/>
      <c r="C78" s="176"/>
      <c r="D78" s="177" t="s">
        <v>117</v>
      </c>
      <c r="E78" s="178"/>
      <c r="F78" s="178"/>
      <c r="G78" s="178"/>
      <c r="H78" s="178"/>
      <c r="I78" s="178"/>
      <c r="J78" s="179">
        <f>J417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5"/>
      <c r="C79" s="176"/>
      <c r="D79" s="177" t="s">
        <v>118</v>
      </c>
      <c r="E79" s="178"/>
      <c r="F79" s="178"/>
      <c r="G79" s="178"/>
      <c r="H79" s="178"/>
      <c r="I79" s="178"/>
      <c r="J79" s="179">
        <f>J441</f>
        <v>0</v>
      </c>
      <c r="K79" s="176"/>
      <c r="L79" s="18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5"/>
      <c r="C80" s="176"/>
      <c r="D80" s="177" t="s">
        <v>119</v>
      </c>
      <c r="E80" s="178"/>
      <c r="F80" s="178"/>
      <c r="G80" s="178"/>
      <c r="H80" s="178"/>
      <c r="I80" s="178"/>
      <c r="J80" s="179">
        <f>J453</f>
        <v>0</v>
      </c>
      <c r="K80" s="176"/>
      <c r="L80" s="18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5"/>
      <c r="C81" s="176"/>
      <c r="D81" s="177" t="s">
        <v>120</v>
      </c>
      <c r="E81" s="178"/>
      <c r="F81" s="178"/>
      <c r="G81" s="178"/>
      <c r="H81" s="178"/>
      <c r="I81" s="178"/>
      <c r="J81" s="179">
        <f>J499</f>
        <v>0</v>
      </c>
      <c r="K81" s="176"/>
      <c r="L81" s="18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5"/>
      <c r="C82" s="176"/>
      <c r="D82" s="177" t="s">
        <v>121</v>
      </c>
      <c r="E82" s="178"/>
      <c r="F82" s="178"/>
      <c r="G82" s="178"/>
      <c r="H82" s="178"/>
      <c r="I82" s="178"/>
      <c r="J82" s="179">
        <f>J545</f>
        <v>0</v>
      </c>
      <c r="K82" s="176"/>
      <c r="L82" s="18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5"/>
      <c r="C83" s="176"/>
      <c r="D83" s="177" t="s">
        <v>122</v>
      </c>
      <c r="E83" s="178"/>
      <c r="F83" s="178"/>
      <c r="G83" s="178"/>
      <c r="H83" s="178"/>
      <c r="I83" s="178"/>
      <c r="J83" s="179">
        <f>J583</f>
        <v>0</v>
      </c>
      <c r="K83" s="176"/>
      <c r="L83" s="18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5"/>
      <c r="C84" s="176"/>
      <c r="D84" s="177" t="s">
        <v>123</v>
      </c>
      <c r="E84" s="178"/>
      <c r="F84" s="178"/>
      <c r="G84" s="178"/>
      <c r="H84" s="178"/>
      <c r="I84" s="178"/>
      <c r="J84" s="179">
        <f>J613</f>
        <v>0</v>
      </c>
      <c r="K84" s="176"/>
      <c r="L84" s="18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69"/>
      <c r="C85" s="170"/>
      <c r="D85" s="171" t="s">
        <v>124</v>
      </c>
      <c r="E85" s="172"/>
      <c r="F85" s="172"/>
      <c r="G85" s="172"/>
      <c r="H85" s="172"/>
      <c r="I85" s="172"/>
      <c r="J85" s="173">
        <f>J686</f>
        <v>0</v>
      </c>
      <c r="K85" s="170"/>
      <c r="L85" s="174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2" customFormat="1" ht="21.84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3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13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91" s="2" customFormat="1" ht="6.96" customHeight="1">
      <c r="A91" s="42"/>
      <c r="B91" s="65"/>
      <c r="C91" s="66"/>
      <c r="D91" s="66"/>
      <c r="E91" s="66"/>
      <c r="F91" s="66"/>
      <c r="G91" s="66"/>
      <c r="H91" s="66"/>
      <c r="I91" s="66"/>
      <c r="J91" s="66"/>
      <c r="K91" s="66"/>
      <c r="L91" s="13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24.96" customHeight="1">
      <c r="A92" s="42"/>
      <c r="B92" s="43"/>
      <c r="C92" s="27" t="s">
        <v>125</v>
      </c>
      <c r="D92" s="44"/>
      <c r="E92" s="44"/>
      <c r="F92" s="44"/>
      <c r="G92" s="44"/>
      <c r="H92" s="44"/>
      <c r="I92" s="44"/>
      <c r="J92" s="44"/>
      <c r="K92" s="44"/>
      <c r="L92" s="13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6.96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3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12" customHeight="1">
      <c r="A94" s="42"/>
      <c r="B94" s="43"/>
      <c r="C94" s="36" t="s">
        <v>16</v>
      </c>
      <c r="D94" s="44"/>
      <c r="E94" s="44"/>
      <c r="F94" s="44"/>
      <c r="G94" s="44"/>
      <c r="H94" s="44"/>
      <c r="I94" s="44"/>
      <c r="J94" s="44"/>
      <c r="K94" s="44"/>
      <c r="L94" s="13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6.5" customHeight="1">
      <c r="A95" s="42"/>
      <c r="B95" s="43"/>
      <c r="C95" s="44"/>
      <c r="D95" s="44"/>
      <c r="E95" s="164" t="str">
        <f>E7</f>
        <v>Mrštíkova 1, Jihlava (vybudování sociálního zázemí v nebytovém prostoru)</v>
      </c>
      <c r="F95" s="36"/>
      <c r="G95" s="36"/>
      <c r="H95" s="36"/>
      <c r="I95" s="44"/>
      <c r="J95" s="44"/>
      <c r="K95" s="44"/>
      <c r="L95" s="13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2" customHeight="1">
      <c r="A96" s="42"/>
      <c r="B96" s="43"/>
      <c r="C96" s="36" t="s">
        <v>93</v>
      </c>
      <c r="D96" s="44"/>
      <c r="E96" s="44"/>
      <c r="F96" s="44"/>
      <c r="G96" s="44"/>
      <c r="H96" s="44"/>
      <c r="I96" s="44"/>
      <c r="J96" s="44"/>
      <c r="K96" s="44"/>
      <c r="L96" s="13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16.5" customHeight="1">
      <c r="A97" s="42"/>
      <c r="B97" s="43"/>
      <c r="C97" s="44"/>
      <c r="D97" s="44"/>
      <c r="E97" s="73" t="str">
        <f>E9</f>
        <v>01 - stavební část</v>
      </c>
      <c r="F97" s="44"/>
      <c r="G97" s="44"/>
      <c r="H97" s="44"/>
      <c r="I97" s="44"/>
      <c r="J97" s="44"/>
      <c r="K97" s="44"/>
      <c r="L97" s="13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2" customFormat="1" ht="6.96" customHeight="1">
      <c r="A98" s="42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138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="2" customFormat="1" ht="12" customHeight="1">
      <c r="A99" s="42"/>
      <c r="B99" s="43"/>
      <c r="C99" s="36" t="s">
        <v>21</v>
      </c>
      <c r="D99" s="44"/>
      <c r="E99" s="44"/>
      <c r="F99" s="31" t="str">
        <f>F12</f>
        <v>Jihlava</v>
      </c>
      <c r="G99" s="44"/>
      <c r="H99" s="44"/>
      <c r="I99" s="36" t="s">
        <v>23</v>
      </c>
      <c r="J99" s="76" t="str">
        <f>IF(J12="","",J12)</f>
        <v>8. 8. 2025</v>
      </c>
      <c r="K99" s="44"/>
      <c r="L99" s="138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6.96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138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40.05" customHeight="1">
      <c r="A101" s="42"/>
      <c r="B101" s="43"/>
      <c r="C101" s="36" t="s">
        <v>25</v>
      </c>
      <c r="D101" s="44"/>
      <c r="E101" s="44"/>
      <c r="F101" s="31" t="str">
        <f>E15</f>
        <v>Statutární město Jihlava, Masarykovo nám.97/1</v>
      </c>
      <c r="G101" s="44"/>
      <c r="H101" s="44"/>
      <c r="I101" s="36" t="s">
        <v>31</v>
      </c>
      <c r="J101" s="40" t="str">
        <f>E21</f>
        <v>SPA spol.s r.o.Jihlava, Havlíčkova 46, 58601</v>
      </c>
      <c r="K101" s="44"/>
      <c r="L101" s="138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15.15" customHeight="1">
      <c r="A102" s="42"/>
      <c r="B102" s="43"/>
      <c r="C102" s="36" t="s">
        <v>29</v>
      </c>
      <c r="D102" s="44"/>
      <c r="E102" s="44"/>
      <c r="F102" s="31" t="str">
        <f>IF(E18="","",E18)</f>
        <v>Vyplň údaj</v>
      </c>
      <c r="G102" s="44"/>
      <c r="H102" s="44"/>
      <c r="I102" s="36" t="s">
        <v>34</v>
      </c>
      <c r="J102" s="40" t="str">
        <f>E24</f>
        <v>Fr.Neuwirth</v>
      </c>
      <c r="K102" s="44"/>
      <c r="L102" s="138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="2" customFormat="1" ht="10.32" customHeight="1">
      <c r="A103" s="42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13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="11" customFormat="1" ht="29.28" customHeight="1">
      <c r="A104" s="181"/>
      <c r="B104" s="182"/>
      <c r="C104" s="183" t="s">
        <v>126</v>
      </c>
      <c r="D104" s="184" t="s">
        <v>57</v>
      </c>
      <c r="E104" s="184" t="s">
        <v>53</v>
      </c>
      <c r="F104" s="184" t="s">
        <v>54</v>
      </c>
      <c r="G104" s="184" t="s">
        <v>127</v>
      </c>
      <c r="H104" s="184" t="s">
        <v>128</v>
      </c>
      <c r="I104" s="184" t="s">
        <v>129</v>
      </c>
      <c r="J104" s="184" t="s">
        <v>97</v>
      </c>
      <c r="K104" s="185" t="s">
        <v>130</v>
      </c>
      <c r="L104" s="186"/>
      <c r="M104" s="96" t="s">
        <v>19</v>
      </c>
      <c r="N104" s="97" t="s">
        <v>42</v>
      </c>
      <c r="O104" s="97" t="s">
        <v>131</v>
      </c>
      <c r="P104" s="97" t="s">
        <v>132</v>
      </c>
      <c r="Q104" s="97" t="s">
        <v>133</v>
      </c>
      <c r="R104" s="97" t="s">
        <v>134</v>
      </c>
      <c r="S104" s="97" t="s">
        <v>135</v>
      </c>
      <c r="T104" s="98" t="s">
        <v>136</v>
      </c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</row>
    <row r="105" s="2" customFormat="1" ht="22.8" customHeight="1">
      <c r="A105" s="42"/>
      <c r="B105" s="43"/>
      <c r="C105" s="103" t="s">
        <v>137</v>
      </c>
      <c r="D105" s="44"/>
      <c r="E105" s="44"/>
      <c r="F105" s="44"/>
      <c r="G105" s="44"/>
      <c r="H105" s="44"/>
      <c r="I105" s="44"/>
      <c r="J105" s="187">
        <f>BK105</f>
        <v>0</v>
      </c>
      <c r="K105" s="44"/>
      <c r="L105" s="48"/>
      <c r="M105" s="99"/>
      <c r="N105" s="188"/>
      <c r="O105" s="100"/>
      <c r="P105" s="189">
        <f>P106+P346+P686</f>
        <v>0</v>
      </c>
      <c r="Q105" s="100"/>
      <c r="R105" s="189">
        <f>R106+R346+R686</f>
        <v>21.349179360000001</v>
      </c>
      <c r="S105" s="100"/>
      <c r="T105" s="190">
        <f>T106+T346+T686</f>
        <v>9.6697512299999993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1" t="s">
        <v>71</v>
      </c>
      <c r="AU105" s="21" t="s">
        <v>98</v>
      </c>
      <c r="BK105" s="191">
        <f>BK106+BK346+BK686</f>
        <v>0</v>
      </c>
    </row>
    <row r="106" s="12" customFormat="1" ht="25.92" customHeight="1">
      <c r="A106" s="12"/>
      <c r="B106" s="192"/>
      <c r="C106" s="193"/>
      <c r="D106" s="194" t="s">
        <v>71</v>
      </c>
      <c r="E106" s="195" t="s">
        <v>138</v>
      </c>
      <c r="F106" s="195" t="s">
        <v>139</v>
      </c>
      <c r="G106" s="193"/>
      <c r="H106" s="193"/>
      <c r="I106" s="196"/>
      <c r="J106" s="197">
        <f>BK106</f>
        <v>0</v>
      </c>
      <c r="K106" s="193"/>
      <c r="L106" s="198"/>
      <c r="M106" s="199"/>
      <c r="N106" s="200"/>
      <c r="O106" s="200"/>
      <c r="P106" s="201">
        <f>P107+P146+P151+P239+P333+P343</f>
        <v>0</v>
      </c>
      <c r="Q106" s="200"/>
      <c r="R106" s="201">
        <f>R107+R146+R151+R239+R333+R343</f>
        <v>19.157556670000002</v>
      </c>
      <c r="S106" s="200"/>
      <c r="T106" s="202">
        <f>T107+T146+T151+T239+T333+T343</f>
        <v>9.6577034999999984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3" t="s">
        <v>80</v>
      </c>
      <c r="AT106" s="204" t="s">
        <v>71</v>
      </c>
      <c r="AU106" s="204" t="s">
        <v>72</v>
      </c>
      <c r="AY106" s="203" t="s">
        <v>140</v>
      </c>
      <c r="BK106" s="205">
        <f>BK107+BK146+BK151+BK239+BK333+BK343</f>
        <v>0</v>
      </c>
    </row>
    <row r="107" s="12" customFormat="1" ht="22.8" customHeight="1">
      <c r="A107" s="12"/>
      <c r="B107" s="192"/>
      <c r="C107" s="193"/>
      <c r="D107" s="194" t="s">
        <v>71</v>
      </c>
      <c r="E107" s="206" t="s">
        <v>141</v>
      </c>
      <c r="F107" s="206" t="s">
        <v>142</v>
      </c>
      <c r="G107" s="193"/>
      <c r="H107" s="193"/>
      <c r="I107" s="196"/>
      <c r="J107" s="207">
        <f>BK107</f>
        <v>0</v>
      </c>
      <c r="K107" s="193"/>
      <c r="L107" s="198"/>
      <c r="M107" s="199"/>
      <c r="N107" s="200"/>
      <c r="O107" s="200"/>
      <c r="P107" s="201">
        <f>SUM(P108:P145)</f>
        <v>0</v>
      </c>
      <c r="Q107" s="200"/>
      <c r="R107" s="201">
        <f>SUM(R108:R145)</f>
        <v>3.05910364</v>
      </c>
      <c r="S107" s="200"/>
      <c r="T107" s="202">
        <f>SUM(T108:T145)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3" t="s">
        <v>80</v>
      </c>
      <c r="AT107" s="204" t="s">
        <v>71</v>
      </c>
      <c r="AU107" s="204" t="s">
        <v>80</v>
      </c>
      <c r="AY107" s="203" t="s">
        <v>140</v>
      </c>
      <c r="BK107" s="205">
        <f>SUM(BK108:BK145)</f>
        <v>0</v>
      </c>
    </row>
    <row r="108" s="2" customFormat="1" ht="24.15" customHeight="1">
      <c r="A108" s="42"/>
      <c r="B108" s="43"/>
      <c r="C108" s="208" t="s">
        <v>80</v>
      </c>
      <c r="D108" s="208" t="s">
        <v>143</v>
      </c>
      <c r="E108" s="209" t="s">
        <v>144</v>
      </c>
      <c r="F108" s="210" t="s">
        <v>145</v>
      </c>
      <c r="G108" s="211" t="s">
        <v>146</v>
      </c>
      <c r="H108" s="212">
        <v>32.746000000000002</v>
      </c>
      <c r="I108" s="213"/>
      <c r="J108" s="214">
        <f>ROUND(I108*H108,2)</f>
        <v>0</v>
      </c>
      <c r="K108" s="210" t="s">
        <v>147</v>
      </c>
      <c r="L108" s="48"/>
      <c r="M108" s="215" t="s">
        <v>19</v>
      </c>
      <c r="N108" s="216" t="s">
        <v>43</v>
      </c>
      <c r="O108" s="88"/>
      <c r="P108" s="217">
        <f>O108*H108</f>
        <v>0</v>
      </c>
      <c r="Q108" s="217">
        <v>0.061719999999999997</v>
      </c>
      <c r="R108" s="217">
        <f>Q108*H108</f>
        <v>2.0210831200000001</v>
      </c>
      <c r="S108" s="217">
        <v>0</v>
      </c>
      <c r="T108" s="218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19" t="s">
        <v>148</v>
      </c>
      <c r="AT108" s="219" t="s">
        <v>143</v>
      </c>
      <c r="AU108" s="219" t="s">
        <v>82</v>
      </c>
      <c r="AY108" s="21" t="s">
        <v>140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1" t="s">
        <v>80</v>
      </c>
      <c r="BK108" s="220">
        <f>ROUND(I108*H108,2)</f>
        <v>0</v>
      </c>
      <c r="BL108" s="21" t="s">
        <v>148</v>
      </c>
      <c r="BM108" s="219" t="s">
        <v>149</v>
      </c>
    </row>
    <row r="109" s="2" customFormat="1">
      <c r="A109" s="42"/>
      <c r="B109" s="43"/>
      <c r="C109" s="44"/>
      <c r="D109" s="221" t="s">
        <v>150</v>
      </c>
      <c r="E109" s="44"/>
      <c r="F109" s="222" t="s">
        <v>151</v>
      </c>
      <c r="G109" s="44"/>
      <c r="H109" s="44"/>
      <c r="I109" s="223"/>
      <c r="J109" s="44"/>
      <c r="K109" s="44"/>
      <c r="L109" s="48"/>
      <c r="M109" s="224"/>
      <c r="N109" s="225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1" t="s">
        <v>150</v>
      </c>
      <c r="AU109" s="21" t="s">
        <v>82</v>
      </c>
    </row>
    <row r="110" s="13" customFormat="1">
      <c r="A110" s="13"/>
      <c r="B110" s="226"/>
      <c r="C110" s="227"/>
      <c r="D110" s="228" t="s">
        <v>152</v>
      </c>
      <c r="E110" s="229" t="s">
        <v>19</v>
      </c>
      <c r="F110" s="230" t="s">
        <v>153</v>
      </c>
      <c r="G110" s="227"/>
      <c r="H110" s="231">
        <v>2.0489999999999999</v>
      </c>
      <c r="I110" s="232"/>
      <c r="J110" s="227"/>
      <c r="K110" s="227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152</v>
      </c>
      <c r="AU110" s="237" t="s">
        <v>82</v>
      </c>
      <c r="AV110" s="13" t="s">
        <v>82</v>
      </c>
      <c r="AW110" s="13" t="s">
        <v>33</v>
      </c>
      <c r="AX110" s="13" t="s">
        <v>72</v>
      </c>
      <c r="AY110" s="237" t="s">
        <v>140</v>
      </c>
    </row>
    <row r="111" s="13" customFormat="1">
      <c r="A111" s="13"/>
      <c r="B111" s="226"/>
      <c r="C111" s="227"/>
      <c r="D111" s="228" t="s">
        <v>152</v>
      </c>
      <c r="E111" s="229" t="s">
        <v>19</v>
      </c>
      <c r="F111" s="230" t="s">
        <v>154</v>
      </c>
      <c r="G111" s="227"/>
      <c r="H111" s="231">
        <v>6.681</v>
      </c>
      <c r="I111" s="232"/>
      <c r="J111" s="227"/>
      <c r="K111" s="227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152</v>
      </c>
      <c r="AU111" s="237" t="s">
        <v>82</v>
      </c>
      <c r="AV111" s="13" t="s">
        <v>82</v>
      </c>
      <c r="AW111" s="13" t="s">
        <v>33</v>
      </c>
      <c r="AX111" s="13" t="s">
        <v>72</v>
      </c>
      <c r="AY111" s="237" t="s">
        <v>140</v>
      </c>
    </row>
    <row r="112" s="13" customFormat="1">
      <c r="A112" s="13"/>
      <c r="B112" s="226"/>
      <c r="C112" s="227"/>
      <c r="D112" s="228" t="s">
        <v>152</v>
      </c>
      <c r="E112" s="229" t="s">
        <v>19</v>
      </c>
      <c r="F112" s="230" t="s">
        <v>155</v>
      </c>
      <c r="G112" s="227"/>
      <c r="H112" s="231">
        <v>7.8949999999999996</v>
      </c>
      <c r="I112" s="232"/>
      <c r="J112" s="227"/>
      <c r="K112" s="227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152</v>
      </c>
      <c r="AU112" s="237" t="s">
        <v>82</v>
      </c>
      <c r="AV112" s="13" t="s">
        <v>82</v>
      </c>
      <c r="AW112" s="13" t="s">
        <v>33</v>
      </c>
      <c r="AX112" s="13" t="s">
        <v>72</v>
      </c>
      <c r="AY112" s="237" t="s">
        <v>140</v>
      </c>
    </row>
    <row r="113" s="13" customFormat="1">
      <c r="A113" s="13"/>
      <c r="B113" s="226"/>
      <c r="C113" s="227"/>
      <c r="D113" s="228" t="s">
        <v>152</v>
      </c>
      <c r="E113" s="229" t="s">
        <v>19</v>
      </c>
      <c r="F113" s="230" t="s">
        <v>156</v>
      </c>
      <c r="G113" s="227"/>
      <c r="H113" s="231">
        <v>5.9130000000000003</v>
      </c>
      <c r="I113" s="232"/>
      <c r="J113" s="227"/>
      <c r="K113" s="227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152</v>
      </c>
      <c r="AU113" s="237" t="s">
        <v>82</v>
      </c>
      <c r="AV113" s="13" t="s">
        <v>82</v>
      </c>
      <c r="AW113" s="13" t="s">
        <v>33</v>
      </c>
      <c r="AX113" s="13" t="s">
        <v>72</v>
      </c>
      <c r="AY113" s="237" t="s">
        <v>140</v>
      </c>
    </row>
    <row r="114" s="13" customFormat="1">
      <c r="A114" s="13"/>
      <c r="B114" s="226"/>
      <c r="C114" s="227"/>
      <c r="D114" s="228" t="s">
        <v>152</v>
      </c>
      <c r="E114" s="229" t="s">
        <v>19</v>
      </c>
      <c r="F114" s="230" t="s">
        <v>157</v>
      </c>
      <c r="G114" s="227"/>
      <c r="H114" s="231">
        <v>10.208</v>
      </c>
      <c r="I114" s="232"/>
      <c r="J114" s="227"/>
      <c r="K114" s="227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152</v>
      </c>
      <c r="AU114" s="237" t="s">
        <v>82</v>
      </c>
      <c r="AV114" s="13" t="s">
        <v>82</v>
      </c>
      <c r="AW114" s="13" t="s">
        <v>33</v>
      </c>
      <c r="AX114" s="13" t="s">
        <v>72</v>
      </c>
      <c r="AY114" s="237" t="s">
        <v>140</v>
      </c>
    </row>
    <row r="115" s="14" customFormat="1">
      <c r="A115" s="14"/>
      <c r="B115" s="238"/>
      <c r="C115" s="239"/>
      <c r="D115" s="228" t="s">
        <v>152</v>
      </c>
      <c r="E115" s="240" t="s">
        <v>19</v>
      </c>
      <c r="F115" s="241" t="s">
        <v>158</v>
      </c>
      <c r="G115" s="239"/>
      <c r="H115" s="242">
        <v>32.746000000000002</v>
      </c>
      <c r="I115" s="243"/>
      <c r="J115" s="239"/>
      <c r="K115" s="239"/>
      <c r="L115" s="244"/>
      <c r="M115" s="245"/>
      <c r="N115" s="246"/>
      <c r="O115" s="246"/>
      <c r="P115" s="246"/>
      <c r="Q115" s="246"/>
      <c r="R115" s="246"/>
      <c r="S115" s="246"/>
      <c r="T115" s="24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8" t="s">
        <v>152</v>
      </c>
      <c r="AU115" s="248" t="s">
        <v>82</v>
      </c>
      <c r="AV115" s="14" t="s">
        <v>141</v>
      </c>
      <c r="AW115" s="14" t="s">
        <v>33</v>
      </c>
      <c r="AX115" s="14" t="s">
        <v>80</v>
      </c>
      <c r="AY115" s="248" t="s">
        <v>140</v>
      </c>
    </row>
    <row r="116" s="2" customFormat="1" ht="24.15" customHeight="1">
      <c r="A116" s="42"/>
      <c r="B116" s="43"/>
      <c r="C116" s="208" t="s">
        <v>82</v>
      </c>
      <c r="D116" s="208" t="s">
        <v>143</v>
      </c>
      <c r="E116" s="209" t="s">
        <v>159</v>
      </c>
      <c r="F116" s="210" t="s">
        <v>160</v>
      </c>
      <c r="G116" s="211" t="s">
        <v>161</v>
      </c>
      <c r="H116" s="212">
        <v>6</v>
      </c>
      <c r="I116" s="213"/>
      <c r="J116" s="214">
        <f>ROUND(I116*H116,2)</f>
        <v>0</v>
      </c>
      <c r="K116" s="210" t="s">
        <v>147</v>
      </c>
      <c r="L116" s="48"/>
      <c r="M116" s="215" t="s">
        <v>19</v>
      </c>
      <c r="N116" s="216" t="s">
        <v>43</v>
      </c>
      <c r="O116" s="88"/>
      <c r="P116" s="217">
        <f>O116*H116</f>
        <v>0</v>
      </c>
      <c r="Q116" s="217">
        <v>0.026280000000000001</v>
      </c>
      <c r="R116" s="217">
        <f>Q116*H116</f>
        <v>0.15768000000000002</v>
      </c>
      <c r="S116" s="217">
        <v>0</v>
      </c>
      <c r="T116" s="218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19" t="s">
        <v>148</v>
      </c>
      <c r="AT116" s="219" t="s">
        <v>143</v>
      </c>
      <c r="AU116" s="219" t="s">
        <v>82</v>
      </c>
      <c r="AY116" s="21" t="s">
        <v>140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21" t="s">
        <v>80</v>
      </c>
      <c r="BK116" s="220">
        <f>ROUND(I116*H116,2)</f>
        <v>0</v>
      </c>
      <c r="BL116" s="21" t="s">
        <v>148</v>
      </c>
      <c r="BM116" s="219" t="s">
        <v>162</v>
      </c>
    </row>
    <row r="117" s="2" customFormat="1">
      <c r="A117" s="42"/>
      <c r="B117" s="43"/>
      <c r="C117" s="44"/>
      <c r="D117" s="221" t="s">
        <v>150</v>
      </c>
      <c r="E117" s="44"/>
      <c r="F117" s="222" t="s">
        <v>163</v>
      </c>
      <c r="G117" s="44"/>
      <c r="H117" s="44"/>
      <c r="I117" s="223"/>
      <c r="J117" s="44"/>
      <c r="K117" s="44"/>
      <c r="L117" s="48"/>
      <c r="M117" s="224"/>
      <c r="N117" s="225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1" t="s">
        <v>150</v>
      </c>
      <c r="AU117" s="21" t="s">
        <v>82</v>
      </c>
    </row>
    <row r="118" s="2" customFormat="1" ht="16.5" customHeight="1">
      <c r="A118" s="42"/>
      <c r="B118" s="43"/>
      <c r="C118" s="208" t="s">
        <v>141</v>
      </c>
      <c r="D118" s="208" t="s">
        <v>143</v>
      </c>
      <c r="E118" s="209" t="s">
        <v>164</v>
      </c>
      <c r="F118" s="210" t="s">
        <v>165</v>
      </c>
      <c r="G118" s="211" t="s">
        <v>166</v>
      </c>
      <c r="H118" s="212">
        <v>39.024999999999999</v>
      </c>
      <c r="I118" s="213"/>
      <c r="J118" s="214">
        <f>ROUND(I118*H118,2)</f>
        <v>0</v>
      </c>
      <c r="K118" s="210" t="s">
        <v>147</v>
      </c>
      <c r="L118" s="48"/>
      <c r="M118" s="215" t="s">
        <v>19</v>
      </c>
      <c r="N118" s="216" t="s">
        <v>43</v>
      </c>
      <c r="O118" s="88"/>
      <c r="P118" s="217">
        <f>O118*H118</f>
        <v>0</v>
      </c>
      <c r="Q118" s="217">
        <v>0.00013999999999999999</v>
      </c>
      <c r="R118" s="217">
        <f>Q118*H118</f>
        <v>0.0054634999999999996</v>
      </c>
      <c r="S118" s="217">
        <v>0</v>
      </c>
      <c r="T118" s="218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19" t="s">
        <v>148</v>
      </c>
      <c r="AT118" s="219" t="s">
        <v>143</v>
      </c>
      <c r="AU118" s="219" t="s">
        <v>82</v>
      </c>
      <c r="AY118" s="21" t="s">
        <v>140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1" t="s">
        <v>80</v>
      </c>
      <c r="BK118" s="220">
        <f>ROUND(I118*H118,2)</f>
        <v>0</v>
      </c>
      <c r="BL118" s="21" t="s">
        <v>148</v>
      </c>
      <c r="BM118" s="219" t="s">
        <v>167</v>
      </c>
    </row>
    <row r="119" s="2" customFormat="1">
      <c r="A119" s="42"/>
      <c r="B119" s="43"/>
      <c r="C119" s="44"/>
      <c r="D119" s="221" t="s">
        <v>150</v>
      </c>
      <c r="E119" s="44"/>
      <c r="F119" s="222" t="s">
        <v>168</v>
      </c>
      <c r="G119" s="44"/>
      <c r="H119" s="44"/>
      <c r="I119" s="223"/>
      <c r="J119" s="44"/>
      <c r="K119" s="44"/>
      <c r="L119" s="48"/>
      <c r="M119" s="224"/>
      <c r="N119" s="225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1" t="s">
        <v>150</v>
      </c>
      <c r="AU119" s="21" t="s">
        <v>82</v>
      </c>
    </row>
    <row r="120" s="13" customFormat="1">
      <c r="A120" s="13"/>
      <c r="B120" s="226"/>
      <c r="C120" s="227"/>
      <c r="D120" s="228" t="s">
        <v>152</v>
      </c>
      <c r="E120" s="229" t="s">
        <v>19</v>
      </c>
      <c r="F120" s="230" t="s">
        <v>169</v>
      </c>
      <c r="G120" s="227"/>
      <c r="H120" s="231">
        <v>39.024999999999999</v>
      </c>
      <c r="I120" s="232"/>
      <c r="J120" s="227"/>
      <c r="K120" s="227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152</v>
      </c>
      <c r="AU120" s="237" t="s">
        <v>82</v>
      </c>
      <c r="AV120" s="13" t="s">
        <v>82</v>
      </c>
      <c r="AW120" s="13" t="s">
        <v>33</v>
      </c>
      <c r="AX120" s="13" t="s">
        <v>72</v>
      </c>
      <c r="AY120" s="237" t="s">
        <v>140</v>
      </c>
    </row>
    <row r="121" s="14" customFormat="1">
      <c r="A121" s="14"/>
      <c r="B121" s="238"/>
      <c r="C121" s="239"/>
      <c r="D121" s="228" t="s">
        <v>152</v>
      </c>
      <c r="E121" s="240" t="s">
        <v>19</v>
      </c>
      <c r="F121" s="241" t="s">
        <v>158</v>
      </c>
      <c r="G121" s="239"/>
      <c r="H121" s="242">
        <v>39.024999999999999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152</v>
      </c>
      <c r="AU121" s="248" t="s">
        <v>82</v>
      </c>
      <c r="AV121" s="14" t="s">
        <v>141</v>
      </c>
      <c r="AW121" s="14" t="s">
        <v>33</v>
      </c>
      <c r="AX121" s="14" t="s">
        <v>80</v>
      </c>
      <c r="AY121" s="248" t="s">
        <v>140</v>
      </c>
    </row>
    <row r="122" s="2" customFormat="1" ht="24.15" customHeight="1">
      <c r="A122" s="42"/>
      <c r="B122" s="43"/>
      <c r="C122" s="208" t="s">
        <v>148</v>
      </c>
      <c r="D122" s="208" t="s">
        <v>143</v>
      </c>
      <c r="E122" s="209" t="s">
        <v>170</v>
      </c>
      <c r="F122" s="210" t="s">
        <v>171</v>
      </c>
      <c r="G122" s="211" t="s">
        <v>146</v>
      </c>
      <c r="H122" s="212">
        <v>1.2</v>
      </c>
      <c r="I122" s="213"/>
      <c r="J122" s="214">
        <f>ROUND(I122*H122,2)</f>
        <v>0</v>
      </c>
      <c r="K122" s="210" t="s">
        <v>147</v>
      </c>
      <c r="L122" s="48"/>
      <c r="M122" s="215" t="s">
        <v>19</v>
      </c>
      <c r="N122" s="216" t="s">
        <v>43</v>
      </c>
      <c r="O122" s="88"/>
      <c r="P122" s="217">
        <f>O122*H122</f>
        <v>0</v>
      </c>
      <c r="Q122" s="217">
        <v>0.064519999999999994</v>
      </c>
      <c r="R122" s="217">
        <f>Q122*H122</f>
        <v>0.077423999999999993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148</v>
      </c>
      <c r="AT122" s="219" t="s">
        <v>143</v>
      </c>
      <c r="AU122" s="219" t="s">
        <v>82</v>
      </c>
      <c r="AY122" s="21" t="s">
        <v>140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1" t="s">
        <v>80</v>
      </c>
      <c r="BK122" s="220">
        <f>ROUND(I122*H122,2)</f>
        <v>0</v>
      </c>
      <c r="BL122" s="21" t="s">
        <v>148</v>
      </c>
      <c r="BM122" s="219" t="s">
        <v>172</v>
      </c>
    </row>
    <row r="123" s="2" customFormat="1">
      <c r="A123" s="42"/>
      <c r="B123" s="43"/>
      <c r="C123" s="44"/>
      <c r="D123" s="221" t="s">
        <v>150</v>
      </c>
      <c r="E123" s="44"/>
      <c r="F123" s="222" t="s">
        <v>173</v>
      </c>
      <c r="G123" s="44"/>
      <c r="H123" s="44"/>
      <c r="I123" s="223"/>
      <c r="J123" s="44"/>
      <c r="K123" s="44"/>
      <c r="L123" s="48"/>
      <c r="M123" s="224"/>
      <c r="N123" s="225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1" t="s">
        <v>150</v>
      </c>
      <c r="AU123" s="21" t="s">
        <v>82</v>
      </c>
    </row>
    <row r="124" s="13" customFormat="1">
      <c r="A124" s="13"/>
      <c r="B124" s="226"/>
      <c r="C124" s="227"/>
      <c r="D124" s="228" t="s">
        <v>152</v>
      </c>
      <c r="E124" s="229" t="s">
        <v>19</v>
      </c>
      <c r="F124" s="230" t="s">
        <v>174</v>
      </c>
      <c r="G124" s="227"/>
      <c r="H124" s="231">
        <v>1.2</v>
      </c>
      <c r="I124" s="232"/>
      <c r="J124" s="227"/>
      <c r="K124" s="227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152</v>
      </c>
      <c r="AU124" s="237" t="s">
        <v>82</v>
      </c>
      <c r="AV124" s="13" t="s">
        <v>82</v>
      </c>
      <c r="AW124" s="13" t="s">
        <v>33</v>
      </c>
      <c r="AX124" s="13" t="s">
        <v>72</v>
      </c>
      <c r="AY124" s="237" t="s">
        <v>140</v>
      </c>
    </row>
    <row r="125" s="14" customFormat="1">
      <c r="A125" s="14"/>
      <c r="B125" s="238"/>
      <c r="C125" s="239"/>
      <c r="D125" s="228" t="s">
        <v>152</v>
      </c>
      <c r="E125" s="240" t="s">
        <v>19</v>
      </c>
      <c r="F125" s="241" t="s">
        <v>158</v>
      </c>
      <c r="G125" s="239"/>
      <c r="H125" s="242">
        <v>1.2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152</v>
      </c>
      <c r="AU125" s="248" t="s">
        <v>82</v>
      </c>
      <c r="AV125" s="14" t="s">
        <v>141</v>
      </c>
      <c r="AW125" s="14" t="s">
        <v>33</v>
      </c>
      <c r="AX125" s="14" t="s">
        <v>80</v>
      </c>
      <c r="AY125" s="248" t="s">
        <v>140</v>
      </c>
    </row>
    <row r="126" s="2" customFormat="1" ht="24.15" customHeight="1">
      <c r="A126" s="42"/>
      <c r="B126" s="43"/>
      <c r="C126" s="208" t="s">
        <v>175</v>
      </c>
      <c r="D126" s="208" t="s">
        <v>143</v>
      </c>
      <c r="E126" s="209" t="s">
        <v>176</v>
      </c>
      <c r="F126" s="210" t="s">
        <v>177</v>
      </c>
      <c r="G126" s="211" t="s">
        <v>146</v>
      </c>
      <c r="H126" s="212">
        <v>0.95999999999999996</v>
      </c>
      <c r="I126" s="213"/>
      <c r="J126" s="214">
        <f>ROUND(I126*H126,2)</f>
        <v>0</v>
      </c>
      <c r="K126" s="210" t="s">
        <v>147</v>
      </c>
      <c r="L126" s="48"/>
      <c r="M126" s="215" t="s">
        <v>19</v>
      </c>
      <c r="N126" s="216" t="s">
        <v>43</v>
      </c>
      <c r="O126" s="88"/>
      <c r="P126" s="217">
        <f>O126*H126</f>
        <v>0</v>
      </c>
      <c r="Q126" s="217">
        <v>0.073480000000000004</v>
      </c>
      <c r="R126" s="217">
        <f>Q126*H126</f>
        <v>0.070540800000000001</v>
      </c>
      <c r="S126" s="217">
        <v>0</v>
      </c>
      <c r="T126" s="218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19" t="s">
        <v>148</v>
      </c>
      <c r="AT126" s="219" t="s">
        <v>143</v>
      </c>
      <c r="AU126" s="219" t="s">
        <v>82</v>
      </c>
      <c r="AY126" s="21" t="s">
        <v>140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1" t="s">
        <v>80</v>
      </c>
      <c r="BK126" s="220">
        <f>ROUND(I126*H126,2)</f>
        <v>0</v>
      </c>
      <c r="BL126" s="21" t="s">
        <v>148</v>
      </c>
      <c r="BM126" s="219" t="s">
        <v>178</v>
      </c>
    </row>
    <row r="127" s="2" customFormat="1">
      <c r="A127" s="42"/>
      <c r="B127" s="43"/>
      <c r="C127" s="44"/>
      <c r="D127" s="221" t="s">
        <v>150</v>
      </c>
      <c r="E127" s="44"/>
      <c r="F127" s="222" t="s">
        <v>179</v>
      </c>
      <c r="G127" s="44"/>
      <c r="H127" s="44"/>
      <c r="I127" s="223"/>
      <c r="J127" s="44"/>
      <c r="K127" s="44"/>
      <c r="L127" s="48"/>
      <c r="M127" s="224"/>
      <c r="N127" s="225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1" t="s">
        <v>150</v>
      </c>
      <c r="AU127" s="21" t="s">
        <v>82</v>
      </c>
    </row>
    <row r="128" s="13" customFormat="1">
      <c r="A128" s="13"/>
      <c r="B128" s="226"/>
      <c r="C128" s="227"/>
      <c r="D128" s="228" t="s">
        <v>152</v>
      </c>
      <c r="E128" s="229" t="s">
        <v>19</v>
      </c>
      <c r="F128" s="230" t="s">
        <v>180</v>
      </c>
      <c r="G128" s="227"/>
      <c r="H128" s="231">
        <v>0.95999999999999996</v>
      </c>
      <c r="I128" s="232"/>
      <c r="J128" s="227"/>
      <c r="K128" s="227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152</v>
      </c>
      <c r="AU128" s="237" t="s">
        <v>82</v>
      </c>
      <c r="AV128" s="13" t="s">
        <v>82</v>
      </c>
      <c r="AW128" s="13" t="s">
        <v>33</v>
      </c>
      <c r="AX128" s="13" t="s">
        <v>72</v>
      </c>
      <c r="AY128" s="237" t="s">
        <v>140</v>
      </c>
    </row>
    <row r="129" s="14" customFormat="1">
      <c r="A129" s="14"/>
      <c r="B129" s="238"/>
      <c r="C129" s="239"/>
      <c r="D129" s="228" t="s">
        <v>152</v>
      </c>
      <c r="E129" s="240" t="s">
        <v>19</v>
      </c>
      <c r="F129" s="241" t="s">
        <v>158</v>
      </c>
      <c r="G129" s="239"/>
      <c r="H129" s="242">
        <v>0.95999999999999996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152</v>
      </c>
      <c r="AU129" s="248" t="s">
        <v>82</v>
      </c>
      <c r="AV129" s="14" t="s">
        <v>141</v>
      </c>
      <c r="AW129" s="14" t="s">
        <v>33</v>
      </c>
      <c r="AX129" s="14" t="s">
        <v>80</v>
      </c>
      <c r="AY129" s="248" t="s">
        <v>140</v>
      </c>
    </row>
    <row r="130" s="2" customFormat="1" ht="16.5" customHeight="1">
      <c r="A130" s="42"/>
      <c r="B130" s="43"/>
      <c r="C130" s="208" t="s">
        <v>181</v>
      </c>
      <c r="D130" s="208" t="s">
        <v>143</v>
      </c>
      <c r="E130" s="209" t="s">
        <v>182</v>
      </c>
      <c r="F130" s="210" t="s">
        <v>183</v>
      </c>
      <c r="G130" s="211" t="s">
        <v>184</v>
      </c>
      <c r="H130" s="212">
        <v>0.032000000000000001</v>
      </c>
      <c r="I130" s="213"/>
      <c r="J130" s="214">
        <f>ROUND(I130*H130,2)</f>
        <v>0</v>
      </c>
      <c r="K130" s="210" t="s">
        <v>147</v>
      </c>
      <c r="L130" s="48"/>
      <c r="M130" s="215" t="s">
        <v>19</v>
      </c>
      <c r="N130" s="216" t="s">
        <v>43</v>
      </c>
      <c r="O130" s="88"/>
      <c r="P130" s="217">
        <f>O130*H130</f>
        <v>0</v>
      </c>
      <c r="Q130" s="217">
        <v>1.0900000000000001</v>
      </c>
      <c r="R130" s="217">
        <f>Q130*H130</f>
        <v>0.034880000000000001</v>
      </c>
      <c r="S130" s="217">
        <v>0</v>
      </c>
      <c r="T130" s="218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19" t="s">
        <v>148</v>
      </c>
      <c r="AT130" s="219" t="s">
        <v>143</v>
      </c>
      <c r="AU130" s="219" t="s">
        <v>82</v>
      </c>
      <c r="AY130" s="21" t="s">
        <v>140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1" t="s">
        <v>80</v>
      </c>
      <c r="BK130" s="220">
        <f>ROUND(I130*H130,2)</f>
        <v>0</v>
      </c>
      <c r="BL130" s="21" t="s">
        <v>148</v>
      </c>
      <c r="BM130" s="219" t="s">
        <v>185</v>
      </c>
    </row>
    <row r="131" s="2" customFormat="1">
      <c r="A131" s="42"/>
      <c r="B131" s="43"/>
      <c r="C131" s="44"/>
      <c r="D131" s="221" t="s">
        <v>150</v>
      </c>
      <c r="E131" s="44"/>
      <c r="F131" s="222" t="s">
        <v>186</v>
      </c>
      <c r="G131" s="44"/>
      <c r="H131" s="44"/>
      <c r="I131" s="223"/>
      <c r="J131" s="44"/>
      <c r="K131" s="44"/>
      <c r="L131" s="48"/>
      <c r="M131" s="224"/>
      <c r="N131" s="225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1" t="s">
        <v>150</v>
      </c>
      <c r="AU131" s="21" t="s">
        <v>82</v>
      </c>
    </row>
    <row r="132" s="13" customFormat="1">
      <c r="A132" s="13"/>
      <c r="B132" s="226"/>
      <c r="C132" s="227"/>
      <c r="D132" s="228" t="s">
        <v>152</v>
      </c>
      <c r="E132" s="229" t="s">
        <v>19</v>
      </c>
      <c r="F132" s="230" t="s">
        <v>187</v>
      </c>
      <c r="G132" s="227"/>
      <c r="H132" s="231">
        <v>0.032000000000000001</v>
      </c>
      <c r="I132" s="232"/>
      <c r="J132" s="227"/>
      <c r="K132" s="227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152</v>
      </c>
      <c r="AU132" s="237" t="s">
        <v>82</v>
      </c>
      <c r="AV132" s="13" t="s">
        <v>82</v>
      </c>
      <c r="AW132" s="13" t="s">
        <v>33</v>
      </c>
      <c r="AX132" s="13" t="s">
        <v>72</v>
      </c>
      <c r="AY132" s="237" t="s">
        <v>140</v>
      </c>
    </row>
    <row r="133" s="14" customFormat="1">
      <c r="A133" s="14"/>
      <c r="B133" s="238"/>
      <c r="C133" s="239"/>
      <c r="D133" s="228" t="s">
        <v>152</v>
      </c>
      <c r="E133" s="240" t="s">
        <v>19</v>
      </c>
      <c r="F133" s="241" t="s">
        <v>158</v>
      </c>
      <c r="G133" s="239"/>
      <c r="H133" s="242">
        <v>0.032000000000000001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8" t="s">
        <v>152</v>
      </c>
      <c r="AU133" s="248" t="s">
        <v>82</v>
      </c>
      <c r="AV133" s="14" t="s">
        <v>141</v>
      </c>
      <c r="AW133" s="14" t="s">
        <v>33</v>
      </c>
      <c r="AX133" s="14" t="s">
        <v>80</v>
      </c>
      <c r="AY133" s="248" t="s">
        <v>140</v>
      </c>
    </row>
    <row r="134" s="2" customFormat="1" ht="16.5" customHeight="1">
      <c r="A134" s="42"/>
      <c r="B134" s="43"/>
      <c r="C134" s="208" t="s">
        <v>188</v>
      </c>
      <c r="D134" s="208" t="s">
        <v>143</v>
      </c>
      <c r="E134" s="209" t="s">
        <v>189</v>
      </c>
      <c r="F134" s="210" t="s">
        <v>190</v>
      </c>
      <c r="G134" s="211" t="s">
        <v>191</v>
      </c>
      <c r="H134" s="212">
        <v>0.113</v>
      </c>
      <c r="I134" s="213"/>
      <c r="J134" s="214">
        <f>ROUND(I134*H134,2)</f>
        <v>0</v>
      </c>
      <c r="K134" s="210" t="s">
        <v>147</v>
      </c>
      <c r="L134" s="48"/>
      <c r="M134" s="215" t="s">
        <v>19</v>
      </c>
      <c r="N134" s="216" t="s">
        <v>43</v>
      </c>
      <c r="O134" s="88"/>
      <c r="P134" s="217">
        <f>O134*H134</f>
        <v>0</v>
      </c>
      <c r="Q134" s="217">
        <v>1.94302</v>
      </c>
      <c r="R134" s="217">
        <f>Q134*H134</f>
        <v>0.21956126000000001</v>
      </c>
      <c r="S134" s="217">
        <v>0</v>
      </c>
      <c r="T134" s="218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19" t="s">
        <v>148</v>
      </c>
      <c r="AT134" s="219" t="s">
        <v>143</v>
      </c>
      <c r="AU134" s="219" t="s">
        <v>82</v>
      </c>
      <c r="AY134" s="21" t="s">
        <v>140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1" t="s">
        <v>80</v>
      </c>
      <c r="BK134" s="220">
        <f>ROUND(I134*H134,2)</f>
        <v>0</v>
      </c>
      <c r="BL134" s="21" t="s">
        <v>148</v>
      </c>
      <c r="BM134" s="219" t="s">
        <v>192</v>
      </c>
    </row>
    <row r="135" s="2" customFormat="1">
      <c r="A135" s="42"/>
      <c r="B135" s="43"/>
      <c r="C135" s="44"/>
      <c r="D135" s="221" t="s">
        <v>150</v>
      </c>
      <c r="E135" s="44"/>
      <c r="F135" s="222" t="s">
        <v>193</v>
      </c>
      <c r="G135" s="44"/>
      <c r="H135" s="44"/>
      <c r="I135" s="223"/>
      <c r="J135" s="44"/>
      <c r="K135" s="44"/>
      <c r="L135" s="48"/>
      <c r="M135" s="224"/>
      <c r="N135" s="225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1" t="s">
        <v>150</v>
      </c>
      <c r="AU135" s="21" t="s">
        <v>82</v>
      </c>
    </row>
    <row r="136" s="13" customFormat="1">
      <c r="A136" s="13"/>
      <c r="B136" s="226"/>
      <c r="C136" s="227"/>
      <c r="D136" s="228" t="s">
        <v>152</v>
      </c>
      <c r="E136" s="229" t="s">
        <v>19</v>
      </c>
      <c r="F136" s="230" t="s">
        <v>194</v>
      </c>
      <c r="G136" s="227"/>
      <c r="H136" s="231">
        <v>0.113</v>
      </c>
      <c r="I136" s="232"/>
      <c r="J136" s="227"/>
      <c r="K136" s="227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152</v>
      </c>
      <c r="AU136" s="237" t="s">
        <v>82</v>
      </c>
      <c r="AV136" s="13" t="s">
        <v>82</v>
      </c>
      <c r="AW136" s="13" t="s">
        <v>33</v>
      </c>
      <c r="AX136" s="13" t="s">
        <v>72</v>
      </c>
      <c r="AY136" s="237" t="s">
        <v>140</v>
      </c>
    </row>
    <row r="137" s="14" customFormat="1">
      <c r="A137" s="14"/>
      <c r="B137" s="238"/>
      <c r="C137" s="239"/>
      <c r="D137" s="228" t="s">
        <v>152</v>
      </c>
      <c r="E137" s="240" t="s">
        <v>19</v>
      </c>
      <c r="F137" s="241" t="s">
        <v>158</v>
      </c>
      <c r="G137" s="239"/>
      <c r="H137" s="242">
        <v>0.113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152</v>
      </c>
      <c r="AU137" s="248" t="s">
        <v>82</v>
      </c>
      <c r="AV137" s="14" t="s">
        <v>141</v>
      </c>
      <c r="AW137" s="14" t="s">
        <v>33</v>
      </c>
      <c r="AX137" s="14" t="s">
        <v>80</v>
      </c>
      <c r="AY137" s="248" t="s">
        <v>140</v>
      </c>
    </row>
    <row r="138" s="2" customFormat="1" ht="24.15" customHeight="1">
      <c r="A138" s="42"/>
      <c r="B138" s="43"/>
      <c r="C138" s="208" t="s">
        <v>195</v>
      </c>
      <c r="D138" s="208" t="s">
        <v>143</v>
      </c>
      <c r="E138" s="209" t="s">
        <v>196</v>
      </c>
      <c r="F138" s="210" t="s">
        <v>197</v>
      </c>
      <c r="G138" s="211" t="s">
        <v>146</v>
      </c>
      <c r="H138" s="212">
        <v>0.312</v>
      </c>
      <c r="I138" s="213"/>
      <c r="J138" s="214">
        <f>ROUND(I138*H138,2)</f>
        <v>0</v>
      </c>
      <c r="K138" s="210" t="s">
        <v>147</v>
      </c>
      <c r="L138" s="48"/>
      <c r="M138" s="215" t="s">
        <v>19</v>
      </c>
      <c r="N138" s="216" t="s">
        <v>43</v>
      </c>
      <c r="O138" s="88"/>
      <c r="P138" s="217">
        <f>O138*H138</f>
        <v>0</v>
      </c>
      <c r="Q138" s="217">
        <v>0.17818000000000001</v>
      </c>
      <c r="R138" s="217">
        <f>Q138*H138</f>
        <v>0.055592160000000002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148</v>
      </c>
      <c r="AT138" s="219" t="s">
        <v>143</v>
      </c>
      <c r="AU138" s="219" t="s">
        <v>82</v>
      </c>
      <c r="AY138" s="21" t="s">
        <v>140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1" t="s">
        <v>80</v>
      </c>
      <c r="BK138" s="220">
        <f>ROUND(I138*H138,2)</f>
        <v>0</v>
      </c>
      <c r="BL138" s="21" t="s">
        <v>148</v>
      </c>
      <c r="BM138" s="219" t="s">
        <v>198</v>
      </c>
    </row>
    <row r="139" s="2" customFormat="1">
      <c r="A139" s="42"/>
      <c r="B139" s="43"/>
      <c r="C139" s="44"/>
      <c r="D139" s="221" t="s">
        <v>150</v>
      </c>
      <c r="E139" s="44"/>
      <c r="F139" s="222" t="s">
        <v>199</v>
      </c>
      <c r="G139" s="44"/>
      <c r="H139" s="44"/>
      <c r="I139" s="223"/>
      <c r="J139" s="44"/>
      <c r="K139" s="44"/>
      <c r="L139" s="48"/>
      <c r="M139" s="224"/>
      <c r="N139" s="22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1" t="s">
        <v>150</v>
      </c>
      <c r="AU139" s="21" t="s">
        <v>82</v>
      </c>
    </row>
    <row r="140" s="13" customFormat="1">
      <c r="A140" s="13"/>
      <c r="B140" s="226"/>
      <c r="C140" s="227"/>
      <c r="D140" s="228" t="s">
        <v>152</v>
      </c>
      <c r="E140" s="229" t="s">
        <v>19</v>
      </c>
      <c r="F140" s="230" t="s">
        <v>200</v>
      </c>
      <c r="G140" s="227"/>
      <c r="H140" s="231">
        <v>0.312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152</v>
      </c>
      <c r="AU140" s="237" t="s">
        <v>82</v>
      </c>
      <c r="AV140" s="13" t="s">
        <v>82</v>
      </c>
      <c r="AW140" s="13" t="s">
        <v>33</v>
      </c>
      <c r="AX140" s="13" t="s">
        <v>72</v>
      </c>
      <c r="AY140" s="237" t="s">
        <v>140</v>
      </c>
    </row>
    <row r="141" s="14" customFormat="1">
      <c r="A141" s="14"/>
      <c r="B141" s="238"/>
      <c r="C141" s="239"/>
      <c r="D141" s="228" t="s">
        <v>152</v>
      </c>
      <c r="E141" s="240" t="s">
        <v>19</v>
      </c>
      <c r="F141" s="241" t="s">
        <v>158</v>
      </c>
      <c r="G141" s="239"/>
      <c r="H141" s="242">
        <v>0.312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152</v>
      </c>
      <c r="AU141" s="248" t="s">
        <v>82</v>
      </c>
      <c r="AV141" s="14" t="s">
        <v>141</v>
      </c>
      <c r="AW141" s="14" t="s">
        <v>33</v>
      </c>
      <c r="AX141" s="14" t="s">
        <v>80</v>
      </c>
      <c r="AY141" s="248" t="s">
        <v>140</v>
      </c>
    </row>
    <row r="142" s="2" customFormat="1" ht="21.75" customHeight="1">
      <c r="A142" s="42"/>
      <c r="B142" s="43"/>
      <c r="C142" s="208" t="s">
        <v>201</v>
      </c>
      <c r="D142" s="208" t="s">
        <v>143</v>
      </c>
      <c r="E142" s="209" t="s">
        <v>202</v>
      </c>
      <c r="F142" s="210" t="s">
        <v>203</v>
      </c>
      <c r="G142" s="211" t="s">
        <v>146</v>
      </c>
      <c r="H142" s="212">
        <v>1.5600000000000001</v>
      </c>
      <c r="I142" s="213"/>
      <c r="J142" s="214">
        <f>ROUND(I142*H142,2)</f>
        <v>0</v>
      </c>
      <c r="K142" s="210" t="s">
        <v>147</v>
      </c>
      <c r="L142" s="48"/>
      <c r="M142" s="215" t="s">
        <v>19</v>
      </c>
      <c r="N142" s="216" t="s">
        <v>43</v>
      </c>
      <c r="O142" s="88"/>
      <c r="P142" s="217">
        <f>O142*H142</f>
        <v>0</v>
      </c>
      <c r="Q142" s="217">
        <v>0.26723000000000002</v>
      </c>
      <c r="R142" s="217">
        <f>Q142*H142</f>
        <v>0.41687880000000005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148</v>
      </c>
      <c r="AT142" s="219" t="s">
        <v>143</v>
      </c>
      <c r="AU142" s="219" t="s">
        <v>82</v>
      </c>
      <c r="AY142" s="21" t="s">
        <v>140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1" t="s">
        <v>80</v>
      </c>
      <c r="BK142" s="220">
        <f>ROUND(I142*H142,2)</f>
        <v>0</v>
      </c>
      <c r="BL142" s="21" t="s">
        <v>148</v>
      </c>
      <c r="BM142" s="219" t="s">
        <v>204</v>
      </c>
    </row>
    <row r="143" s="2" customFormat="1">
      <c r="A143" s="42"/>
      <c r="B143" s="43"/>
      <c r="C143" s="44"/>
      <c r="D143" s="221" t="s">
        <v>150</v>
      </c>
      <c r="E143" s="44"/>
      <c r="F143" s="222" t="s">
        <v>205</v>
      </c>
      <c r="G143" s="44"/>
      <c r="H143" s="44"/>
      <c r="I143" s="223"/>
      <c r="J143" s="44"/>
      <c r="K143" s="44"/>
      <c r="L143" s="48"/>
      <c r="M143" s="224"/>
      <c r="N143" s="225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1" t="s">
        <v>150</v>
      </c>
      <c r="AU143" s="21" t="s">
        <v>82</v>
      </c>
    </row>
    <row r="144" s="13" customFormat="1">
      <c r="A144" s="13"/>
      <c r="B144" s="226"/>
      <c r="C144" s="227"/>
      <c r="D144" s="228" t="s">
        <v>152</v>
      </c>
      <c r="E144" s="229" t="s">
        <v>19</v>
      </c>
      <c r="F144" s="230" t="s">
        <v>206</v>
      </c>
      <c r="G144" s="227"/>
      <c r="H144" s="231">
        <v>1.5600000000000001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152</v>
      </c>
      <c r="AU144" s="237" t="s">
        <v>82</v>
      </c>
      <c r="AV144" s="13" t="s">
        <v>82</v>
      </c>
      <c r="AW144" s="13" t="s">
        <v>33</v>
      </c>
      <c r="AX144" s="13" t="s">
        <v>72</v>
      </c>
      <c r="AY144" s="237" t="s">
        <v>140</v>
      </c>
    </row>
    <row r="145" s="14" customFormat="1">
      <c r="A145" s="14"/>
      <c r="B145" s="238"/>
      <c r="C145" s="239"/>
      <c r="D145" s="228" t="s">
        <v>152</v>
      </c>
      <c r="E145" s="240" t="s">
        <v>19</v>
      </c>
      <c r="F145" s="241" t="s">
        <v>158</v>
      </c>
      <c r="G145" s="239"/>
      <c r="H145" s="242">
        <v>1.5600000000000001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152</v>
      </c>
      <c r="AU145" s="248" t="s">
        <v>82</v>
      </c>
      <c r="AV145" s="14" t="s">
        <v>141</v>
      </c>
      <c r="AW145" s="14" t="s">
        <v>33</v>
      </c>
      <c r="AX145" s="14" t="s">
        <v>80</v>
      </c>
      <c r="AY145" s="248" t="s">
        <v>140</v>
      </c>
    </row>
    <row r="146" s="12" customFormat="1" ht="22.8" customHeight="1">
      <c r="A146" s="12"/>
      <c r="B146" s="192"/>
      <c r="C146" s="193"/>
      <c r="D146" s="194" t="s">
        <v>71</v>
      </c>
      <c r="E146" s="206" t="s">
        <v>148</v>
      </c>
      <c r="F146" s="206" t="s">
        <v>207</v>
      </c>
      <c r="G146" s="193"/>
      <c r="H146" s="193"/>
      <c r="I146" s="196"/>
      <c r="J146" s="207">
        <f>BK146</f>
        <v>0</v>
      </c>
      <c r="K146" s="193"/>
      <c r="L146" s="198"/>
      <c r="M146" s="199"/>
      <c r="N146" s="200"/>
      <c r="O146" s="200"/>
      <c r="P146" s="201">
        <f>SUM(P147:P150)</f>
        <v>0</v>
      </c>
      <c r="Q146" s="200"/>
      <c r="R146" s="201">
        <f>SUM(R147:R150)</f>
        <v>0.11971999999999999</v>
      </c>
      <c r="S146" s="200"/>
      <c r="T146" s="202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3" t="s">
        <v>80</v>
      </c>
      <c r="AT146" s="204" t="s">
        <v>71</v>
      </c>
      <c r="AU146" s="204" t="s">
        <v>80</v>
      </c>
      <c r="AY146" s="203" t="s">
        <v>140</v>
      </c>
      <c r="BK146" s="205">
        <f>SUM(BK147:BK150)</f>
        <v>0</v>
      </c>
    </row>
    <row r="147" s="2" customFormat="1" ht="24.15" customHeight="1">
      <c r="A147" s="42"/>
      <c r="B147" s="43"/>
      <c r="C147" s="208" t="s">
        <v>208</v>
      </c>
      <c r="D147" s="208" t="s">
        <v>143</v>
      </c>
      <c r="E147" s="209" t="s">
        <v>209</v>
      </c>
      <c r="F147" s="210" t="s">
        <v>210</v>
      </c>
      <c r="G147" s="211" t="s">
        <v>161</v>
      </c>
      <c r="H147" s="212">
        <v>4</v>
      </c>
      <c r="I147" s="213"/>
      <c r="J147" s="214">
        <f>ROUND(I147*H147,2)</f>
        <v>0</v>
      </c>
      <c r="K147" s="210" t="s">
        <v>147</v>
      </c>
      <c r="L147" s="48"/>
      <c r="M147" s="215" t="s">
        <v>19</v>
      </c>
      <c r="N147" s="216" t="s">
        <v>43</v>
      </c>
      <c r="O147" s="88"/>
      <c r="P147" s="217">
        <f>O147*H147</f>
        <v>0</v>
      </c>
      <c r="Q147" s="217">
        <v>0.029929999999999998</v>
      </c>
      <c r="R147" s="217">
        <f>Q147*H147</f>
        <v>0.11971999999999999</v>
      </c>
      <c r="S147" s="217">
        <v>0</v>
      </c>
      <c r="T147" s="218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19" t="s">
        <v>148</v>
      </c>
      <c r="AT147" s="219" t="s">
        <v>143</v>
      </c>
      <c r="AU147" s="219" t="s">
        <v>82</v>
      </c>
      <c r="AY147" s="21" t="s">
        <v>140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1" t="s">
        <v>80</v>
      </c>
      <c r="BK147" s="220">
        <f>ROUND(I147*H147,2)</f>
        <v>0</v>
      </c>
      <c r="BL147" s="21" t="s">
        <v>148</v>
      </c>
      <c r="BM147" s="219" t="s">
        <v>211</v>
      </c>
    </row>
    <row r="148" s="2" customFormat="1">
      <c r="A148" s="42"/>
      <c r="B148" s="43"/>
      <c r="C148" s="44"/>
      <c r="D148" s="221" t="s">
        <v>150</v>
      </c>
      <c r="E148" s="44"/>
      <c r="F148" s="222" t="s">
        <v>212</v>
      </c>
      <c r="G148" s="44"/>
      <c r="H148" s="44"/>
      <c r="I148" s="223"/>
      <c r="J148" s="44"/>
      <c r="K148" s="44"/>
      <c r="L148" s="48"/>
      <c r="M148" s="224"/>
      <c r="N148" s="225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1" t="s">
        <v>150</v>
      </c>
      <c r="AU148" s="21" t="s">
        <v>82</v>
      </c>
    </row>
    <row r="149" s="13" customFormat="1">
      <c r="A149" s="13"/>
      <c r="B149" s="226"/>
      <c r="C149" s="227"/>
      <c r="D149" s="228" t="s">
        <v>152</v>
      </c>
      <c r="E149" s="229" t="s">
        <v>19</v>
      </c>
      <c r="F149" s="230" t="s">
        <v>213</v>
      </c>
      <c r="G149" s="227"/>
      <c r="H149" s="231">
        <v>4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152</v>
      </c>
      <c r="AU149" s="237" t="s">
        <v>82</v>
      </c>
      <c r="AV149" s="13" t="s">
        <v>82</v>
      </c>
      <c r="AW149" s="13" t="s">
        <v>33</v>
      </c>
      <c r="AX149" s="13" t="s">
        <v>72</v>
      </c>
      <c r="AY149" s="237" t="s">
        <v>140</v>
      </c>
    </row>
    <row r="150" s="14" customFormat="1">
      <c r="A150" s="14"/>
      <c r="B150" s="238"/>
      <c r="C150" s="239"/>
      <c r="D150" s="228" t="s">
        <v>152</v>
      </c>
      <c r="E150" s="240" t="s">
        <v>19</v>
      </c>
      <c r="F150" s="241" t="s">
        <v>158</v>
      </c>
      <c r="G150" s="239"/>
      <c r="H150" s="242">
        <v>4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152</v>
      </c>
      <c r="AU150" s="248" t="s">
        <v>82</v>
      </c>
      <c r="AV150" s="14" t="s">
        <v>141</v>
      </c>
      <c r="AW150" s="14" t="s">
        <v>33</v>
      </c>
      <c r="AX150" s="14" t="s">
        <v>80</v>
      </c>
      <c r="AY150" s="248" t="s">
        <v>140</v>
      </c>
    </row>
    <row r="151" s="12" customFormat="1" ht="22.8" customHeight="1">
      <c r="A151" s="12"/>
      <c r="B151" s="192"/>
      <c r="C151" s="193"/>
      <c r="D151" s="194" t="s">
        <v>71</v>
      </c>
      <c r="E151" s="206" t="s">
        <v>181</v>
      </c>
      <c r="F151" s="206" t="s">
        <v>214</v>
      </c>
      <c r="G151" s="193"/>
      <c r="H151" s="193"/>
      <c r="I151" s="196"/>
      <c r="J151" s="207">
        <f>BK151</f>
        <v>0</v>
      </c>
      <c r="K151" s="193"/>
      <c r="L151" s="198"/>
      <c r="M151" s="199"/>
      <c r="N151" s="200"/>
      <c r="O151" s="200"/>
      <c r="P151" s="201">
        <f>P152+P215+P220+P232</f>
        <v>0</v>
      </c>
      <c r="Q151" s="200"/>
      <c r="R151" s="201">
        <f>R152+R215+R220+R232</f>
        <v>15.899148110000002</v>
      </c>
      <c r="S151" s="200"/>
      <c r="T151" s="202">
        <f>T152+T215+T220+T232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3" t="s">
        <v>80</v>
      </c>
      <c r="AT151" s="204" t="s">
        <v>71</v>
      </c>
      <c r="AU151" s="204" t="s">
        <v>80</v>
      </c>
      <c r="AY151" s="203" t="s">
        <v>140</v>
      </c>
      <c r="BK151" s="205">
        <f>BK152+BK215+BK220+BK232</f>
        <v>0</v>
      </c>
    </row>
    <row r="152" s="12" customFormat="1" ht="20.88" customHeight="1">
      <c r="A152" s="12"/>
      <c r="B152" s="192"/>
      <c r="C152" s="193"/>
      <c r="D152" s="194" t="s">
        <v>71</v>
      </c>
      <c r="E152" s="206" t="s">
        <v>215</v>
      </c>
      <c r="F152" s="206" t="s">
        <v>216</v>
      </c>
      <c r="G152" s="193"/>
      <c r="H152" s="193"/>
      <c r="I152" s="196"/>
      <c r="J152" s="207">
        <f>BK152</f>
        <v>0</v>
      </c>
      <c r="K152" s="193"/>
      <c r="L152" s="198"/>
      <c r="M152" s="199"/>
      <c r="N152" s="200"/>
      <c r="O152" s="200"/>
      <c r="P152" s="201">
        <f>SUM(P153:P214)</f>
        <v>0</v>
      </c>
      <c r="Q152" s="200"/>
      <c r="R152" s="201">
        <f>SUM(R153:R214)</f>
        <v>10.93814815</v>
      </c>
      <c r="S152" s="200"/>
      <c r="T152" s="202">
        <f>SUM(T153:T214)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3" t="s">
        <v>80</v>
      </c>
      <c r="AT152" s="204" t="s">
        <v>71</v>
      </c>
      <c r="AU152" s="204" t="s">
        <v>82</v>
      </c>
      <c r="AY152" s="203" t="s">
        <v>140</v>
      </c>
      <c r="BK152" s="205">
        <f>SUM(BK153:BK214)</f>
        <v>0</v>
      </c>
    </row>
    <row r="153" s="2" customFormat="1" ht="24.15" customHeight="1">
      <c r="A153" s="42"/>
      <c r="B153" s="43"/>
      <c r="C153" s="208" t="s">
        <v>217</v>
      </c>
      <c r="D153" s="208" t="s">
        <v>143</v>
      </c>
      <c r="E153" s="209" t="s">
        <v>218</v>
      </c>
      <c r="F153" s="210" t="s">
        <v>219</v>
      </c>
      <c r="G153" s="211" t="s">
        <v>146</v>
      </c>
      <c r="H153" s="212">
        <v>187.846</v>
      </c>
      <c r="I153" s="213"/>
      <c r="J153" s="214">
        <f>ROUND(I153*H153,2)</f>
        <v>0</v>
      </c>
      <c r="K153" s="210" t="s">
        <v>147</v>
      </c>
      <c r="L153" s="48"/>
      <c r="M153" s="215" t="s">
        <v>19</v>
      </c>
      <c r="N153" s="216" t="s">
        <v>43</v>
      </c>
      <c r="O153" s="88"/>
      <c r="P153" s="217">
        <f>O153*H153</f>
        <v>0</v>
      </c>
      <c r="Q153" s="217">
        <v>0.017600000000000001</v>
      </c>
      <c r="R153" s="217">
        <f>Q153*H153</f>
        <v>3.3060896000000004</v>
      </c>
      <c r="S153" s="217">
        <v>0</v>
      </c>
      <c r="T153" s="218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19" t="s">
        <v>148</v>
      </c>
      <c r="AT153" s="219" t="s">
        <v>143</v>
      </c>
      <c r="AU153" s="219" t="s">
        <v>141</v>
      </c>
      <c r="AY153" s="21" t="s">
        <v>140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1" t="s">
        <v>80</v>
      </c>
      <c r="BK153" s="220">
        <f>ROUND(I153*H153,2)</f>
        <v>0</v>
      </c>
      <c r="BL153" s="21" t="s">
        <v>148</v>
      </c>
      <c r="BM153" s="219" t="s">
        <v>220</v>
      </c>
    </row>
    <row r="154" s="2" customFormat="1">
      <c r="A154" s="42"/>
      <c r="B154" s="43"/>
      <c r="C154" s="44"/>
      <c r="D154" s="221" t="s">
        <v>150</v>
      </c>
      <c r="E154" s="44"/>
      <c r="F154" s="222" t="s">
        <v>221</v>
      </c>
      <c r="G154" s="44"/>
      <c r="H154" s="44"/>
      <c r="I154" s="223"/>
      <c r="J154" s="44"/>
      <c r="K154" s="44"/>
      <c r="L154" s="48"/>
      <c r="M154" s="224"/>
      <c r="N154" s="225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1" t="s">
        <v>150</v>
      </c>
      <c r="AU154" s="21" t="s">
        <v>141</v>
      </c>
    </row>
    <row r="155" s="15" customFormat="1">
      <c r="A155" s="15"/>
      <c r="B155" s="249"/>
      <c r="C155" s="250"/>
      <c r="D155" s="228" t="s">
        <v>152</v>
      </c>
      <c r="E155" s="251" t="s">
        <v>19</v>
      </c>
      <c r="F155" s="252" t="s">
        <v>222</v>
      </c>
      <c r="G155" s="250"/>
      <c r="H155" s="251" t="s">
        <v>19</v>
      </c>
      <c r="I155" s="253"/>
      <c r="J155" s="250"/>
      <c r="K155" s="250"/>
      <c r="L155" s="254"/>
      <c r="M155" s="255"/>
      <c r="N155" s="256"/>
      <c r="O155" s="256"/>
      <c r="P155" s="256"/>
      <c r="Q155" s="256"/>
      <c r="R155" s="256"/>
      <c r="S155" s="256"/>
      <c r="T155" s="25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8" t="s">
        <v>152</v>
      </c>
      <c r="AU155" s="258" t="s">
        <v>141</v>
      </c>
      <c r="AV155" s="15" t="s">
        <v>80</v>
      </c>
      <c r="AW155" s="15" t="s">
        <v>33</v>
      </c>
      <c r="AX155" s="15" t="s">
        <v>72</v>
      </c>
      <c r="AY155" s="258" t="s">
        <v>140</v>
      </c>
    </row>
    <row r="156" s="13" customFormat="1">
      <c r="A156" s="13"/>
      <c r="B156" s="226"/>
      <c r="C156" s="227"/>
      <c r="D156" s="228" t="s">
        <v>152</v>
      </c>
      <c r="E156" s="229" t="s">
        <v>19</v>
      </c>
      <c r="F156" s="230" t="s">
        <v>223</v>
      </c>
      <c r="G156" s="227"/>
      <c r="H156" s="231">
        <v>57.942999999999998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152</v>
      </c>
      <c r="AU156" s="237" t="s">
        <v>141</v>
      </c>
      <c r="AV156" s="13" t="s">
        <v>82</v>
      </c>
      <c r="AW156" s="13" t="s">
        <v>33</v>
      </c>
      <c r="AX156" s="13" t="s">
        <v>72</v>
      </c>
      <c r="AY156" s="237" t="s">
        <v>140</v>
      </c>
    </row>
    <row r="157" s="13" customFormat="1">
      <c r="A157" s="13"/>
      <c r="B157" s="226"/>
      <c r="C157" s="227"/>
      <c r="D157" s="228" t="s">
        <v>152</v>
      </c>
      <c r="E157" s="229" t="s">
        <v>19</v>
      </c>
      <c r="F157" s="230" t="s">
        <v>224</v>
      </c>
      <c r="G157" s="227"/>
      <c r="H157" s="231">
        <v>31.911999999999999</v>
      </c>
      <c r="I157" s="232"/>
      <c r="J157" s="227"/>
      <c r="K157" s="227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152</v>
      </c>
      <c r="AU157" s="237" t="s">
        <v>141</v>
      </c>
      <c r="AV157" s="13" t="s">
        <v>82</v>
      </c>
      <c r="AW157" s="13" t="s">
        <v>33</v>
      </c>
      <c r="AX157" s="13" t="s">
        <v>72</v>
      </c>
      <c r="AY157" s="237" t="s">
        <v>140</v>
      </c>
    </row>
    <row r="158" s="13" customFormat="1">
      <c r="A158" s="13"/>
      <c r="B158" s="226"/>
      <c r="C158" s="227"/>
      <c r="D158" s="228" t="s">
        <v>152</v>
      </c>
      <c r="E158" s="229" t="s">
        <v>19</v>
      </c>
      <c r="F158" s="230" t="s">
        <v>225</v>
      </c>
      <c r="G158" s="227"/>
      <c r="H158" s="231">
        <v>28.564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152</v>
      </c>
      <c r="AU158" s="237" t="s">
        <v>141</v>
      </c>
      <c r="AV158" s="13" t="s">
        <v>82</v>
      </c>
      <c r="AW158" s="13" t="s">
        <v>33</v>
      </c>
      <c r="AX158" s="13" t="s">
        <v>72</v>
      </c>
      <c r="AY158" s="237" t="s">
        <v>140</v>
      </c>
    </row>
    <row r="159" s="13" customFormat="1">
      <c r="A159" s="13"/>
      <c r="B159" s="226"/>
      <c r="C159" s="227"/>
      <c r="D159" s="228" t="s">
        <v>152</v>
      </c>
      <c r="E159" s="229" t="s">
        <v>19</v>
      </c>
      <c r="F159" s="230" t="s">
        <v>226</v>
      </c>
      <c r="G159" s="227"/>
      <c r="H159" s="231">
        <v>-3.2959999999999998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152</v>
      </c>
      <c r="AU159" s="237" t="s">
        <v>141</v>
      </c>
      <c r="AV159" s="13" t="s">
        <v>82</v>
      </c>
      <c r="AW159" s="13" t="s">
        <v>33</v>
      </c>
      <c r="AX159" s="13" t="s">
        <v>72</v>
      </c>
      <c r="AY159" s="237" t="s">
        <v>140</v>
      </c>
    </row>
    <row r="160" s="13" customFormat="1">
      <c r="A160" s="13"/>
      <c r="B160" s="226"/>
      <c r="C160" s="227"/>
      <c r="D160" s="228" t="s">
        <v>152</v>
      </c>
      <c r="E160" s="229" t="s">
        <v>19</v>
      </c>
      <c r="F160" s="230" t="s">
        <v>227</v>
      </c>
      <c r="G160" s="227"/>
      <c r="H160" s="231">
        <v>2.5299999999999998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152</v>
      </c>
      <c r="AU160" s="237" t="s">
        <v>141</v>
      </c>
      <c r="AV160" s="13" t="s">
        <v>82</v>
      </c>
      <c r="AW160" s="13" t="s">
        <v>33</v>
      </c>
      <c r="AX160" s="13" t="s">
        <v>72</v>
      </c>
      <c r="AY160" s="237" t="s">
        <v>140</v>
      </c>
    </row>
    <row r="161" s="13" customFormat="1">
      <c r="A161" s="13"/>
      <c r="B161" s="226"/>
      <c r="C161" s="227"/>
      <c r="D161" s="228" t="s">
        <v>152</v>
      </c>
      <c r="E161" s="229" t="s">
        <v>19</v>
      </c>
      <c r="F161" s="230" t="s">
        <v>228</v>
      </c>
      <c r="G161" s="227"/>
      <c r="H161" s="231">
        <v>39.031999999999996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152</v>
      </c>
      <c r="AU161" s="237" t="s">
        <v>141</v>
      </c>
      <c r="AV161" s="13" t="s">
        <v>82</v>
      </c>
      <c r="AW161" s="13" t="s">
        <v>33</v>
      </c>
      <c r="AX161" s="13" t="s">
        <v>72</v>
      </c>
      <c r="AY161" s="237" t="s">
        <v>140</v>
      </c>
    </row>
    <row r="162" s="13" customFormat="1">
      <c r="A162" s="13"/>
      <c r="B162" s="226"/>
      <c r="C162" s="227"/>
      <c r="D162" s="228" t="s">
        <v>152</v>
      </c>
      <c r="E162" s="229" t="s">
        <v>19</v>
      </c>
      <c r="F162" s="230" t="s">
        <v>229</v>
      </c>
      <c r="G162" s="227"/>
      <c r="H162" s="231">
        <v>17.850000000000001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152</v>
      </c>
      <c r="AU162" s="237" t="s">
        <v>141</v>
      </c>
      <c r="AV162" s="13" t="s">
        <v>82</v>
      </c>
      <c r="AW162" s="13" t="s">
        <v>33</v>
      </c>
      <c r="AX162" s="13" t="s">
        <v>72</v>
      </c>
      <c r="AY162" s="237" t="s">
        <v>140</v>
      </c>
    </row>
    <row r="163" s="13" customFormat="1">
      <c r="A163" s="13"/>
      <c r="B163" s="226"/>
      <c r="C163" s="227"/>
      <c r="D163" s="228" t="s">
        <v>152</v>
      </c>
      <c r="E163" s="229" t="s">
        <v>19</v>
      </c>
      <c r="F163" s="230" t="s">
        <v>230</v>
      </c>
      <c r="G163" s="227"/>
      <c r="H163" s="231">
        <v>13.311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152</v>
      </c>
      <c r="AU163" s="237" t="s">
        <v>141</v>
      </c>
      <c r="AV163" s="13" t="s">
        <v>82</v>
      </c>
      <c r="AW163" s="13" t="s">
        <v>33</v>
      </c>
      <c r="AX163" s="13" t="s">
        <v>72</v>
      </c>
      <c r="AY163" s="237" t="s">
        <v>140</v>
      </c>
    </row>
    <row r="164" s="14" customFormat="1">
      <c r="A164" s="14"/>
      <c r="B164" s="238"/>
      <c r="C164" s="239"/>
      <c r="D164" s="228" t="s">
        <v>152</v>
      </c>
      <c r="E164" s="240" t="s">
        <v>19</v>
      </c>
      <c r="F164" s="241" t="s">
        <v>158</v>
      </c>
      <c r="G164" s="239"/>
      <c r="H164" s="242">
        <v>187.846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152</v>
      </c>
      <c r="AU164" s="248" t="s">
        <v>141</v>
      </c>
      <c r="AV164" s="14" t="s">
        <v>141</v>
      </c>
      <c r="AW164" s="14" t="s">
        <v>33</v>
      </c>
      <c r="AX164" s="14" t="s">
        <v>80</v>
      </c>
      <c r="AY164" s="248" t="s">
        <v>140</v>
      </c>
    </row>
    <row r="165" s="2" customFormat="1" ht="24.15" customHeight="1">
      <c r="A165" s="42"/>
      <c r="B165" s="43"/>
      <c r="C165" s="208" t="s">
        <v>8</v>
      </c>
      <c r="D165" s="208" t="s">
        <v>143</v>
      </c>
      <c r="E165" s="209" t="s">
        <v>231</v>
      </c>
      <c r="F165" s="210" t="s">
        <v>232</v>
      </c>
      <c r="G165" s="211" t="s">
        <v>146</v>
      </c>
      <c r="H165" s="212">
        <v>330.08100000000002</v>
      </c>
      <c r="I165" s="213"/>
      <c r="J165" s="214">
        <f>ROUND(I165*H165,2)</f>
        <v>0</v>
      </c>
      <c r="K165" s="210" t="s">
        <v>147</v>
      </c>
      <c r="L165" s="48"/>
      <c r="M165" s="215" t="s">
        <v>19</v>
      </c>
      <c r="N165" s="216" t="s">
        <v>43</v>
      </c>
      <c r="O165" s="88"/>
      <c r="P165" s="217">
        <f>O165*H165</f>
        <v>0</v>
      </c>
      <c r="Q165" s="217">
        <v>0.017600000000000001</v>
      </c>
      <c r="R165" s="217">
        <f>Q165*H165</f>
        <v>5.8094256000000009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148</v>
      </c>
      <c r="AT165" s="219" t="s">
        <v>143</v>
      </c>
      <c r="AU165" s="219" t="s">
        <v>141</v>
      </c>
      <c r="AY165" s="21" t="s">
        <v>140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1" t="s">
        <v>80</v>
      </c>
      <c r="BK165" s="220">
        <f>ROUND(I165*H165,2)</f>
        <v>0</v>
      </c>
      <c r="BL165" s="21" t="s">
        <v>148</v>
      </c>
      <c r="BM165" s="219" t="s">
        <v>233</v>
      </c>
    </row>
    <row r="166" s="2" customFormat="1">
      <c r="A166" s="42"/>
      <c r="B166" s="43"/>
      <c r="C166" s="44"/>
      <c r="D166" s="221" t="s">
        <v>150</v>
      </c>
      <c r="E166" s="44"/>
      <c r="F166" s="222" t="s">
        <v>234</v>
      </c>
      <c r="G166" s="44"/>
      <c r="H166" s="44"/>
      <c r="I166" s="223"/>
      <c r="J166" s="44"/>
      <c r="K166" s="44"/>
      <c r="L166" s="48"/>
      <c r="M166" s="224"/>
      <c r="N166" s="225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1" t="s">
        <v>150</v>
      </c>
      <c r="AU166" s="21" t="s">
        <v>141</v>
      </c>
    </row>
    <row r="167" s="15" customFormat="1">
      <c r="A167" s="15"/>
      <c r="B167" s="249"/>
      <c r="C167" s="250"/>
      <c r="D167" s="228" t="s">
        <v>152</v>
      </c>
      <c r="E167" s="251" t="s">
        <v>19</v>
      </c>
      <c r="F167" s="252" t="s">
        <v>235</v>
      </c>
      <c r="G167" s="250"/>
      <c r="H167" s="251" t="s">
        <v>19</v>
      </c>
      <c r="I167" s="253"/>
      <c r="J167" s="250"/>
      <c r="K167" s="250"/>
      <c r="L167" s="254"/>
      <c r="M167" s="255"/>
      <c r="N167" s="256"/>
      <c r="O167" s="256"/>
      <c r="P167" s="256"/>
      <c r="Q167" s="256"/>
      <c r="R167" s="256"/>
      <c r="S167" s="256"/>
      <c r="T167" s="25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8" t="s">
        <v>152</v>
      </c>
      <c r="AU167" s="258" t="s">
        <v>141</v>
      </c>
      <c r="AV167" s="15" t="s">
        <v>80</v>
      </c>
      <c r="AW167" s="15" t="s">
        <v>33</v>
      </c>
      <c r="AX167" s="15" t="s">
        <v>72</v>
      </c>
      <c r="AY167" s="258" t="s">
        <v>140</v>
      </c>
    </row>
    <row r="168" s="13" customFormat="1">
      <c r="A168" s="13"/>
      <c r="B168" s="226"/>
      <c r="C168" s="227"/>
      <c r="D168" s="228" t="s">
        <v>152</v>
      </c>
      <c r="E168" s="229" t="s">
        <v>19</v>
      </c>
      <c r="F168" s="230" t="s">
        <v>236</v>
      </c>
      <c r="G168" s="227"/>
      <c r="H168" s="231">
        <v>63.502000000000002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152</v>
      </c>
      <c r="AU168" s="237" t="s">
        <v>141</v>
      </c>
      <c r="AV168" s="13" t="s">
        <v>82</v>
      </c>
      <c r="AW168" s="13" t="s">
        <v>33</v>
      </c>
      <c r="AX168" s="13" t="s">
        <v>72</v>
      </c>
      <c r="AY168" s="237" t="s">
        <v>140</v>
      </c>
    </row>
    <row r="169" s="13" customFormat="1">
      <c r="A169" s="13"/>
      <c r="B169" s="226"/>
      <c r="C169" s="227"/>
      <c r="D169" s="228" t="s">
        <v>152</v>
      </c>
      <c r="E169" s="229" t="s">
        <v>19</v>
      </c>
      <c r="F169" s="230" t="s">
        <v>237</v>
      </c>
      <c r="G169" s="227"/>
      <c r="H169" s="231">
        <v>22.646000000000001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152</v>
      </c>
      <c r="AU169" s="237" t="s">
        <v>141</v>
      </c>
      <c r="AV169" s="13" t="s">
        <v>82</v>
      </c>
      <c r="AW169" s="13" t="s">
        <v>33</v>
      </c>
      <c r="AX169" s="13" t="s">
        <v>72</v>
      </c>
      <c r="AY169" s="237" t="s">
        <v>140</v>
      </c>
    </row>
    <row r="170" s="13" customFormat="1">
      <c r="A170" s="13"/>
      <c r="B170" s="226"/>
      <c r="C170" s="227"/>
      <c r="D170" s="228" t="s">
        <v>152</v>
      </c>
      <c r="E170" s="229" t="s">
        <v>19</v>
      </c>
      <c r="F170" s="230" t="s">
        <v>238</v>
      </c>
      <c r="G170" s="227"/>
      <c r="H170" s="231">
        <v>57.491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152</v>
      </c>
      <c r="AU170" s="237" t="s">
        <v>141</v>
      </c>
      <c r="AV170" s="13" t="s">
        <v>82</v>
      </c>
      <c r="AW170" s="13" t="s">
        <v>33</v>
      </c>
      <c r="AX170" s="13" t="s">
        <v>72</v>
      </c>
      <c r="AY170" s="237" t="s">
        <v>140</v>
      </c>
    </row>
    <row r="171" s="13" customFormat="1">
      <c r="A171" s="13"/>
      <c r="B171" s="226"/>
      <c r="C171" s="227"/>
      <c r="D171" s="228" t="s">
        <v>152</v>
      </c>
      <c r="E171" s="229" t="s">
        <v>19</v>
      </c>
      <c r="F171" s="230" t="s">
        <v>239</v>
      </c>
      <c r="G171" s="227"/>
      <c r="H171" s="231">
        <v>21.673999999999999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152</v>
      </c>
      <c r="AU171" s="237" t="s">
        <v>141</v>
      </c>
      <c r="AV171" s="13" t="s">
        <v>82</v>
      </c>
      <c r="AW171" s="13" t="s">
        <v>33</v>
      </c>
      <c r="AX171" s="13" t="s">
        <v>72</v>
      </c>
      <c r="AY171" s="237" t="s">
        <v>140</v>
      </c>
    </row>
    <row r="172" s="13" customFormat="1">
      <c r="A172" s="13"/>
      <c r="B172" s="226"/>
      <c r="C172" s="227"/>
      <c r="D172" s="228" t="s">
        <v>152</v>
      </c>
      <c r="E172" s="229" t="s">
        <v>19</v>
      </c>
      <c r="F172" s="230" t="s">
        <v>240</v>
      </c>
      <c r="G172" s="227"/>
      <c r="H172" s="231">
        <v>15.009</v>
      </c>
      <c r="I172" s="232"/>
      <c r="J172" s="227"/>
      <c r="K172" s="227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152</v>
      </c>
      <c r="AU172" s="237" t="s">
        <v>141</v>
      </c>
      <c r="AV172" s="13" t="s">
        <v>82</v>
      </c>
      <c r="AW172" s="13" t="s">
        <v>33</v>
      </c>
      <c r="AX172" s="13" t="s">
        <v>72</v>
      </c>
      <c r="AY172" s="237" t="s">
        <v>140</v>
      </c>
    </row>
    <row r="173" s="13" customFormat="1">
      <c r="A173" s="13"/>
      <c r="B173" s="226"/>
      <c r="C173" s="227"/>
      <c r="D173" s="228" t="s">
        <v>152</v>
      </c>
      <c r="E173" s="229" t="s">
        <v>19</v>
      </c>
      <c r="F173" s="230" t="s">
        <v>241</v>
      </c>
      <c r="G173" s="227"/>
      <c r="H173" s="231">
        <v>27.199999999999999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152</v>
      </c>
      <c r="AU173" s="237" t="s">
        <v>141</v>
      </c>
      <c r="AV173" s="13" t="s">
        <v>82</v>
      </c>
      <c r="AW173" s="13" t="s">
        <v>33</v>
      </c>
      <c r="AX173" s="13" t="s">
        <v>72</v>
      </c>
      <c r="AY173" s="237" t="s">
        <v>140</v>
      </c>
    </row>
    <row r="174" s="13" customFormat="1">
      <c r="A174" s="13"/>
      <c r="B174" s="226"/>
      <c r="C174" s="227"/>
      <c r="D174" s="228" t="s">
        <v>152</v>
      </c>
      <c r="E174" s="229" t="s">
        <v>19</v>
      </c>
      <c r="F174" s="230" t="s">
        <v>242</v>
      </c>
      <c r="G174" s="227"/>
      <c r="H174" s="231">
        <v>78.549999999999997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152</v>
      </c>
      <c r="AU174" s="237" t="s">
        <v>141</v>
      </c>
      <c r="AV174" s="13" t="s">
        <v>82</v>
      </c>
      <c r="AW174" s="13" t="s">
        <v>33</v>
      </c>
      <c r="AX174" s="13" t="s">
        <v>72</v>
      </c>
      <c r="AY174" s="237" t="s">
        <v>140</v>
      </c>
    </row>
    <row r="175" s="13" customFormat="1">
      <c r="A175" s="13"/>
      <c r="B175" s="226"/>
      <c r="C175" s="227"/>
      <c r="D175" s="228" t="s">
        <v>152</v>
      </c>
      <c r="E175" s="229" t="s">
        <v>19</v>
      </c>
      <c r="F175" s="230" t="s">
        <v>243</v>
      </c>
      <c r="G175" s="227"/>
      <c r="H175" s="231">
        <v>34.225000000000001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152</v>
      </c>
      <c r="AU175" s="237" t="s">
        <v>141</v>
      </c>
      <c r="AV175" s="13" t="s">
        <v>82</v>
      </c>
      <c r="AW175" s="13" t="s">
        <v>33</v>
      </c>
      <c r="AX175" s="13" t="s">
        <v>72</v>
      </c>
      <c r="AY175" s="237" t="s">
        <v>140</v>
      </c>
    </row>
    <row r="176" s="13" customFormat="1">
      <c r="A176" s="13"/>
      <c r="B176" s="226"/>
      <c r="C176" s="227"/>
      <c r="D176" s="228" t="s">
        <v>152</v>
      </c>
      <c r="E176" s="229" t="s">
        <v>19</v>
      </c>
      <c r="F176" s="230" t="s">
        <v>244</v>
      </c>
      <c r="G176" s="227"/>
      <c r="H176" s="231">
        <v>31.623999999999999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152</v>
      </c>
      <c r="AU176" s="237" t="s">
        <v>141</v>
      </c>
      <c r="AV176" s="13" t="s">
        <v>82</v>
      </c>
      <c r="AW176" s="13" t="s">
        <v>33</v>
      </c>
      <c r="AX176" s="13" t="s">
        <v>72</v>
      </c>
      <c r="AY176" s="237" t="s">
        <v>140</v>
      </c>
    </row>
    <row r="177" s="13" customFormat="1">
      <c r="A177" s="13"/>
      <c r="B177" s="226"/>
      <c r="C177" s="227"/>
      <c r="D177" s="228" t="s">
        <v>152</v>
      </c>
      <c r="E177" s="229" t="s">
        <v>19</v>
      </c>
      <c r="F177" s="230" t="s">
        <v>245</v>
      </c>
      <c r="G177" s="227"/>
      <c r="H177" s="231">
        <v>-1.98</v>
      </c>
      <c r="I177" s="232"/>
      <c r="J177" s="227"/>
      <c r="K177" s="227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152</v>
      </c>
      <c r="AU177" s="237" t="s">
        <v>141</v>
      </c>
      <c r="AV177" s="13" t="s">
        <v>82</v>
      </c>
      <c r="AW177" s="13" t="s">
        <v>33</v>
      </c>
      <c r="AX177" s="13" t="s">
        <v>72</v>
      </c>
      <c r="AY177" s="237" t="s">
        <v>140</v>
      </c>
    </row>
    <row r="178" s="13" customFormat="1">
      <c r="A178" s="13"/>
      <c r="B178" s="226"/>
      <c r="C178" s="227"/>
      <c r="D178" s="228" t="s">
        <v>152</v>
      </c>
      <c r="E178" s="229" t="s">
        <v>19</v>
      </c>
      <c r="F178" s="230" t="s">
        <v>246</v>
      </c>
      <c r="G178" s="227"/>
      <c r="H178" s="231">
        <v>-4.9050000000000002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152</v>
      </c>
      <c r="AU178" s="237" t="s">
        <v>141</v>
      </c>
      <c r="AV178" s="13" t="s">
        <v>82</v>
      </c>
      <c r="AW178" s="13" t="s">
        <v>33</v>
      </c>
      <c r="AX178" s="13" t="s">
        <v>72</v>
      </c>
      <c r="AY178" s="237" t="s">
        <v>140</v>
      </c>
    </row>
    <row r="179" s="13" customFormat="1">
      <c r="A179" s="13"/>
      <c r="B179" s="226"/>
      <c r="C179" s="227"/>
      <c r="D179" s="228" t="s">
        <v>152</v>
      </c>
      <c r="E179" s="229" t="s">
        <v>19</v>
      </c>
      <c r="F179" s="230" t="s">
        <v>247</v>
      </c>
      <c r="G179" s="227"/>
      <c r="H179" s="231">
        <v>-5.8300000000000001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152</v>
      </c>
      <c r="AU179" s="237" t="s">
        <v>141</v>
      </c>
      <c r="AV179" s="13" t="s">
        <v>82</v>
      </c>
      <c r="AW179" s="13" t="s">
        <v>33</v>
      </c>
      <c r="AX179" s="13" t="s">
        <v>72</v>
      </c>
      <c r="AY179" s="237" t="s">
        <v>140</v>
      </c>
    </row>
    <row r="180" s="13" customFormat="1">
      <c r="A180" s="13"/>
      <c r="B180" s="226"/>
      <c r="C180" s="227"/>
      <c r="D180" s="228" t="s">
        <v>152</v>
      </c>
      <c r="E180" s="229" t="s">
        <v>19</v>
      </c>
      <c r="F180" s="230" t="s">
        <v>248</v>
      </c>
      <c r="G180" s="227"/>
      <c r="H180" s="231">
        <v>2.5750000000000002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152</v>
      </c>
      <c r="AU180" s="237" t="s">
        <v>141</v>
      </c>
      <c r="AV180" s="13" t="s">
        <v>82</v>
      </c>
      <c r="AW180" s="13" t="s">
        <v>33</v>
      </c>
      <c r="AX180" s="13" t="s">
        <v>72</v>
      </c>
      <c r="AY180" s="237" t="s">
        <v>140</v>
      </c>
    </row>
    <row r="181" s="13" customFormat="1">
      <c r="A181" s="13"/>
      <c r="B181" s="226"/>
      <c r="C181" s="227"/>
      <c r="D181" s="228" t="s">
        <v>152</v>
      </c>
      <c r="E181" s="229" t="s">
        <v>19</v>
      </c>
      <c r="F181" s="230" t="s">
        <v>249</v>
      </c>
      <c r="G181" s="227"/>
      <c r="H181" s="231">
        <v>2.1899999999999999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152</v>
      </c>
      <c r="AU181" s="237" t="s">
        <v>141</v>
      </c>
      <c r="AV181" s="13" t="s">
        <v>82</v>
      </c>
      <c r="AW181" s="13" t="s">
        <v>33</v>
      </c>
      <c r="AX181" s="13" t="s">
        <v>72</v>
      </c>
      <c r="AY181" s="237" t="s">
        <v>140</v>
      </c>
    </row>
    <row r="182" s="13" customFormat="1">
      <c r="A182" s="13"/>
      <c r="B182" s="226"/>
      <c r="C182" s="227"/>
      <c r="D182" s="228" t="s">
        <v>152</v>
      </c>
      <c r="E182" s="229" t="s">
        <v>19</v>
      </c>
      <c r="F182" s="230" t="s">
        <v>250</v>
      </c>
      <c r="G182" s="227"/>
      <c r="H182" s="231">
        <v>3.3149999999999999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152</v>
      </c>
      <c r="AU182" s="237" t="s">
        <v>141</v>
      </c>
      <c r="AV182" s="13" t="s">
        <v>82</v>
      </c>
      <c r="AW182" s="13" t="s">
        <v>33</v>
      </c>
      <c r="AX182" s="13" t="s">
        <v>72</v>
      </c>
      <c r="AY182" s="237" t="s">
        <v>140</v>
      </c>
    </row>
    <row r="183" s="13" customFormat="1">
      <c r="A183" s="13"/>
      <c r="B183" s="226"/>
      <c r="C183" s="227"/>
      <c r="D183" s="228" t="s">
        <v>152</v>
      </c>
      <c r="E183" s="229" t="s">
        <v>19</v>
      </c>
      <c r="F183" s="230" t="s">
        <v>251</v>
      </c>
      <c r="G183" s="227"/>
      <c r="H183" s="231">
        <v>-7.5469999999999997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152</v>
      </c>
      <c r="AU183" s="237" t="s">
        <v>141</v>
      </c>
      <c r="AV183" s="13" t="s">
        <v>82</v>
      </c>
      <c r="AW183" s="13" t="s">
        <v>33</v>
      </c>
      <c r="AX183" s="13" t="s">
        <v>72</v>
      </c>
      <c r="AY183" s="237" t="s">
        <v>140</v>
      </c>
    </row>
    <row r="184" s="13" customFormat="1">
      <c r="A184" s="13"/>
      <c r="B184" s="226"/>
      <c r="C184" s="227"/>
      <c r="D184" s="228" t="s">
        <v>152</v>
      </c>
      <c r="E184" s="229" t="s">
        <v>19</v>
      </c>
      <c r="F184" s="230" t="s">
        <v>252</v>
      </c>
      <c r="G184" s="227"/>
      <c r="H184" s="231">
        <v>-2.9830000000000001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152</v>
      </c>
      <c r="AU184" s="237" t="s">
        <v>141</v>
      </c>
      <c r="AV184" s="13" t="s">
        <v>82</v>
      </c>
      <c r="AW184" s="13" t="s">
        <v>33</v>
      </c>
      <c r="AX184" s="13" t="s">
        <v>72</v>
      </c>
      <c r="AY184" s="237" t="s">
        <v>140</v>
      </c>
    </row>
    <row r="185" s="15" customFormat="1">
      <c r="A185" s="15"/>
      <c r="B185" s="249"/>
      <c r="C185" s="250"/>
      <c r="D185" s="228" t="s">
        <v>152</v>
      </c>
      <c r="E185" s="251" t="s">
        <v>19</v>
      </c>
      <c r="F185" s="252" t="s">
        <v>253</v>
      </c>
      <c r="G185" s="250"/>
      <c r="H185" s="251" t="s">
        <v>19</v>
      </c>
      <c r="I185" s="253"/>
      <c r="J185" s="250"/>
      <c r="K185" s="250"/>
      <c r="L185" s="254"/>
      <c r="M185" s="255"/>
      <c r="N185" s="256"/>
      <c r="O185" s="256"/>
      <c r="P185" s="256"/>
      <c r="Q185" s="256"/>
      <c r="R185" s="256"/>
      <c r="S185" s="256"/>
      <c r="T185" s="25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8" t="s">
        <v>152</v>
      </c>
      <c r="AU185" s="258" t="s">
        <v>141</v>
      </c>
      <c r="AV185" s="15" t="s">
        <v>80</v>
      </c>
      <c r="AW185" s="15" t="s">
        <v>33</v>
      </c>
      <c r="AX185" s="15" t="s">
        <v>72</v>
      </c>
      <c r="AY185" s="258" t="s">
        <v>140</v>
      </c>
    </row>
    <row r="186" s="13" customFormat="1">
      <c r="A186" s="13"/>
      <c r="B186" s="226"/>
      <c r="C186" s="227"/>
      <c r="D186" s="228" t="s">
        <v>152</v>
      </c>
      <c r="E186" s="229" t="s">
        <v>19</v>
      </c>
      <c r="F186" s="230" t="s">
        <v>254</v>
      </c>
      <c r="G186" s="227"/>
      <c r="H186" s="231">
        <v>-6.6749999999999998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152</v>
      </c>
      <c r="AU186" s="237" t="s">
        <v>141</v>
      </c>
      <c r="AV186" s="13" t="s">
        <v>82</v>
      </c>
      <c r="AW186" s="13" t="s">
        <v>33</v>
      </c>
      <c r="AX186" s="13" t="s">
        <v>72</v>
      </c>
      <c r="AY186" s="237" t="s">
        <v>140</v>
      </c>
    </row>
    <row r="187" s="14" customFormat="1">
      <c r="A187" s="14"/>
      <c r="B187" s="238"/>
      <c r="C187" s="239"/>
      <c r="D187" s="228" t="s">
        <v>152</v>
      </c>
      <c r="E187" s="240" t="s">
        <v>19</v>
      </c>
      <c r="F187" s="241" t="s">
        <v>158</v>
      </c>
      <c r="G187" s="239"/>
      <c r="H187" s="242">
        <v>330.08100000000002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152</v>
      </c>
      <c r="AU187" s="248" t="s">
        <v>141</v>
      </c>
      <c r="AV187" s="14" t="s">
        <v>141</v>
      </c>
      <c r="AW187" s="14" t="s">
        <v>33</v>
      </c>
      <c r="AX187" s="14" t="s">
        <v>80</v>
      </c>
      <c r="AY187" s="248" t="s">
        <v>140</v>
      </c>
    </row>
    <row r="188" s="2" customFormat="1" ht="21.75" customHeight="1">
      <c r="A188" s="42"/>
      <c r="B188" s="43"/>
      <c r="C188" s="208" t="s">
        <v>255</v>
      </c>
      <c r="D188" s="208" t="s">
        <v>143</v>
      </c>
      <c r="E188" s="209" t="s">
        <v>256</v>
      </c>
      <c r="F188" s="210" t="s">
        <v>257</v>
      </c>
      <c r="G188" s="211" t="s">
        <v>146</v>
      </c>
      <c r="H188" s="212">
        <v>72.364999999999995</v>
      </c>
      <c r="I188" s="213"/>
      <c r="J188" s="214">
        <f>ROUND(I188*H188,2)</f>
        <v>0</v>
      </c>
      <c r="K188" s="210" t="s">
        <v>147</v>
      </c>
      <c r="L188" s="48"/>
      <c r="M188" s="215" t="s">
        <v>19</v>
      </c>
      <c r="N188" s="216" t="s">
        <v>43</v>
      </c>
      <c r="O188" s="88"/>
      <c r="P188" s="217">
        <f>O188*H188</f>
        <v>0</v>
      </c>
      <c r="Q188" s="217">
        <v>0.0073499999999999998</v>
      </c>
      <c r="R188" s="217">
        <f>Q188*H188</f>
        <v>0.53188274999999996</v>
      </c>
      <c r="S188" s="217">
        <v>0</v>
      </c>
      <c r="T188" s="218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19" t="s">
        <v>148</v>
      </c>
      <c r="AT188" s="219" t="s">
        <v>143</v>
      </c>
      <c r="AU188" s="219" t="s">
        <v>141</v>
      </c>
      <c r="AY188" s="21" t="s">
        <v>140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1" t="s">
        <v>80</v>
      </c>
      <c r="BK188" s="220">
        <f>ROUND(I188*H188,2)</f>
        <v>0</v>
      </c>
      <c r="BL188" s="21" t="s">
        <v>148</v>
      </c>
      <c r="BM188" s="219" t="s">
        <v>258</v>
      </c>
    </row>
    <row r="189" s="2" customFormat="1">
      <c r="A189" s="42"/>
      <c r="B189" s="43"/>
      <c r="C189" s="44"/>
      <c r="D189" s="221" t="s">
        <v>150</v>
      </c>
      <c r="E189" s="44"/>
      <c r="F189" s="222" t="s">
        <v>259</v>
      </c>
      <c r="G189" s="44"/>
      <c r="H189" s="44"/>
      <c r="I189" s="223"/>
      <c r="J189" s="44"/>
      <c r="K189" s="44"/>
      <c r="L189" s="48"/>
      <c r="M189" s="224"/>
      <c r="N189" s="225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1" t="s">
        <v>150</v>
      </c>
      <c r="AU189" s="21" t="s">
        <v>141</v>
      </c>
    </row>
    <row r="190" s="2" customFormat="1" ht="24.15" customHeight="1">
      <c r="A190" s="42"/>
      <c r="B190" s="43"/>
      <c r="C190" s="208" t="s">
        <v>260</v>
      </c>
      <c r="D190" s="208" t="s">
        <v>143</v>
      </c>
      <c r="E190" s="209" t="s">
        <v>261</v>
      </c>
      <c r="F190" s="210" t="s">
        <v>262</v>
      </c>
      <c r="G190" s="211" t="s">
        <v>146</v>
      </c>
      <c r="H190" s="212">
        <v>14.949999999999999</v>
      </c>
      <c r="I190" s="213"/>
      <c r="J190" s="214">
        <f>ROUND(I190*H190,2)</f>
        <v>0</v>
      </c>
      <c r="K190" s="210" t="s">
        <v>147</v>
      </c>
      <c r="L190" s="48"/>
      <c r="M190" s="215" t="s">
        <v>19</v>
      </c>
      <c r="N190" s="216" t="s">
        <v>43</v>
      </c>
      <c r="O190" s="88"/>
      <c r="P190" s="217">
        <f>O190*H190</f>
        <v>0</v>
      </c>
      <c r="Q190" s="217">
        <v>0.01575</v>
      </c>
      <c r="R190" s="217">
        <f>Q190*H190</f>
        <v>0.23546249999999999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148</v>
      </c>
      <c r="AT190" s="219" t="s">
        <v>143</v>
      </c>
      <c r="AU190" s="219" t="s">
        <v>141</v>
      </c>
      <c r="AY190" s="21" t="s">
        <v>140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1" t="s">
        <v>80</v>
      </c>
      <c r="BK190" s="220">
        <f>ROUND(I190*H190,2)</f>
        <v>0</v>
      </c>
      <c r="BL190" s="21" t="s">
        <v>148</v>
      </c>
      <c r="BM190" s="219" t="s">
        <v>263</v>
      </c>
    </row>
    <row r="191" s="2" customFormat="1">
      <c r="A191" s="42"/>
      <c r="B191" s="43"/>
      <c r="C191" s="44"/>
      <c r="D191" s="221" t="s">
        <v>150</v>
      </c>
      <c r="E191" s="44"/>
      <c r="F191" s="222" t="s">
        <v>264</v>
      </c>
      <c r="G191" s="44"/>
      <c r="H191" s="44"/>
      <c r="I191" s="223"/>
      <c r="J191" s="44"/>
      <c r="K191" s="44"/>
      <c r="L191" s="48"/>
      <c r="M191" s="224"/>
      <c r="N191" s="225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1" t="s">
        <v>150</v>
      </c>
      <c r="AU191" s="21" t="s">
        <v>141</v>
      </c>
    </row>
    <row r="192" s="15" customFormat="1">
      <c r="A192" s="15"/>
      <c r="B192" s="249"/>
      <c r="C192" s="250"/>
      <c r="D192" s="228" t="s">
        <v>152</v>
      </c>
      <c r="E192" s="251" t="s">
        <v>19</v>
      </c>
      <c r="F192" s="252" t="s">
        <v>265</v>
      </c>
      <c r="G192" s="250"/>
      <c r="H192" s="251" t="s">
        <v>19</v>
      </c>
      <c r="I192" s="253"/>
      <c r="J192" s="250"/>
      <c r="K192" s="250"/>
      <c r="L192" s="254"/>
      <c r="M192" s="255"/>
      <c r="N192" s="256"/>
      <c r="O192" s="256"/>
      <c r="P192" s="256"/>
      <c r="Q192" s="256"/>
      <c r="R192" s="256"/>
      <c r="S192" s="256"/>
      <c r="T192" s="25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8" t="s">
        <v>152</v>
      </c>
      <c r="AU192" s="258" t="s">
        <v>141</v>
      </c>
      <c r="AV192" s="15" t="s">
        <v>80</v>
      </c>
      <c r="AW192" s="15" t="s">
        <v>33</v>
      </c>
      <c r="AX192" s="15" t="s">
        <v>72</v>
      </c>
      <c r="AY192" s="258" t="s">
        <v>140</v>
      </c>
    </row>
    <row r="193" s="13" customFormat="1">
      <c r="A193" s="13"/>
      <c r="B193" s="226"/>
      <c r="C193" s="227"/>
      <c r="D193" s="228" t="s">
        <v>152</v>
      </c>
      <c r="E193" s="229" t="s">
        <v>19</v>
      </c>
      <c r="F193" s="230" t="s">
        <v>266</v>
      </c>
      <c r="G193" s="227"/>
      <c r="H193" s="231">
        <v>3.1499999999999999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152</v>
      </c>
      <c r="AU193" s="237" t="s">
        <v>141</v>
      </c>
      <c r="AV193" s="13" t="s">
        <v>82</v>
      </c>
      <c r="AW193" s="13" t="s">
        <v>33</v>
      </c>
      <c r="AX193" s="13" t="s">
        <v>72</v>
      </c>
      <c r="AY193" s="237" t="s">
        <v>140</v>
      </c>
    </row>
    <row r="194" s="13" customFormat="1">
      <c r="A194" s="13"/>
      <c r="B194" s="226"/>
      <c r="C194" s="227"/>
      <c r="D194" s="228" t="s">
        <v>152</v>
      </c>
      <c r="E194" s="229" t="s">
        <v>19</v>
      </c>
      <c r="F194" s="230" t="s">
        <v>267</v>
      </c>
      <c r="G194" s="227"/>
      <c r="H194" s="231">
        <v>5.125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152</v>
      </c>
      <c r="AU194" s="237" t="s">
        <v>141</v>
      </c>
      <c r="AV194" s="13" t="s">
        <v>82</v>
      </c>
      <c r="AW194" s="13" t="s">
        <v>33</v>
      </c>
      <c r="AX194" s="13" t="s">
        <v>72</v>
      </c>
      <c r="AY194" s="237" t="s">
        <v>140</v>
      </c>
    </row>
    <row r="195" s="14" customFormat="1">
      <c r="A195" s="14"/>
      <c r="B195" s="238"/>
      <c r="C195" s="239"/>
      <c r="D195" s="228" t="s">
        <v>152</v>
      </c>
      <c r="E195" s="240" t="s">
        <v>19</v>
      </c>
      <c r="F195" s="241" t="s">
        <v>158</v>
      </c>
      <c r="G195" s="239"/>
      <c r="H195" s="242">
        <v>8.2750000000000004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8" t="s">
        <v>152</v>
      </c>
      <c r="AU195" s="248" t="s">
        <v>141</v>
      </c>
      <c r="AV195" s="14" t="s">
        <v>141</v>
      </c>
      <c r="AW195" s="14" t="s">
        <v>33</v>
      </c>
      <c r="AX195" s="14" t="s">
        <v>72</v>
      </c>
      <c r="AY195" s="248" t="s">
        <v>140</v>
      </c>
    </row>
    <row r="196" s="15" customFormat="1">
      <c r="A196" s="15"/>
      <c r="B196" s="249"/>
      <c r="C196" s="250"/>
      <c r="D196" s="228" t="s">
        <v>152</v>
      </c>
      <c r="E196" s="251" t="s">
        <v>19</v>
      </c>
      <c r="F196" s="252" t="s">
        <v>268</v>
      </c>
      <c r="G196" s="250"/>
      <c r="H196" s="251" t="s">
        <v>19</v>
      </c>
      <c r="I196" s="253"/>
      <c r="J196" s="250"/>
      <c r="K196" s="250"/>
      <c r="L196" s="254"/>
      <c r="M196" s="255"/>
      <c r="N196" s="256"/>
      <c r="O196" s="256"/>
      <c r="P196" s="256"/>
      <c r="Q196" s="256"/>
      <c r="R196" s="256"/>
      <c r="S196" s="256"/>
      <c r="T196" s="25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8" t="s">
        <v>152</v>
      </c>
      <c r="AU196" s="258" t="s">
        <v>141</v>
      </c>
      <c r="AV196" s="15" t="s">
        <v>80</v>
      </c>
      <c r="AW196" s="15" t="s">
        <v>33</v>
      </c>
      <c r="AX196" s="15" t="s">
        <v>72</v>
      </c>
      <c r="AY196" s="258" t="s">
        <v>140</v>
      </c>
    </row>
    <row r="197" s="13" customFormat="1">
      <c r="A197" s="13"/>
      <c r="B197" s="226"/>
      <c r="C197" s="227"/>
      <c r="D197" s="228" t="s">
        <v>152</v>
      </c>
      <c r="E197" s="229" t="s">
        <v>19</v>
      </c>
      <c r="F197" s="230" t="s">
        <v>269</v>
      </c>
      <c r="G197" s="227"/>
      <c r="H197" s="231">
        <v>3.2250000000000001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152</v>
      </c>
      <c r="AU197" s="237" t="s">
        <v>141</v>
      </c>
      <c r="AV197" s="13" t="s">
        <v>82</v>
      </c>
      <c r="AW197" s="13" t="s">
        <v>33</v>
      </c>
      <c r="AX197" s="13" t="s">
        <v>72</v>
      </c>
      <c r="AY197" s="237" t="s">
        <v>140</v>
      </c>
    </row>
    <row r="198" s="13" customFormat="1">
      <c r="A198" s="13"/>
      <c r="B198" s="226"/>
      <c r="C198" s="227"/>
      <c r="D198" s="228" t="s">
        <v>152</v>
      </c>
      <c r="E198" s="229" t="s">
        <v>19</v>
      </c>
      <c r="F198" s="230" t="s">
        <v>270</v>
      </c>
      <c r="G198" s="227"/>
      <c r="H198" s="231">
        <v>3.4500000000000002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152</v>
      </c>
      <c r="AU198" s="237" t="s">
        <v>141</v>
      </c>
      <c r="AV198" s="13" t="s">
        <v>82</v>
      </c>
      <c r="AW198" s="13" t="s">
        <v>33</v>
      </c>
      <c r="AX198" s="13" t="s">
        <v>72</v>
      </c>
      <c r="AY198" s="237" t="s">
        <v>140</v>
      </c>
    </row>
    <row r="199" s="14" customFormat="1">
      <c r="A199" s="14"/>
      <c r="B199" s="238"/>
      <c r="C199" s="239"/>
      <c r="D199" s="228" t="s">
        <v>152</v>
      </c>
      <c r="E199" s="240" t="s">
        <v>19</v>
      </c>
      <c r="F199" s="241" t="s">
        <v>158</v>
      </c>
      <c r="G199" s="239"/>
      <c r="H199" s="242">
        <v>6.6749999999999998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8" t="s">
        <v>152</v>
      </c>
      <c r="AU199" s="248" t="s">
        <v>141</v>
      </c>
      <c r="AV199" s="14" t="s">
        <v>141</v>
      </c>
      <c r="AW199" s="14" t="s">
        <v>33</v>
      </c>
      <c r="AX199" s="14" t="s">
        <v>72</v>
      </c>
      <c r="AY199" s="248" t="s">
        <v>140</v>
      </c>
    </row>
    <row r="200" s="16" customFormat="1">
      <c r="A200" s="16"/>
      <c r="B200" s="259"/>
      <c r="C200" s="260"/>
      <c r="D200" s="228" t="s">
        <v>152</v>
      </c>
      <c r="E200" s="261" t="s">
        <v>19</v>
      </c>
      <c r="F200" s="262" t="s">
        <v>271</v>
      </c>
      <c r="G200" s="260"/>
      <c r="H200" s="263">
        <v>14.949999999999999</v>
      </c>
      <c r="I200" s="264"/>
      <c r="J200" s="260"/>
      <c r="K200" s="260"/>
      <c r="L200" s="265"/>
      <c r="M200" s="266"/>
      <c r="N200" s="267"/>
      <c r="O200" s="267"/>
      <c r="P200" s="267"/>
      <c r="Q200" s="267"/>
      <c r="R200" s="267"/>
      <c r="S200" s="267"/>
      <c r="T200" s="268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69" t="s">
        <v>152</v>
      </c>
      <c r="AU200" s="269" t="s">
        <v>141</v>
      </c>
      <c r="AV200" s="16" t="s">
        <v>148</v>
      </c>
      <c r="AW200" s="16" t="s">
        <v>33</v>
      </c>
      <c r="AX200" s="16" t="s">
        <v>80</v>
      </c>
      <c r="AY200" s="269" t="s">
        <v>140</v>
      </c>
    </row>
    <row r="201" s="2" customFormat="1" ht="24.15" customHeight="1">
      <c r="A201" s="42"/>
      <c r="B201" s="43"/>
      <c r="C201" s="208" t="s">
        <v>272</v>
      </c>
      <c r="D201" s="208" t="s">
        <v>143</v>
      </c>
      <c r="E201" s="209" t="s">
        <v>273</v>
      </c>
      <c r="F201" s="210" t="s">
        <v>274</v>
      </c>
      <c r="G201" s="211" t="s">
        <v>146</v>
      </c>
      <c r="H201" s="212">
        <v>57.414999999999999</v>
      </c>
      <c r="I201" s="213"/>
      <c r="J201" s="214">
        <f>ROUND(I201*H201,2)</f>
        <v>0</v>
      </c>
      <c r="K201" s="210" t="s">
        <v>147</v>
      </c>
      <c r="L201" s="48"/>
      <c r="M201" s="215" t="s">
        <v>19</v>
      </c>
      <c r="N201" s="216" t="s">
        <v>43</v>
      </c>
      <c r="O201" s="88"/>
      <c r="P201" s="217">
        <f>O201*H201</f>
        <v>0</v>
      </c>
      <c r="Q201" s="217">
        <v>0.018380000000000001</v>
      </c>
      <c r="R201" s="217">
        <f>Q201*H201</f>
        <v>1.0552877000000001</v>
      </c>
      <c r="S201" s="217">
        <v>0</v>
      </c>
      <c r="T201" s="218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19" t="s">
        <v>148</v>
      </c>
      <c r="AT201" s="219" t="s">
        <v>143</v>
      </c>
      <c r="AU201" s="219" t="s">
        <v>141</v>
      </c>
      <c r="AY201" s="21" t="s">
        <v>140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1" t="s">
        <v>80</v>
      </c>
      <c r="BK201" s="220">
        <f>ROUND(I201*H201,2)</f>
        <v>0</v>
      </c>
      <c r="BL201" s="21" t="s">
        <v>148</v>
      </c>
      <c r="BM201" s="219" t="s">
        <v>275</v>
      </c>
    </row>
    <row r="202" s="2" customFormat="1">
      <c r="A202" s="42"/>
      <c r="B202" s="43"/>
      <c r="C202" s="44"/>
      <c r="D202" s="221" t="s">
        <v>150</v>
      </c>
      <c r="E202" s="44"/>
      <c r="F202" s="222" t="s">
        <v>276</v>
      </c>
      <c r="G202" s="44"/>
      <c r="H202" s="44"/>
      <c r="I202" s="223"/>
      <c r="J202" s="44"/>
      <c r="K202" s="44"/>
      <c r="L202" s="48"/>
      <c r="M202" s="224"/>
      <c r="N202" s="225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T202" s="21" t="s">
        <v>150</v>
      </c>
      <c r="AU202" s="21" t="s">
        <v>141</v>
      </c>
    </row>
    <row r="203" s="15" customFormat="1">
      <c r="A203" s="15"/>
      <c r="B203" s="249"/>
      <c r="C203" s="250"/>
      <c r="D203" s="228" t="s">
        <v>152</v>
      </c>
      <c r="E203" s="251" t="s">
        <v>19</v>
      </c>
      <c r="F203" s="252" t="s">
        <v>277</v>
      </c>
      <c r="G203" s="250"/>
      <c r="H203" s="251" t="s">
        <v>19</v>
      </c>
      <c r="I203" s="253"/>
      <c r="J203" s="250"/>
      <c r="K203" s="250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152</v>
      </c>
      <c r="AU203" s="258" t="s">
        <v>141</v>
      </c>
      <c r="AV203" s="15" t="s">
        <v>80</v>
      </c>
      <c r="AW203" s="15" t="s">
        <v>33</v>
      </c>
      <c r="AX203" s="15" t="s">
        <v>72</v>
      </c>
      <c r="AY203" s="258" t="s">
        <v>140</v>
      </c>
    </row>
    <row r="204" s="13" customFormat="1">
      <c r="A204" s="13"/>
      <c r="B204" s="226"/>
      <c r="C204" s="227"/>
      <c r="D204" s="228" t="s">
        <v>152</v>
      </c>
      <c r="E204" s="229" t="s">
        <v>19</v>
      </c>
      <c r="F204" s="230" t="s">
        <v>278</v>
      </c>
      <c r="G204" s="227"/>
      <c r="H204" s="231">
        <v>4.0979999999999999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152</v>
      </c>
      <c r="AU204" s="237" t="s">
        <v>141</v>
      </c>
      <c r="AV204" s="13" t="s">
        <v>82</v>
      </c>
      <c r="AW204" s="13" t="s">
        <v>33</v>
      </c>
      <c r="AX204" s="13" t="s">
        <v>72</v>
      </c>
      <c r="AY204" s="237" t="s">
        <v>140</v>
      </c>
    </row>
    <row r="205" s="13" customFormat="1">
      <c r="A205" s="13"/>
      <c r="B205" s="226"/>
      <c r="C205" s="227"/>
      <c r="D205" s="228" t="s">
        <v>152</v>
      </c>
      <c r="E205" s="229" t="s">
        <v>19</v>
      </c>
      <c r="F205" s="230" t="s">
        <v>279</v>
      </c>
      <c r="G205" s="227"/>
      <c r="H205" s="231">
        <v>13.361000000000001</v>
      </c>
      <c r="I205" s="232"/>
      <c r="J205" s="227"/>
      <c r="K205" s="227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152</v>
      </c>
      <c r="AU205" s="237" t="s">
        <v>141</v>
      </c>
      <c r="AV205" s="13" t="s">
        <v>82</v>
      </c>
      <c r="AW205" s="13" t="s">
        <v>33</v>
      </c>
      <c r="AX205" s="13" t="s">
        <v>72</v>
      </c>
      <c r="AY205" s="237" t="s">
        <v>140</v>
      </c>
    </row>
    <row r="206" s="13" customFormat="1">
      <c r="A206" s="13"/>
      <c r="B206" s="226"/>
      <c r="C206" s="227"/>
      <c r="D206" s="228" t="s">
        <v>152</v>
      </c>
      <c r="E206" s="229" t="s">
        <v>19</v>
      </c>
      <c r="F206" s="230" t="s">
        <v>280</v>
      </c>
      <c r="G206" s="227"/>
      <c r="H206" s="231">
        <v>15.989000000000001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152</v>
      </c>
      <c r="AU206" s="237" t="s">
        <v>141</v>
      </c>
      <c r="AV206" s="13" t="s">
        <v>82</v>
      </c>
      <c r="AW206" s="13" t="s">
        <v>33</v>
      </c>
      <c r="AX206" s="13" t="s">
        <v>72</v>
      </c>
      <c r="AY206" s="237" t="s">
        <v>140</v>
      </c>
    </row>
    <row r="207" s="13" customFormat="1">
      <c r="A207" s="13"/>
      <c r="B207" s="226"/>
      <c r="C207" s="227"/>
      <c r="D207" s="228" t="s">
        <v>152</v>
      </c>
      <c r="E207" s="229" t="s">
        <v>19</v>
      </c>
      <c r="F207" s="230" t="s">
        <v>281</v>
      </c>
      <c r="G207" s="227"/>
      <c r="H207" s="231">
        <v>11.826000000000001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152</v>
      </c>
      <c r="AU207" s="237" t="s">
        <v>141</v>
      </c>
      <c r="AV207" s="13" t="s">
        <v>82</v>
      </c>
      <c r="AW207" s="13" t="s">
        <v>33</v>
      </c>
      <c r="AX207" s="13" t="s">
        <v>72</v>
      </c>
      <c r="AY207" s="237" t="s">
        <v>140</v>
      </c>
    </row>
    <row r="208" s="13" customFormat="1">
      <c r="A208" s="13"/>
      <c r="B208" s="226"/>
      <c r="C208" s="227"/>
      <c r="D208" s="228" t="s">
        <v>152</v>
      </c>
      <c r="E208" s="229" t="s">
        <v>19</v>
      </c>
      <c r="F208" s="230" t="s">
        <v>282</v>
      </c>
      <c r="G208" s="227"/>
      <c r="H208" s="231">
        <v>20.416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152</v>
      </c>
      <c r="AU208" s="237" t="s">
        <v>141</v>
      </c>
      <c r="AV208" s="13" t="s">
        <v>82</v>
      </c>
      <c r="AW208" s="13" t="s">
        <v>33</v>
      </c>
      <c r="AX208" s="13" t="s">
        <v>72</v>
      </c>
      <c r="AY208" s="237" t="s">
        <v>140</v>
      </c>
    </row>
    <row r="209" s="14" customFormat="1">
      <c r="A209" s="14"/>
      <c r="B209" s="238"/>
      <c r="C209" s="239"/>
      <c r="D209" s="228" t="s">
        <v>152</v>
      </c>
      <c r="E209" s="240" t="s">
        <v>19</v>
      </c>
      <c r="F209" s="241" t="s">
        <v>158</v>
      </c>
      <c r="G209" s="239"/>
      <c r="H209" s="242">
        <v>65.689999999999998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152</v>
      </c>
      <c r="AU209" s="248" t="s">
        <v>141</v>
      </c>
      <c r="AV209" s="14" t="s">
        <v>141</v>
      </c>
      <c r="AW209" s="14" t="s">
        <v>33</v>
      </c>
      <c r="AX209" s="14" t="s">
        <v>72</v>
      </c>
      <c r="AY209" s="248" t="s">
        <v>140</v>
      </c>
    </row>
    <row r="210" s="15" customFormat="1">
      <c r="A210" s="15"/>
      <c r="B210" s="249"/>
      <c r="C210" s="250"/>
      <c r="D210" s="228" t="s">
        <v>152</v>
      </c>
      <c r="E210" s="251" t="s">
        <v>19</v>
      </c>
      <c r="F210" s="252" t="s">
        <v>283</v>
      </c>
      <c r="G210" s="250"/>
      <c r="H210" s="251" t="s">
        <v>19</v>
      </c>
      <c r="I210" s="253"/>
      <c r="J210" s="250"/>
      <c r="K210" s="250"/>
      <c r="L210" s="254"/>
      <c r="M210" s="255"/>
      <c r="N210" s="256"/>
      <c r="O210" s="256"/>
      <c r="P210" s="256"/>
      <c r="Q210" s="256"/>
      <c r="R210" s="256"/>
      <c r="S210" s="256"/>
      <c r="T210" s="25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8" t="s">
        <v>152</v>
      </c>
      <c r="AU210" s="258" t="s">
        <v>141</v>
      </c>
      <c r="AV210" s="15" t="s">
        <v>80</v>
      </c>
      <c r="AW210" s="15" t="s">
        <v>33</v>
      </c>
      <c r="AX210" s="15" t="s">
        <v>72</v>
      </c>
      <c r="AY210" s="258" t="s">
        <v>140</v>
      </c>
    </row>
    <row r="211" s="13" customFormat="1">
      <c r="A211" s="13"/>
      <c r="B211" s="226"/>
      <c r="C211" s="227"/>
      <c r="D211" s="228" t="s">
        <v>152</v>
      </c>
      <c r="E211" s="229" t="s">
        <v>19</v>
      </c>
      <c r="F211" s="230" t="s">
        <v>284</v>
      </c>
      <c r="G211" s="227"/>
      <c r="H211" s="231">
        <v>-3.1499999999999999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152</v>
      </c>
      <c r="AU211" s="237" t="s">
        <v>141</v>
      </c>
      <c r="AV211" s="13" t="s">
        <v>82</v>
      </c>
      <c r="AW211" s="13" t="s">
        <v>33</v>
      </c>
      <c r="AX211" s="13" t="s">
        <v>72</v>
      </c>
      <c r="AY211" s="237" t="s">
        <v>140</v>
      </c>
    </row>
    <row r="212" s="13" customFormat="1">
      <c r="A212" s="13"/>
      <c r="B212" s="226"/>
      <c r="C212" s="227"/>
      <c r="D212" s="228" t="s">
        <v>152</v>
      </c>
      <c r="E212" s="229" t="s">
        <v>19</v>
      </c>
      <c r="F212" s="230" t="s">
        <v>285</v>
      </c>
      <c r="G212" s="227"/>
      <c r="H212" s="231">
        <v>-5.125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152</v>
      </c>
      <c r="AU212" s="237" t="s">
        <v>141</v>
      </c>
      <c r="AV212" s="13" t="s">
        <v>82</v>
      </c>
      <c r="AW212" s="13" t="s">
        <v>33</v>
      </c>
      <c r="AX212" s="13" t="s">
        <v>72</v>
      </c>
      <c r="AY212" s="237" t="s">
        <v>140</v>
      </c>
    </row>
    <row r="213" s="14" customFormat="1">
      <c r="A213" s="14"/>
      <c r="B213" s="238"/>
      <c r="C213" s="239"/>
      <c r="D213" s="228" t="s">
        <v>152</v>
      </c>
      <c r="E213" s="240" t="s">
        <v>19</v>
      </c>
      <c r="F213" s="241" t="s">
        <v>158</v>
      </c>
      <c r="G213" s="239"/>
      <c r="H213" s="242">
        <v>-8.2750000000000004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152</v>
      </c>
      <c r="AU213" s="248" t="s">
        <v>141</v>
      </c>
      <c r="AV213" s="14" t="s">
        <v>141</v>
      </c>
      <c r="AW213" s="14" t="s">
        <v>33</v>
      </c>
      <c r="AX213" s="14" t="s">
        <v>72</v>
      </c>
      <c r="AY213" s="248" t="s">
        <v>140</v>
      </c>
    </row>
    <row r="214" s="16" customFormat="1">
      <c r="A214" s="16"/>
      <c r="B214" s="259"/>
      <c r="C214" s="260"/>
      <c r="D214" s="228" t="s">
        <v>152</v>
      </c>
      <c r="E214" s="261" t="s">
        <v>19</v>
      </c>
      <c r="F214" s="262" t="s">
        <v>271</v>
      </c>
      <c r="G214" s="260"/>
      <c r="H214" s="263">
        <v>57.414999999999999</v>
      </c>
      <c r="I214" s="264"/>
      <c r="J214" s="260"/>
      <c r="K214" s="260"/>
      <c r="L214" s="265"/>
      <c r="M214" s="266"/>
      <c r="N214" s="267"/>
      <c r="O214" s="267"/>
      <c r="P214" s="267"/>
      <c r="Q214" s="267"/>
      <c r="R214" s="267"/>
      <c r="S214" s="267"/>
      <c r="T214" s="268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9" t="s">
        <v>152</v>
      </c>
      <c r="AU214" s="269" t="s">
        <v>141</v>
      </c>
      <c r="AV214" s="16" t="s">
        <v>148</v>
      </c>
      <c r="AW214" s="16" t="s">
        <v>33</v>
      </c>
      <c r="AX214" s="16" t="s">
        <v>80</v>
      </c>
      <c r="AY214" s="269" t="s">
        <v>140</v>
      </c>
    </row>
    <row r="215" s="12" customFormat="1" ht="20.88" customHeight="1">
      <c r="A215" s="12"/>
      <c r="B215" s="192"/>
      <c r="C215" s="193"/>
      <c r="D215" s="194" t="s">
        <v>71</v>
      </c>
      <c r="E215" s="206" t="s">
        <v>286</v>
      </c>
      <c r="F215" s="206" t="s">
        <v>287</v>
      </c>
      <c r="G215" s="193"/>
      <c r="H215" s="193"/>
      <c r="I215" s="196"/>
      <c r="J215" s="207">
        <f>BK215</f>
        <v>0</v>
      </c>
      <c r="K215" s="193"/>
      <c r="L215" s="198"/>
      <c r="M215" s="199"/>
      <c r="N215" s="200"/>
      <c r="O215" s="200"/>
      <c r="P215" s="201">
        <f>SUM(P216:P219)</f>
        <v>0</v>
      </c>
      <c r="Q215" s="200"/>
      <c r="R215" s="201">
        <f>SUM(R216:R219)</f>
        <v>0.00106</v>
      </c>
      <c r="S215" s="200"/>
      <c r="T215" s="202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3" t="s">
        <v>80</v>
      </c>
      <c r="AT215" s="204" t="s">
        <v>71</v>
      </c>
      <c r="AU215" s="204" t="s">
        <v>82</v>
      </c>
      <c r="AY215" s="203" t="s">
        <v>140</v>
      </c>
      <c r="BK215" s="205">
        <f>SUM(BK216:BK219)</f>
        <v>0</v>
      </c>
    </row>
    <row r="216" s="2" customFormat="1" ht="16.5" customHeight="1">
      <c r="A216" s="42"/>
      <c r="B216" s="43"/>
      <c r="C216" s="208" t="s">
        <v>288</v>
      </c>
      <c r="D216" s="208" t="s">
        <v>143</v>
      </c>
      <c r="E216" s="209" t="s">
        <v>289</v>
      </c>
      <c r="F216" s="210" t="s">
        <v>290</v>
      </c>
      <c r="G216" s="211" t="s">
        <v>161</v>
      </c>
      <c r="H216" s="212">
        <v>2</v>
      </c>
      <c r="I216" s="213"/>
      <c r="J216" s="214">
        <f>ROUND(I216*H216,2)</f>
        <v>0</v>
      </c>
      <c r="K216" s="210" t="s">
        <v>147</v>
      </c>
      <c r="L216" s="48"/>
      <c r="M216" s="215" t="s">
        <v>19</v>
      </c>
      <c r="N216" s="216" t="s">
        <v>43</v>
      </c>
      <c r="O216" s="88"/>
      <c r="P216" s="217">
        <f>O216*H216</f>
        <v>0</v>
      </c>
      <c r="Q216" s="217">
        <v>0.00052999999999999998</v>
      </c>
      <c r="R216" s="217">
        <f>Q216*H216</f>
        <v>0.00106</v>
      </c>
      <c r="S216" s="217">
        <v>0</v>
      </c>
      <c r="T216" s="218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19" t="s">
        <v>148</v>
      </c>
      <c r="AT216" s="219" t="s">
        <v>143</v>
      </c>
      <c r="AU216" s="219" t="s">
        <v>141</v>
      </c>
      <c r="AY216" s="21" t="s">
        <v>140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1" t="s">
        <v>80</v>
      </c>
      <c r="BK216" s="220">
        <f>ROUND(I216*H216,2)</f>
        <v>0</v>
      </c>
      <c r="BL216" s="21" t="s">
        <v>148</v>
      </c>
      <c r="BM216" s="219" t="s">
        <v>291</v>
      </c>
    </row>
    <row r="217" s="2" customFormat="1">
      <c r="A217" s="42"/>
      <c r="B217" s="43"/>
      <c r="C217" s="44"/>
      <c r="D217" s="221" t="s">
        <v>150</v>
      </c>
      <c r="E217" s="44"/>
      <c r="F217" s="222" t="s">
        <v>292</v>
      </c>
      <c r="G217" s="44"/>
      <c r="H217" s="44"/>
      <c r="I217" s="223"/>
      <c r="J217" s="44"/>
      <c r="K217" s="44"/>
      <c r="L217" s="48"/>
      <c r="M217" s="224"/>
      <c r="N217" s="225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1" t="s">
        <v>150</v>
      </c>
      <c r="AU217" s="21" t="s">
        <v>141</v>
      </c>
    </row>
    <row r="218" s="13" customFormat="1">
      <c r="A218" s="13"/>
      <c r="B218" s="226"/>
      <c r="C218" s="227"/>
      <c r="D218" s="228" t="s">
        <v>152</v>
      </c>
      <c r="E218" s="229" t="s">
        <v>19</v>
      </c>
      <c r="F218" s="230" t="s">
        <v>293</v>
      </c>
      <c r="G218" s="227"/>
      <c r="H218" s="231">
        <v>2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152</v>
      </c>
      <c r="AU218" s="237" t="s">
        <v>141</v>
      </c>
      <c r="AV218" s="13" t="s">
        <v>82</v>
      </c>
      <c r="AW218" s="13" t="s">
        <v>33</v>
      </c>
      <c r="AX218" s="13" t="s">
        <v>72</v>
      </c>
      <c r="AY218" s="237" t="s">
        <v>140</v>
      </c>
    </row>
    <row r="219" s="14" customFormat="1">
      <c r="A219" s="14"/>
      <c r="B219" s="238"/>
      <c r="C219" s="239"/>
      <c r="D219" s="228" t="s">
        <v>152</v>
      </c>
      <c r="E219" s="240" t="s">
        <v>19</v>
      </c>
      <c r="F219" s="241" t="s">
        <v>158</v>
      </c>
      <c r="G219" s="239"/>
      <c r="H219" s="242">
        <v>2</v>
      </c>
      <c r="I219" s="243"/>
      <c r="J219" s="239"/>
      <c r="K219" s="239"/>
      <c r="L219" s="244"/>
      <c r="M219" s="245"/>
      <c r="N219" s="246"/>
      <c r="O219" s="246"/>
      <c r="P219" s="246"/>
      <c r="Q219" s="246"/>
      <c r="R219" s="246"/>
      <c r="S219" s="246"/>
      <c r="T219" s="24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8" t="s">
        <v>152</v>
      </c>
      <c r="AU219" s="248" t="s">
        <v>141</v>
      </c>
      <c r="AV219" s="14" t="s">
        <v>141</v>
      </c>
      <c r="AW219" s="14" t="s">
        <v>33</v>
      </c>
      <c r="AX219" s="14" t="s">
        <v>80</v>
      </c>
      <c r="AY219" s="248" t="s">
        <v>140</v>
      </c>
    </row>
    <row r="220" s="12" customFormat="1" ht="20.88" customHeight="1">
      <c r="A220" s="12"/>
      <c r="B220" s="192"/>
      <c r="C220" s="193"/>
      <c r="D220" s="194" t="s">
        <v>71</v>
      </c>
      <c r="E220" s="206" t="s">
        <v>294</v>
      </c>
      <c r="F220" s="206" t="s">
        <v>295</v>
      </c>
      <c r="G220" s="193"/>
      <c r="H220" s="193"/>
      <c r="I220" s="196"/>
      <c r="J220" s="207">
        <f>BK220</f>
        <v>0</v>
      </c>
      <c r="K220" s="193"/>
      <c r="L220" s="198"/>
      <c r="M220" s="199"/>
      <c r="N220" s="200"/>
      <c r="O220" s="200"/>
      <c r="P220" s="201">
        <f>SUM(P221:P231)</f>
        <v>0</v>
      </c>
      <c r="Q220" s="200"/>
      <c r="R220" s="201">
        <f>SUM(R221:R231)</f>
        <v>4.8095999600000008</v>
      </c>
      <c r="S220" s="200"/>
      <c r="T220" s="202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3" t="s">
        <v>80</v>
      </c>
      <c r="AT220" s="204" t="s">
        <v>71</v>
      </c>
      <c r="AU220" s="204" t="s">
        <v>82</v>
      </c>
      <c r="AY220" s="203" t="s">
        <v>140</v>
      </c>
      <c r="BK220" s="205">
        <f>SUM(BK221:BK231)</f>
        <v>0</v>
      </c>
    </row>
    <row r="221" s="2" customFormat="1" ht="21.75" customHeight="1">
      <c r="A221" s="42"/>
      <c r="B221" s="43"/>
      <c r="C221" s="208" t="s">
        <v>296</v>
      </c>
      <c r="D221" s="208" t="s">
        <v>143</v>
      </c>
      <c r="E221" s="209" t="s">
        <v>297</v>
      </c>
      <c r="F221" s="210" t="s">
        <v>298</v>
      </c>
      <c r="G221" s="211" t="s">
        <v>146</v>
      </c>
      <c r="H221" s="212">
        <v>119.49800000000001</v>
      </c>
      <c r="I221" s="213"/>
      <c r="J221" s="214">
        <f>ROUND(I221*H221,2)</f>
        <v>0</v>
      </c>
      <c r="K221" s="210" t="s">
        <v>147</v>
      </c>
      <c r="L221" s="48"/>
      <c r="M221" s="215" t="s">
        <v>19</v>
      </c>
      <c r="N221" s="216" t="s">
        <v>43</v>
      </c>
      <c r="O221" s="88"/>
      <c r="P221" s="217">
        <f>O221*H221</f>
        <v>0</v>
      </c>
      <c r="Q221" s="217">
        <v>0.00022000000000000001</v>
      </c>
      <c r="R221" s="217">
        <f>Q221*H221</f>
        <v>0.026289560000000003</v>
      </c>
      <c r="S221" s="217">
        <v>0</v>
      </c>
      <c r="T221" s="218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19" t="s">
        <v>148</v>
      </c>
      <c r="AT221" s="219" t="s">
        <v>143</v>
      </c>
      <c r="AU221" s="219" t="s">
        <v>141</v>
      </c>
      <c r="AY221" s="21" t="s">
        <v>140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21" t="s">
        <v>80</v>
      </c>
      <c r="BK221" s="220">
        <f>ROUND(I221*H221,2)</f>
        <v>0</v>
      </c>
      <c r="BL221" s="21" t="s">
        <v>148</v>
      </c>
      <c r="BM221" s="219" t="s">
        <v>299</v>
      </c>
    </row>
    <row r="222" s="2" customFormat="1">
      <c r="A222" s="42"/>
      <c r="B222" s="43"/>
      <c r="C222" s="44"/>
      <c r="D222" s="221" t="s">
        <v>150</v>
      </c>
      <c r="E222" s="44"/>
      <c r="F222" s="222" t="s">
        <v>300</v>
      </c>
      <c r="G222" s="44"/>
      <c r="H222" s="44"/>
      <c r="I222" s="223"/>
      <c r="J222" s="44"/>
      <c r="K222" s="44"/>
      <c r="L222" s="48"/>
      <c r="M222" s="224"/>
      <c r="N222" s="225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T222" s="21" t="s">
        <v>150</v>
      </c>
      <c r="AU222" s="21" t="s">
        <v>141</v>
      </c>
    </row>
    <row r="223" s="2" customFormat="1" ht="16.5" customHeight="1">
      <c r="A223" s="42"/>
      <c r="B223" s="43"/>
      <c r="C223" s="208" t="s">
        <v>301</v>
      </c>
      <c r="D223" s="208" t="s">
        <v>143</v>
      </c>
      <c r="E223" s="209" t="s">
        <v>302</v>
      </c>
      <c r="F223" s="210" t="s">
        <v>303</v>
      </c>
      <c r="G223" s="211" t="s">
        <v>146</v>
      </c>
      <c r="H223" s="212">
        <v>9.0399999999999991</v>
      </c>
      <c r="I223" s="213"/>
      <c r="J223" s="214">
        <f>ROUND(I223*H223,2)</f>
        <v>0</v>
      </c>
      <c r="K223" s="210" t="s">
        <v>147</v>
      </c>
      <c r="L223" s="48"/>
      <c r="M223" s="215" t="s">
        <v>19</v>
      </c>
      <c r="N223" s="216" t="s">
        <v>43</v>
      </c>
      <c r="O223" s="88"/>
      <c r="P223" s="217">
        <f>O223*H223</f>
        <v>0</v>
      </c>
      <c r="Q223" s="217">
        <v>0.030599999999999999</v>
      </c>
      <c r="R223" s="217">
        <f>Q223*H223</f>
        <v>0.27662399999999998</v>
      </c>
      <c r="S223" s="217">
        <v>0</v>
      </c>
      <c r="T223" s="218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19" t="s">
        <v>148</v>
      </c>
      <c r="AT223" s="219" t="s">
        <v>143</v>
      </c>
      <c r="AU223" s="219" t="s">
        <v>141</v>
      </c>
      <c r="AY223" s="21" t="s">
        <v>140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1" t="s">
        <v>80</v>
      </c>
      <c r="BK223" s="220">
        <f>ROUND(I223*H223,2)</f>
        <v>0</v>
      </c>
      <c r="BL223" s="21" t="s">
        <v>148</v>
      </c>
      <c r="BM223" s="219" t="s">
        <v>304</v>
      </c>
    </row>
    <row r="224" s="2" customFormat="1">
      <c r="A224" s="42"/>
      <c r="B224" s="43"/>
      <c r="C224" s="44"/>
      <c r="D224" s="221" t="s">
        <v>150</v>
      </c>
      <c r="E224" s="44"/>
      <c r="F224" s="222" t="s">
        <v>305</v>
      </c>
      <c r="G224" s="44"/>
      <c r="H224" s="44"/>
      <c r="I224" s="223"/>
      <c r="J224" s="44"/>
      <c r="K224" s="44"/>
      <c r="L224" s="48"/>
      <c r="M224" s="224"/>
      <c r="N224" s="225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T224" s="21" t="s">
        <v>150</v>
      </c>
      <c r="AU224" s="21" t="s">
        <v>141</v>
      </c>
    </row>
    <row r="225" s="13" customFormat="1">
      <c r="A225" s="13"/>
      <c r="B225" s="226"/>
      <c r="C225" s="227"/>
      <c r="D225" s="228" t="s">
        <v>152</v>
      </c>
      <c r="E225" s="229" t="s">
        <v>19</v>
      </c>
      <c r="F225" s="230" t="s">
        <v>306</v>
      </c>
      <c r="G225" s="227"/>
      <c r="H225" s="231">
        <v>3.73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152</v>
      </c>
      <c r="AU225" s="237" t="s">
        <v>141</v>
      </c>
      <c r="AV225" s="13" t="s">
        <v>82</v>
      </c>
      <c r="AW225" s="13" t="s">
        <v>33</v>
      </c>
      <c r="AX225" s="13" t="s">
        <v>72</v>
      </c>
      <c r="AY225" s="237" t="s">
        <v>140</v>
      </c>
    </row>
    <row r="226" s="13" customFormat="1">
      <c r="A226" s="13"/>
      <c r="B226" s="226"/>
      <c r="C226" s="227"/>
      <c r="D226" s="228" t="s">
        <v>152</v>
      </c>
      <c r="E226" s="229" t="s">
        <v>19</v>
      </c>
      <c r="F226" s="230" t="s">
        <v>307</v>
      </c>
      <c r="G226" s="227"/>
      <c r="H226" s="231">
        <v>5.3099999999999996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152</v>
      </c>
      <c r="AU226" s="237" t="s">
        <v>141</v>
      </c>
      <c r="AV226" s="13" t="s">
        <v>82</v>
      </c>
      <c r="AW226" s="13" t="s">
        <v>33</v>
      </c>
      <c r="AX226" s="13" t="s">
        <v>72</v>
      </c>
      <c r="AY226" s="237" t="s">
        <v>140</v>
      </c>
    </row>
    <row r="227" s="14" customFormat="1">
      <c r="A227" s="14"/>
      <c r="B227" s="238"/>
      <c r="C227" s="239"/>
      <c r="D227" s="228" t="s">
        <v>152</v>
      </c>
      <c r="E227" s="240" t="s">
        <v>19</v>
      </c>
      <c r="F227" s="241" t="s">
        <v>158</v>
      </c>
      <c r="G227" s="239"/>
      <c r="H227" s="242">
        <v>9.0399999999999991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8" t="s">
        <v>152</v>
      </c>
      <c r="AU227" s="248" t="s">
        <v>141</v>
      </c>
      <c r="AV227" s="14" t="s">
        <v>141</v>
      </c>
      <c r="AW227" s="14" t="s">
        <v>33</v>
      </c>
      <c r="AX227" s="14" t="s">
        <v>80</v>
      </c>
      <c r="AY227" s="248" t="s">
        <v>140</v>
      </c>
    </row>
    <row r="228" s="2" customFormat="1" ht="16.5" customHeight="1">
      <c r="A228" s="42"/>
      <c r="B228" s="43"/>
      <c r="C228" s="208" t="s">
        <v>308</v>
      </c>
      <c r="D228" s="208" t="s">
        <v>143</v>
      </c>
      <c r="E228" s="209" t="s">
        <v>309</v>
      </c>
      <c r="F228" s="210" t="s">
        <v>310</v>
      </c>
      <c r="G228" s="211" t="s">
        <v>146</v>
      </c>
      <c r="H228" s="212">
        <v>110.458</v>
      </c>
      <c r="I228" s="213"/>
      <c r="J228" s="214">
        <f>ROUND(I228*H228,2)</f>
        <v>0</v>
      </c>
      <c r="K228" s="210" t="s">
        <v>147</v>
      </c>
      <c r="L228" s="48"/>
      <c r="M228" s="215" t="s">
        <v>19</v>
      </c>
      <c r="N228" s="216" t="s">
        <v>43</v>
      </c>
      <c r="O228" s="88"/>
      <c r="P228" s="217">
        <f>O228*H228</f>
        <v>0</v>
      </c>
      <c r="Q228" s="217">
        <v>0.040800000000000003</v>
      </c>
      <c r="R228" s="217">
        <f>Q228*H228</f>
        <v>4.5066864000000004</v>
      </c>
      <c r="S228" s="217">
        <v>0</v>
      </c>
      <c r="T228" s="218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19" t="s">
        <v>148</v>
      </c>
      <c r="AT228" s="219" t="s">
        <v>143</v>
      </c>
      <c r="AU228" s="219" t="s">
        <v>141</v>
      </c>
      <c r="AY228" s="21" t="s">
        <v>140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21" t="s">
        <v>80</v>
      </c>
      <c r="BK228" s="220">
        <f>ROUND(I228*H228,2)</f>
        <v>0</v>
      </c>
      <c r="BL228" s="21" t="s">
        <v>148</v>
      </c>
      <c r="BM228" s="219" t="s">
        <v>311</v>
      </c>
    </row>
    <row r="229" s="2" customFormat="1">
      <c r="A229" s="42"/>
      <c r="B229" s="43"/>
      <c r="C229" s="44"/>
      <c r="D229" s="221" t="s">
        <v>150</v>
      </c>
      <c r="E229" s="44"/>
      <c r="F229" s="222" t="s">
        <v>312</v>
      </c>
      <c r="G229" s="44"/>
      <c r="H229" s="44"/>
      <c r="I229" s="223"/>
      <c r="J229" s="44"/>
      <c r="K229" s="44"/>
      <c r="L229" s="48"/>
      <c r="M229" s="224"/>
      <c r="N229" s="225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T229" s="21" t="s">
        <v>150</v>
      </c>
      <c r="AU229" s="21" t="s">
        <v>141</v>
      </c>
    </row>
    <row r="230" s="13" customFormat="1">
      <c r="A230" s="13"/>
      <c r="B230" s="226"/>
      <c r="C230" s="227"/>
      <c r="D230" s="228" t="s">
        <v>152</v>
      </c>
      <c r="E230" s="229" t="s">
        <v>19</v>
      </c>
      <c r="F230" s="230" t="s">
        <v>313</v>
      </c>
      <c r="G230" s="227"/>
      <c r="H230" s="231">
        <v>110.458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152</v>
      </c>
      <c r="AU230" s="237" t="s">
        <v>141</v>
      </c>
      <c r="AV230" s="13" t="s">
        <v>82</v>
      </c>
      <c r="AW230" s="13" t="s">
        <v>33</v>
      </c>
      <c r="AX230" s="13" t="s">
        <v>72</v>
      </c>
      <c r="AY230" s="237" t="s">
        <v>140</v>
      </c>
    </row>
    <row r="231" s="14" customFormat="1">
      <c r="A231" s="14"/>
      <c r="B231" s="238"/>
      <c r="C231" s="239"/>
      <c r="D231" s="228" t="s">
        <v>152</v>
      </c>
      <c r="E231" s="240" t="s">
        <v>19</v>
      </c>
      <c r="F231" s="241" t="s">
        <v>158</v>
      </c>
      <c r="G231" s="239"/>
      <c r="H231" s="242">
        <v>110.458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152</v>
      </c>
      <c r="AU231" s="248" t="s">
        <v>141</v>
      </c>
      <c r="AV231" s="14" t="s">
        <v>141</v>
      </c>
      <c r="AW231" s="14" t="s">
        <v>33</v>
      </c>
      <c r="AX231" s="14" t="s">
        <v>80</v>
      </c>
      <c r="AY231" s="248" t="s">
        <v>140</v>
      </c>
    </row>
    <row r="232" s="12" customFormat="1" ht="20.88" customHeight="1">
      <c r="A232" s="12"/>
      <c r="B232" s="192"/>
      <c r="C232" s="193"/>
      <c r="D232" s="194" t="s">
        <v>71</v>
      </c>
      <c r="E232" s="206" t="s">
        <v>314</v>
      </c>
      <c r="F232" s="206" t="s">
        <v>315</v>
      </c>
      <c r="G232" s="193"/>
      <c r="H232" s="193"/>
      <c r="I232" s="196"/>
      <c r="J232" s="207">
        <f>BK232</f>
        <v>0</v>
      </c>
      <c r="K232" s="193"/>
      <c r="L232" s="198"/>
      <c r="M232" s="199"/>
      <c r="N232" s="200"/>
      <c r="O232" s="200"/>
      <c r="P232" s="201">
        <f>SUM(P233:P238)</f>
        <v>0</v>
      </c>
      <c r="Q232" s="200"/>
      <c r="R232" s="201">
        <f>SUM(R233:R238)</f>
        <v>0.15034</v>
      </c>
      <c r="S232" s="200"/>
      <c r="T232" s="202">
        <f>SUM(T233:T238)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3" t="s">
        <v>80</v>
      </c>
      <c r="AT232" s="204" t="s">
        <v>71</v>
      </c>
      <c r="AU232" s="204" t="s">
        <v>82</v>
      </c>
      <c r="AY232" s="203" t="s">
        <v>140</v>
      </c>
      <c r="BK232" s="205">
        <f>SUM(BK233:BK238)</f>
        <v>0</v>
      </c>
    </row>
    <row r="233" s="2" customFormat="1" ht="24.15" customHeight="1">
      <c r="A233" s="42"/>
      <c r="B233" s="43"/>
      <c r="C233" s="208" t="s">
        <v>316</v>
      </c>
      <c r="D233" s="208" t="s">
        <v>143</v>
      </c>
      <c r="E233" s="209" t="s">
        <v>317</v>
      </c>
      <c r="F233" s="210" t="s">
        <v>318</v>
      </c>
      <c r="G233" s="211" t="s">
        <v>161</v>
      </c>
      <c r="H233" s="212">
        <v>5</v>
      </c>
      <c r="I233" s="213"/>
      <c r="J233" s="214">
        <f>ROUND(I233*H233,2)</f>
        <v>0</v>
      </c>
      <c r="K233" s="210" t="s">
        <v>147</v>
      </c>
      <c r="L233" s="48"/>
      <c r="M233" s="215" t="s">
        <v>19</v>
      </c>
      <c r="N233" s="216" t="s">
        <v>43</v>
      </c>
      <c r="O233" s="88"/>
      <c r="P233" s="217">
        <f>O233*H233</f>
        <v>0</v>
      </c>
      <c r="Q233" s="217">
        <v>0.017770000000000001</v>
      </c>
      <c r="R233" s="217">
        <f>Q233*H233</f>
        <v>0.088850000000000012</v>
      </c>
      <c r="S233" s="217">
        <v>0</v>
      </c>
      <c r="T233" s="218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19" t="s">
        <v>148</v>
      </c>
      <c r="AT233" s="219" t="s">
        <v>143</v>
      </c>
      <c r="AU233" s="219" t="s">
        <v>141</v>
      </c>
      <c r="AY233" s="21" t="s">
        <v>140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1" t="s">
        <v>80</v>
      </c>
      <c r="BK233" s="220">
        <f>ROUND(I233*H233,2)</f>
        <v>0</v>
      </c>
      <c r="BL233" s="21" t="s">
        <v>148</v>
      </c>
      <c r="BM233" s="219" t="s">
        <v>319</v>
      </c>
    </row>
    <row r="234" s="2" customFormat="1">
      <c r="A234" s="42"/>
      <c r="B234" s="43"/>
      <c r="C234" s="44"/>
      <c r="D234" s="221" t="s">
        <v>150</v>
      </c>
      <c r="E234" s="44"/>
      <c r="F234" s="222" t="s">
        <v>320</v>
      </c>
      <c r="G234" s="44"/>
      <c r="H234" s="44"/>
      <c r="I234" s="223"/>
      <c r="J234" s="44"/>
      <c r="K234" s="44"/>
      <c r="L234" s="48"/>
      <c r="M234" s="224"/>
      <c r="N234" s="225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1" t="s">
        <v>150</v>
      </c>
      <c r="AU234" s="21" t="s">
        <v>141</v>
      </c>
    </row>
    <row r="235" s="13" customFormat="1">
      <c r="A235" s="13"/>
      <c r="B235" s="226"/>
      <c r="C235" s="227"/>
      <c r="D235" s="228" t="s">
        <v>152</v>
      </c>
      <c r="E235" s="229" t="s">
        <v>19</v>
      </c>
      <c r="F235" s="230" t="s">
        <v>321</v>
      </c>
      <c r="G235" s="227"/>
      <c r="H235" s="231">
        <v>5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152</v>
      </c>
      <c r="AU235" s="237" t="s">
        <v>141</v>
      </c>
      <c r="AV235" s="13" t="s">
        <v>82</v>
      </c>
      <c r="AW235" s="13" t="s">
        <v>33</v>
      </c>
      <c r="AX235" s="13" t="s">
        <v>72</v>
      </c>
      <c r="AY235" s="237" t="s">
        <v>140</v>
      </c>
    </row>
    <row r="236" s="14" customFormat="1">
      <c r="A236" s="14"/>
      <c r="B236" s="238"/>
      <c r="C236" s="239"/>
      <c r="D236" s="228" t="s">
        <v>152</v>
      </c>
      <c r="E236" s="240" t="s">
        <v>19</v>
      </c>
      <c r="F236" s="241" t="s">
        <v>158</v>
      </c>
      <c r="G236" s="239"/>
      <c r="H236" s="242">
        <v>5</v>
      </c>
      <c r="I236" s="243"/>
      <c r="J236" s="239"/>
      <c r="K236" s="239"/>
      <c r="L236" s="244"/>
      <c r="M236" s="245"/>
      <c r="N236" s="246"/>
      <c r="O236" s="246"/>
      <c r="P236" s="246"/>
      <c r="Q236" s="246"/>
      <c r="R236" s="246"/>
      <c r="S236" s="246"/>
      <c r="T236" s="24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8" t="s">
        <v>152</v>
      </c>
      <c r="AU236" s="248" t="s">
        <v>141</v>
      </c>
      <c r="AV236" s="14" t="s">
        <v>141</v>
      </c>
      <c r="AW236" s="14" t="s">
        <v>33</v>
      </c>
      <c r="AX236" s="14" t="s">
        <v>80</v>
      </c>
      <c r="AY236" s="248" t="s">
        <v>140</v>
      </c>
    </row>
    <row r="237" s="2" customFormat="1" ht="16.5" customHeight="1">
      <c r="A237" s="42"/>
      <c r="B237" s="43"/>
      <c r="C237" s="270" t="s">
        <v>7</v>
      </c>
      <c r="D237" s="270" t="s">
        <v>322</v>
      </c>
      <c r="E237" s="271" t="s">
        <v>323</v>
      </c>
      <c r="F237" s="272" t="s">
        <v>324</v>
      </c>
      <c r="G237" s="273" t="s">
        <v>161</v>
      </c>
      <c r="H237" s="274">
        <v>2</v>
      </c>
      <c r="I237" s="275"/>
      <c r="J237" s="276">
        <f>ROUND(I237*H237,2)</f>
        <v>0</v>
      </c>
      <c r="K237" s="272" t="s">
        <v>147</v>
      </c>
      <c r="L237" s="277"/>
      <c r="M237" s="278" t="s">
        <v>19</v>
      </c>
      <c r="N237" s="279" t="s">
        <v>43</v>
      </c>
      <c r="O237" s="88"/>
      <c r="P237" s="217">
        <f>O237*H237</f>
        <v>0</v>
      </c>
      <c r="Q237" s="217">
        <v>0.01201</v>
      </c>
      <c r="R237" s="217">
        <f>Q237*H237</f>
        <v>0.02402</v>
      </c>
      <c r="S237" s="217">
        <v>0</v>
      </c>
      <c r="T237" s="218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19" t="s">
        <v>195</v>
      </c>
      <c r="AT237" s="219" t="s">
        <v>322</v>
      </c>
      <c r="AU237" s="219" t="s">
        <v>141</v>
      </c>
      <c r="AY237" s="21" t="s">
        <v>140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21" t="s">
        <v>80</v>
      </c>
      <c r="BK237" s="220">
        <f>ROUND(I237*H237,2)</f>
        <v>0</v>
      </c>
      <c r="BL237" s="21" t="s">
        <v>148</v>
      </c>
      <c r="BM237" s="219" t="s">
        <v>325</v>
      </c>
    </row>
    <row r="238" s="2" customFormat="1" ht="16.5" customHeight="1">
      <c r="A238" s="42"/>
      <c r="B238" s="43"/>
      <c r="C238" s="270" t="s">
        <v>326</v>
      </c>
      <c r="D238" s="270" t="s">
        <v>322</v>
      </c>
      <c r="E238" s="271" t="s">
        <v>327</v>
      </c>
      <c r="F238" s="272" t="s">
        <v>328</v>
      </c>
      <c r="G238" s="273" t="s">
        <v>161</v>
      </c>
      <c r="H238" s="274">
        <v>3</v>
      </c>
      <c r="I238" s="275"/>
      <c r="J238" s="276">
        <f>ROUND(I238*H238,2)</f>
        <v>0</v>
      </c>
      <c r="K238" s="272" t="s">
        <v>147</v>
      </c>
      <c r="L238" s="277"/>
      <c r="M238" s="278" t="s">
        <v>19</v>
      </c>
      <c r="N238" s="279" t="s">
        <v>43</v>
      </c>
      <c r="O238" s="88"/>
      <c r="P238" s="217">
        <f>O238*H238</f>
        <v>0</v>
      </c>
      <c r="Q238" s="217">
        <v>0.012489999999999999</v>
      </c>
      <c r="R238" s="217">
        <f>Q238*H238</f>
        <v>0.037469999999999996</v>
      </c>
      <c r="S238" s="217">
        <v>0</v>
      </c>
      <c r="T238" s="218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19" t="s">
        <v>195</v>
      </c>
      <c r="AT238" s="219" t="s">
        <v>322</v>
      </c>
      <c r="AU238" s="219" t="s">
        <v>141</v>
      </c>
      <c r="AY238" s="21" t="s">
        <v>140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21" t="s">
        <v>80</v>
      </c>
      <c r="BK238" s="220">
        <f>ROUND(I238*H238,2)</f>
        <v>0</v>
      </c>
      <c r="BL238" s="21" t="s">
        <v>148</v>
      </c>
      <c r="BM238" s="219" t="s">
        <v>329</v>
      </c>
    </row>
    <row r="239" s="12" customFormat="1" ht="22.8" customHeight="1">
      <c r="A239" s="12"/>
      <c r="B239" s="192"/>
      <c r="C239" s="193"/>
      <c r="D239" s="194" t="s">
        <v>71</v>
      </c>
      <c r="E239" s="206" t="s">
        <v>201</v>
      </c>
      <c r="F239" s="206" t="s">
        <v>330</v>
      </c>
      <c r="G239" s="193"/>
      <c r="H239" s="193"/>
      <c r="I239" s="196"/>
      <c r="J239" s="207">
        <f>BK239</f>
        <v>0</v>
      </c>
      <c r="K239" s="193"/>
      <c r="L239" s="198"/>
      <c r="M239" s="199"/>
      <c r="N239" s="200"/>
      <c r="O239" s="200"/>
      <c r="P239" s="201">
        <f>P240+P246+P252</f>
        <v>0</v>
      </c>
      <c r="Q239" s="200"/>
      <c r="R239" s="201">
        <f>R240+R246+R252</f>
        <v>0.079584920000000017</v>
      </c>
      <c r="S239" s="200"/>
      <c r="T239" s="202">
        <f>T240+T246+T252</f>
        <v>9.6577034999999984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3" t="s">
        <v>80</v>
      </c>
      <c r="AT239" s="204" t="s">
        <v>71</v>
      </c>
      <c r="AU239" s="204" t="s">
        <v>80</v>
      </c>
      <c r="AY239" s="203" t="s">
        <v>140</v>
      </c>
      <c r="BK239" s="205">
        <f>BK240+BK246+BK252</f>
        <v>0</v>
      </c>
    </row>
    <row r="240" s="12" customFormat="1" ht="20.88" customHeight="1">
      <c r="A240" s="12"/>
      <c r="B240" s="192"/>
      <c r="C240" s="193"/>
      <c r="D240" s="194" t="s">
        <v>71</v>
      </c>
      <c r="E240" s="206" t="s">
        <v>331</v>
      </c>
      <c r="F240" s="206" t="s">
        <v>332</v>
      </c>
      <c r="G240" s="193"/>
      <c r="H240" s="193"/>
      <c r="I240" s="196"/>
      <c r="J240" s="207">
        <f>BK240</f>
        <v>0</v>
      </c>
      <c r="K240" s="193"/>
      <c r="L240" s="198"/>
      <c r="M240" s="199"/>
      <c r="N240" s="200"/>
      <c r="O240" s="200"/>
      <c r="P240" s="201">
        <f>SUM(P241:P245)</f>
        <v>0</v>
      </c>
      <c r="Q240" s="200"/>
      <c r="R240" s="201">
        <f>SUM(R241:R245)</f>
        <v>0</v>
      </c>
      <c r="S240" s="200"/>
      <c r="T240" s="202">
        <f>SUM(T241:T245)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3" t="s">
        <v>80</v>
      </c>
      <c r="AT240" s="204" t="s">
        <v>71</v>
      </c>
      <c r="AU240" s="204" t="s">
        <v>82</v>
      </c>
      <c r="AY240" s="203" t="s">
        <v>140</v>
      </c>
      <c r="BK240" s="205">
        <f>SUM(BK241:BK245)</f>
        <v>0</v>
      </c>
    </row>
    <row r="241" s="2" customFormat="1" ht="24.15" customHeight="1">
      <c r="A241" s="42"/>
      <c r="B241" s="43"/>
      <c r="C241" s="208" t="s">
        <v>333</v>
      </c>
      <c r="D241" s="208" t="s">
        <v>143</v>
      </c>
      <c r="E241" s="209" t="s">
        <v>334</v>
      </c>
      <c r="F241" s="210" t="s">
        <v>335</v>
      </c>
      <c r="G241" s="211" t="s">
        <v>336</v>
      </c>
      <c r="H241" s="212">
        <v>6</v>
      </c>
      <c r="I241" s="213"/>
      <c r="J241" s="214">
        <f>ROUND(I241*H241,2)</f>
        <v>0</v>
      </c>
      <c r="K241" s="210" t="s">
        <v>19</v>
      </c>
      <c r="L241" s="48"/>
      <c r="M241" s="215" t="s">
        <v>19</v>
      </c>
      <c r="N241" s="216" t="s">
        <v>43</v>
      </c>
      <c r="O241" s="88"/>
      <c r="P241" s="217">
        <f>O241*H241</f>
        <v>0</v>
      </c>
      <c r="Q241" s="217">
        <v>0</v>
      </c>
      <c r="R241" s="217">
        <f>Q241*H241</f>
        <v>0</v>
      </c>
      <c r="S241" s="217">
        <v>0</v>
      </c>
      <c r="T241" s="218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19" t="s">
        <v>148</v>
      </c>
      <c r="AT241" s="219" t="s">
        <v>143</v>
      </c>
      <c r="AU241" s="219" t="s">
        <v>141</v>
      </c>
      <c r="AY241" s="21" t="s">
        <v>140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21" t="s">
        <v>80</v>
      </c>
      <c r="BK241" s="220">
        <f>ROUND(I241*H241,2)</f>
        <v>0</v>
      </c>
      <c r="BL241" s="21" t="s">
        <v>148</v>
      </c>
      <c r="BM241" s="219" t="s">
        <v>337</v>
      </c>
    </row>
    <row r="242" s="2" customFormat="1" ht="24.15" customHeight="1">
      <c r="A242" s="42"/>
      <c r="B242" s="43"/>
      <c r="C242" s="208" t="s">
        <v>338</v>
      </c>
      <c r="D242" s="208" t="s">
        <v>143</v>
      </c>
      <c r="E242" s="209" t="s">
        <v>339</v>
      </c>
      <c r="F242" s="210" t="s">
        <v>340</v>
      </c>
      <c r="G242" s="211" t="s">
        <v>146</v>
      </c>
      <c r="H242" s="212">
        <v>119.49800000000001</v>
      </c>
      <c r="I242" s="213"/>
      <c r="J242" s="214">
        <f>ROUND(I242*H242,2)</f>
        <v>0</v>
      </c>
      <c r="K242" s="210" t="s">
        <v>147</v>
      </c>
      <c r="L242" s="48"/>
      <c r="M242" s="215" t="s">
        <v>19</v>
      </c>
      <c r="N242" s="216" t="s">
        <v>43</v>
      </c>
      <c r="O242" s="88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19" t="s">
        <v>148</v>
      </c>
      <c r="AT242" s="219" t="s">
        <v>143</v>
      </c>
      <c r="AU242" s="219" t="s">
        <v>141</v>
      </c>
      <c r="AY242" s="21" t="s">
        <v>140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21" t="s">
        <v>80</v>
      </c>
      <c r="BK242" s="220">
        <f>ROUND(I242*H242,2)</f>
        <v>0</v>
      </c>
      <c r="BL242" s="21" t="s">
        <v>148</v>
      </c>
      <c r="BM242" s="219" t="s">
        <v>341</v>
      </c>
    </row>
    <row r="243" s="2" customFormat="1">
      <c r="A243" s="42"/>
      <c r="B243" s="43"/>
      <c r="C243" s="44"/>
      <c r="D243" s="221" t="s">
        <v>150</v>
      </c>
      <c r="E243" s="44"/>
      <c r="F243" s="222" t="s">
        <v>342</v>
      </c>
      <c r="G243" s="44"/>
      <c r="H243" s="44"/>
      <c r="I243" s="223"/>
      <c r="J243" s="44"/>
      <c r="K243" s="44"/>
      <c r="L243" s="48"/>
      <c r="M243" s="224"/>
      <c r="N243" s="225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1" t="s">
        <v>150</v>
      </c>
      <c r="AU243" s="21" t="s">
        <v>141</v>
      </c>
    </row>
    <row r="244" s="13" customFormat="1">
      <c r="A244" s="13"/>
      <c r="B244" s="226"/>
      <c r="C244" s="227"/>
      <c r="D244" s="228" t="s">
        <v>152</v>
      </c>
      <c r="E244" s="229" t="s">
        <v>19</v>
      </c>
      <c r="F244" s="230" t="s">
        <v>343</v>
      </c>
      <c r="G244" s="227"/>
      <c r="H244" s="231">
        <v>119.49800000000001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152</v>
      </c>
      <c r="AU244" s="237" t="s">
        <v>141</v>
      </c>
      <c r="AV244" s="13" t="s">
        <v>82</v>
      </c>
      <c r="AW244" s="13" t="s">
        <v>33</v>
      </c>
      <c r="AX244" s="13" t="s">
        <v>72</v>
      </c>
      <c r="AY244" s="237" t="s">
        <v>140</v>
      </c>
    </row>
    <row r="245" s="14" customFormat="1">
      <c r="A245" s="14"/>
      <c r="B245" s="238"/>
      <c r="C245" s="239"/>
      <c r="D245" s="228" t="s">
        <v>152</v>
      </c>
      <c r="E245" s="240" t="s">
        <v>19</v>
      </c>
      <c r="F245" s="241" t="s">
        <v>158</v>
      </c>
      <c r="G245" s="239"/>
      <c r="H245" s="242">
        <v>119.49800000000001</v>
      </c>
      <c r="I245" s="243"/>
      <c r="J245" s="239"/>
      <c r="K245" s="239"/>
      <c r="L245" s="244"/>
      <c r="M245" s="245"/>
      <c r="N245" s="246"/>
      <c r="O245" s="246"/>
      <c r="P245" s="246"/>
      <c r="Q245" s="246"/>
      <c r="R245" s="246"/>
      <c r="S245" s="246"/>
      <c r="T245" s="24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8" t="s">
        <v>152</v>
      </c>
      <c r="AU245" s="248" t="s">
        <v>141</v>
      </c>
      <c r="AV245" s="14" t="s">
        <v>141</v>
      </c>
      <c r="AW245" s="14" t="s">
        <v>33</v>
      </c>
      <c r="AX245" s="14" t="s">
        <v>80</v>
      </c>
      <c r="AY245" s="248" t="s">
        <v>140</v>
      </c>
    </row>
    <row r="246" s="12" customFormat="1" ht="20.88" customHeight="1">
      <c r="A246" s="12"/>
      <c r="B246" s="192"/>
      <c r="C246" s="193"/>
      <c r="D246" s="194" t="s">
        <v>71</v>
      </c>
      <c r="E246" s="206" t="s">
        <v>344</v>
      </c>
      <c r="F246" s="206" t="s">
        <v>345</v>
      </c>
      <c r="G246" s="193"/>
      <c r="H246" s="193"/>
      <c r="I246" s="196"/>
      <c r="J246" s="207">
        <f>BK246</f>
        <v>0</v>
      </c>
      <c r="K246" s="193"/>
      <c r="L246" s="198"/>
      <c r="M246" s="199"/>
      <c r="N246" s="200"/>
      <c r="O246" s="200"/>
      <c r="P246" s="201">
        <f>SUM(P247:P251)</f>
        <v>0</v>
      </c>
      <c r="Q246" s="200"/>
      <c r="R246" s="201">
        <f>SUM(R247:R251)</f>
        <v>0.0054579200000000007</v>
      </c>
      <c r="S246" s="200"/>
      <c r="T246" s="202">
        <f>SUM(T247:T251)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3" t="s">
        <v>80</v>
      </c>
      <c r="AT246" s="204" t="s">
        <v>71</v>
      </c>
      <c r="AU246" s="204" t="s">
        <v>82</v>
      </c>
      <c r="AY246" s="203" t="s">
        <v>140</v>
      </c>
      <c r="BK246" s="205">
        <f>SUM(BK247:BK251)</f>
        <v>0</v>
      </c>
    </row>
    <row r="247" s="2" customFormat="1" ht="24.15" customHeight="1">
      <c r="A247" s="42"/>
      <c r="B247" s="43"/>
      <c r="C247" s="208" t="s">
        <v>346</v>
      </c>
      <c r="D247" s="208" t="s">
        <v>143</v>
      </c>
      <c r="E247" s="209" t="s">
        <v>347</v>
      </c>
      <c r="F247" s="210" t="s">
        <v>348</v>
      </c>
      <c r="G247" s="211" t="s">
        <v>146</v>
      </c>
      <c r="H247" s="212">
        <v>136.44800000000001</v>
      </c>
      <c r="I247" s="213"/>
      <c r="J247" s="214">
        <f>ROUND(I247*H247,2)</f>
        <v>0</v>
      </c>
      <c r="K247" s="210" t="s">
        <v>147</v>
      </c>
      <c r="L247" s="48"/>
      <c r="M247" s="215" t="s">
        <v>19</v>
      </c>
      <c r="N247" s="216" t="s">
        <v>43</v>
      </c>
      <c r="O247" s="88"/>
      <c r="P247" s="217">
        <f>O247*H247</f>
        <v>0</v>
      </c>
      <c r="Q247" s="217">
        <v>4.0000000000000003E-05</v>
      </c>
      <c r="R247" s="217">
        <f>Q247*H247</f>
        <v>0.0054579200000000007</v>
      </c>
      <c r="S247" s="217">
        <v>0</v>
      </c>
      <c r="T247" s="218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19" t="s">
        <v>148</v>
      </c>
      <c r="AT247" s="219" t="s">
        <v>143</v>
      </c>
      <c r="AU247" s="219" t="s">
        <v>141</v>
      </c>
      <c r="AY247" s="21" t="s">
        <v>140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1" t="s">
        <v>80</v>
      </c>
      <c r="BK247" s="220">
        <f>ROUND(I247*H247,2)</f>
        <v>0</v>
      </c>
      <c r="BL247" s="21" t="s">
        <v>148</v>
      </c>
      <c r="BM247" s="219" t="s">
        <v>349</v>
      </c>
    </row>
    <row r="248" s="2" customFormat="1">
      <c r="A248" s="42"/>
      <c r="B248" s="43"/>
      <c r="C248" s="44"/>
      <c r="D248" s="221" t="s">
        <v>150</v>
      </c>
      <c r="E248" s="44"/>
      <c r="F248" s="222" t="s">
        <v>350</v>
      </c>
      <c r="G248" s="44"/>
      <c r="H248" s="44"/>
      <c r="I248" s="223"/>
      <c r="J248" s="44"/>
      <c r="K248" s="44"/>
      <c r="L248" s="48"/>
      <c r="M248" s="224"/>
      <c r="N248" s="225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1" t="s">
        <v>150</v>
      </c>
      <c r="AU248" s="21" t="s">
        <v>141</v>
      </c>
    </row>
    <row r="249" s="13" customFormat="1">
      <c r="A249" s="13"/>
      <c r="B249" s="226"/>
      <c r="C249" s="227"/>
      <c r="D249" s="228" t="s">
        <v>152</v>
      </c>
      <c r="E249" s="229" t="s">
        <v>19</v>
      </c>
      <c r="F249" s="230" t="s">
        <v>351</v>
      </c>
      <c r="G249" s="227"/>
      <c r="H249" s="231">
        <v>16.949999999999999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152</v>
      </c>
      <c r="AU249" s="237" t="s">
        <v>141</v>
      </c>
      <c r="AV249" s="13" t="s">
        <v>82</v>
      </c>
      <c r="AW249" s="13" t="s">
        <v>33</v>
      </c>
      <c r="AX249" s="13" t="s">
        <v>72</v>
      </c>
      <c r="AY249" s="237" t="s">
        <v>140</v>
      </c>
    </row>
    <row r="250" s="13" customFormat="1">
      <c r="A250" s="13"/>
      <c r="B250" s="226"/>
      <c r="C250" s="227"/>
      <c r="D250" s="228" t="s">
        <v>152</v>
      </c>
      <c r="E250" s="229" t="s">
        <v>19</v>
      </c>
      <c r="F250" s="230" t="s">
        <v>352</v>
      </c>
      <c r="G250" s="227"/>
      <c r="H250" s="231">
        <v>119.49800000000001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152</v>
      </c>
      <c r="AU250" s="237" t="s">
        <v>141</v>
      </c>
      <c r="AV250" s="13" t="s">
        <v>82</v>
      </c>
      <c r="AW250" s="13" t="s">
        <v>33</v>
      </c>
      <c r="AX250" s="13" t="s">
        <v>72</v>
      </c>
      <c r="AY250" s="237" t="s">
        <v>140</v>
      </c>
    </row>
    <row r="251" s="14" customFormat="1">
      <c r="A251" s="14"/>
      <c r="B251" s="238"/>
      <c r="C251" s="239"/>
      <c r="D251" s="228" t="s">
        <v>152</v>
      </c>
      <c r="E251" s="240" t="s">
        <v>19</v>
      </c>
      <c r="F251" s="241" t="s">
        <v>158</v>
      </c>
      <c r="G251" s="239"/>
      <c r="H251" s="242">
        <v>136.44800000000001</v>
      </c>
      <c r="I251" s="243"/>
      <c r="J251" s="239"/>
      <c r="K251" s="239"/>
      <c r="L251" s="244"/>
      <c r="M251" s="245"/>
      <c r="N251" s="246"/>
      <c r="O251" s="246"/>
      <c r="P251" s="246"/>
      <c r="Q251" s="246"/>
      <c r="R251" s="246"/>
      <c r="S251" s="246"/>
      <c r="T251" s="24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8" t="s">
        <v>152</v>
      </c>
      <c r="AU251" s="248" t="s">
        <v>141</v>
      </c>
      <c r="AV251" s="14" t="s">
        <v>141</v>
      </c>
      <c r="AW251" s="14" t="s">
        <v>33</v>
      </c>
      <c r="AX251" s="14" t="s">
        <v>80</v>
      </c>
      <c r="AY251" s="248" t="s">
        <v>140</v>
      </c>
    </row>
    <row r="252" s="12" customFormat="1" ht="20.88" customHeight="1">
      <c r="A252" s="12"/>
      <c r="B252" s="192"/>
      <c r="C252" s="193"/>
      <c r="D252" s="194" t="s">
        <v>71</v>
      </c>
      <c r="E252" s="206" t="s">
        <v>353</v>
      </c>
      <c r="F252" s="206" t="s">
        <v>354</v>
      </c>
      <c r="G252" s="193"/>
      <c r="H252" s="193"/>
      <c r="I252" s="196"/>
      <c r="J252" s="207">
        <f>BK252</f>
        <v>0</v>
      </c>
      <c r="K252" s="193"/>
      <c r="L252" s="198"/>
      <c r="M252" s="199"/>
      <c r="N252" s="200"/>
      <c r="O252" s="200"/>
      <c r="P252" s="201">
        <f>SUM(P253:P332)</f>
        <v>0</v>
      </c>
      <c r="Q252" s="200"/>
      <c r="R252" s="201">
        <f>SUM(R253:R332)</f>
        <v>0.074127000000000012</v>
      </c>
      <c r="S252" s="200"/>
      <c r="T252" s="202">
        <f>SUM(T253:T332)</f>
        <v>9.6577034999999984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3" t="s">
        <v>80</v>
      </c>
      <c r="AT252" s="204" t="s">
        <v>71</v>
      </c>
      <c r="AU252" s="204" t="s">
        <v>82</v>
      </c>
      <c r="AY252" s="203" t="s">
        <v>140</v>
      </c>
      <c r="BK252" s="205">
        <f>SUM(BK253:BK332)</f>
        <v>0</v>
      </c>
    </row>
    <row r="253" s="2" customFormat="1" ht="24.15" customHeight="1">
      <c r="A253" s="42"/>
      <c r="B253" s="43"/>
      <c r="C253" s="208" t="s">
        <v>355</v>
      </c>
      <c r="D253" s="208" t="s">
        <v>143</v>
      </c>
      <c r="E253" s="209" t="s">
        <v>356</v>
      </c>
      <c r="F253" s="210" t="s">
        <v>357</v>
      </c>
      <c r="G253" s="211" t="s">
        <v>191</v>
      </c>
      <c r="H253" s="212">
        <v>1.6299999999999999</v>
      </c>
      <c r="I253" s="213"/>
      <c r="J253" s="214">
        <f>ROUND(I253*H253,2)</f>
        <v>0</v>
      </c>
      <c r="K253" s="210" t="s">
        <v>147</v>
      </c>
      <c r="L253" s="48"/>
      <c r="M253" s="215" t="s">
        <v>19</v>
      </c>
      <c r="N253" s="216" t="s">
        <v>43</v>
      </c>
      <c r="O253" s="88"/>
      <c r="P253" s="217">
        <f>O253*H253</f>
        <v>0</v>
      </c>
      <c r="Q253" s="217">
        <v>0</v>
      </c>
      <c r="R253" s="217">
        <f>Q253*H253</f>
        <v>0</v>
      </c>
      <c r="S253" s="217">
        <v>1.8</v>
      </c>
      <c r="T253" s="218">
        <f>S253*H253</f>
        <v>2.9339999999999997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19" t="s">
        <v>148</v>
      </c>
      <c r="AT253" s="219" t="s">
        <v>143</v>
      </c>
      <c r="AU253" s="219" t="s">
        <v>141</v>
      </c>
      <c r="AY253" s="21" t="s">
        <v>140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1" t="s">
        <v>80</v>
      </c>
      <c r="BK253" s="220">
        <f>ROUND(I253*H253,2)</f>
        <v>0</v>
      </c>
      <c r="BL253" s="21" t="s">
        <v>148</v>
      </c>
      <c r="BM253" s="219" t="s">
        <v>358</v>
      </c>
    </row>
    <row r="254" s="2" customFormat="1">
      <c r="A254" s="42"/>
      <c r="B254" s="43"/>
      <c r="C254" s="44"/>
      <c r="D254" s="221" t="s">
        <v>150</v>
      </c>
      <c r="E254" s="44"/>
      <c r="F254" s="222" t="s">
        <v>359</v>
      </c>
      <c r="G254" s="44"/>
      <c r="H254" s="44"/>
      <c r="I254" s="223"/>
      <c r="J254" s="44"/>
      <c r="K254" s="44"/>
      <c r="L254" s="48"/>
      <c r="M254" s="224"/>
      <c r="N254" s="225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1" t="s">
        <v>150</v>
      </c>
      <c r="AU254" s="21" t="s">
        <v>141</v>
      </c>
    </row>
    <row r="255" s="13" customFormat="1">
      <c r="A255" s="13"/>
      <c r="B255" s="226"/>
      <c r="C255" s="227"/>
      <c r="D255" s="228" t="s">
        <v>152</v>
      </c>
      <c r="E255" s="229" t="s">
        <v>19</v>
      </c>
      <c r="F255" s="230" t="s">
        <v>360</v>
      </c>
      <c r="G255" s="227"/>
      <c r="H255" s="231">
        <v>1.6299999999999999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152</v>
      </c>
      <c r="AU255" s="237" t="s">
        <v>141</v>
      </c>
      <c r="AV255" s="13" t="s">
        <v>82</v>
      </c>
      <c r="AW255" s="13" t="s">
        <v>33</v>
      </c>
      <c r="AX255" s="13" t="s">
        <v>72</v>
      </c>
      <c r="AY255" s="237" t="s">
        <v>140</v>
      </c>
    </row>
    <row r="256" s="14" customFormat="1">
      <c r="A256" s="14"/>
      <c r="B256" s="238"/>
      <c r="C256" s="239"/>
      <c r="D256" s="228" t="s">
        <v>152</v>
      </c>
      <c r="E256" s="240" t="s">
        <v>19</v>
      </c>
      <c r="F256" s="241" t="s">
        <v>158</v>
      </c>
      <c r="G256" s="239"/>
      <c r="H256" s="242">
        <v>1.6299999999999999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8" t="s">
        <v>152</v>
      </c>
      <c r="AU256" s="248" t="s">
        <v>141</v>
      </c>
      <c r="AV256" s="14" t="s">
        <v>141</v>
      </c>
      <c r="AW256" s="14" t="s">
        <v>33</v>
      </c>
      <c r="AX256" s="14" t="s">
        <v>80</v>
      </c>
      <c r="AY256" s="248" t="s">
        <v>140</v>
      </c>
    </row>
    <row r="257" s="2" customFormat="1" ht="24.15" customHeight="1">
      <c r="A257" s="42"/>
      <c r="B257" s="43"/>
      <c r="C257" s="208" t="s">
        <v>361</v>
      </c>
      <c r="D257" s="208" t="s">
        <v>143</v>
      </c>
      <c r="E257" s="209" t="s">
        <v>362</v>
      </c>
      <c r="F257" s="210" t="s">
        <v>363</v>
      </c>
      <c r="G257" s="211" t="s">
        <v>146</v>
      </c>
      <c r="H257" s="212">
        <v>1.5600000000000001</v>
      </c>
      <c r="I257" s="213"/>
      <c r="J257" s="214">
        <f>ROUND(I257*H257,2)</f>
        <v>0</v>
      </c>
      <c r="K257" s="210" t="s">
        <v>147</v>
      </c>
      <c r="L257" s="48"/>
      <c r="M257" s="215" t="s">
        <v>19</v>
      </c>
      <c r="N257" s="216" t="s">
        <v>43</v>
      </c>
      <c r="O257" s="88"/>
      <c r="P257" s="217">
        <f>O257*H257</f>
        <v>0</v>
      </c>
      <c r="Q257" s="217">
        <v>0</v>
      </c>
      <c r="R257" s="217">
        <f>Q257*H257</f>
        <v>0</v>
      </c>
      <c r="S257" s="217">
        <v>0.055</v>
      </c>
      <c r="T257" s="218">
        <f>S257*H257</f>
        <v>0.085800000000000001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19" t="s">
        <v>148</v>
      </c>
      <c r="AT257" s="219" t="s">
        <v>143</v>
      </c>
      <c r="AU257" s="219" t="s">
        <v>141</v>
      </c>
      <c r="AY257" s="21" t="s">
        <v>140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21" t="s">
        <v>80</v>
      </c>
      <c r="BK257" s="220">
        <f>ROUND(I257*H257,2)</f>
        <v>0</v>
      </c>
      <c r="BL257" s="21" t="s">
        <v>148</v>
      </c>
      <c r="BM257" s="219" t="s">
        <v>364</v>
      </c>
    </row>
    <row r="258" s="2" customFormat="1">
      <c r="A258" s="42"/>
      <c r="B258" s="43"/>
      <c r="C258" s="44"/>
      <c r="D258" s="221" t="s">
        <v>150</v>
      </c>
      <c r="E258" s="44"/>
      <c r="F258" s="222" t="s">
        <v>365</v>
      </c>
      <c r="G258" s="44"/>
      <c r="H258" s="44"/>
      <c r="I258" s="223"/>
      <c r="J258" s="44"/>
      <c r="K258" s="44"/>
      <c r="L258" s="48"/>
      <c r="M258" s="224"/>
      <c r="N258" s="225"/>
      <c r="O258" s="88"/>
      <c r="P258" s="88"/>
      <c r="Q258" s="88"/>
      <c r="R258" s="88"/>
      <c r="S258" s="88"/>
      <c r="T258" s="89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T258" s="21" t="s">
        <v>150</v>
      </c>
      <c r="AU258" s="21" t="s">
        <v>141</v>
      </c>
    </row>
    <row r="259" s="13" customFormat="1">
      <c r="A259" s="13"/>
      <c r="B259" s="226"/>
      <c r="C259" s="227"/>
      <c r="D259" s="228" t="s">
        <v>152</v>
      </c>
      <c r="E259" s="229" t="s">
        <v>19</v>
      </c>
      <c r="F259" s="230" t="s">
        <v>206</v>
      </c>
      <c r="G259" s="227"/>
      <c r="H259" s="231">
        <v>1.5600000000000001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152</v>
      </c>
      <c r="AU259" s="237" t="s">
        <v>141</v>
      </c>
      <c r="AV259" s="13" t="s">
        <v>82</v>
      </c>
      <c r="AW259" s="13" t="s">
        <v>33</v>
      </c>
      <c r="AX259" s="13" t="s">
        <v>72</v>
      </c>
      <c r="AY259" s="237" t="s">
        <v>140</v>
      </c>
    </row>
    <row r="260" s="14" customFormat="1">
      <c r="A260" s="14"/>
      <c r="B260" s="238"/>
      <c r="C260" s="239"/>
      <c r="D260" s="228" t="s">
        <v>152</v>
      </c>
      <c r="E260" s="240" t="s">
        <v>19</v>
      </c>
      <c r="F260" s="241" t="s">
        <v>158</v>
      </c>
      <c r="G260" s="239"/>
      <c r="H260" s="242">
        <v>1.5600000000000001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152</v>
      </c>
      <c r="AU260" s="248" t="s">
        <v>141</v>
      </c>
      <c r="AV260" s="14" t="s">
        <v>141</v>
      </c>
      <c r="AW260" s="14" t="s">
        <v>33</v>
      </c>
      <c r="AX260" s="14" t="s">
        <v>80</v>
      </c>
      <c r="AY260" s="248" t="s">
        <v>140</v>
      </c>
    </row>
    <row r="261" s="2" customFormat="1" ht="24.15" customHeight="1">
      <c r="A261" s="42"/>
      <c r="B261" s="43"/>
      <c r="C261" s="208" t="s">
        <v>366</v>
      </c>
      <c r="D261" s="208" t="s">
        <v>143</v>
      </c>
      <c r="E261" s="209" t="s">
        <v>367</v>
      </c>
      <c r="F261" s="210" t="s">
        <v>368</v>
      </c>
      <c r="G261" s="211" t="s">
        <v>166</v>
      </c>
      <c r="H261" s="212">
        <v>1.5</v>
      </c>
      <c r="I261" s="213"/>
      <c r="J261" s="214">
        <f>ROUND(I261*H261,2)</f>
        <v>0</v>
      </c>
      <c r="K261" s="210" t="s">
        <v>147</v>
      </c>
      <c r="L261" s="48"/>
      <c r="M261" s="215" t="s">
        <v>19</v>
      </c>
      <c r="N261" s="216" t="s">
        <v>43</v>
      </c>
      <c r="O261" s="88"/>
      <c r="P261" s="217">
        <f>O261*H261</f>
        <v>0</v>
      </c>
      <c r="Q261" s="217">
        <v>0.047370000000000002</v>
      </c>
      <c r="R261" s="217">
        <f>Q261*H261</f>
        <v>0.071055000000000007</v>
      </c>
      <c r="S261" s="217">
        <v>0</v>
      </c>
      <c r="T261" s="218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19" t="s">
        <v>148</v>
      </c>
      <c r="AT261" s="219" t="s">
        <v>143</v>
      </c>
      <c r="AU261" s="219" t="s">
        <v>141</v>
      </c>
      <c r="AY261" s="21" t="s">
        <v>140</v>
      </c>
      <c r="BE261" s="220">
        <f>IF(N261="základní",J261,0)</f>
        <v>0</v>
      </c>
      <c r="BF261" s="220">
        <f>IF(N261="snížená",J261,0)</f>
        <v>0</v>
      </c>
      <c r="BG261" s="220">
        <f>IF(N261="zákl. přenesená",J261,0)</f>
        <v>0</v>
      </c>
      <c r="BH261" s="220">
        <f>IF(N261="sníž. přenesená",J261,0)</f>
        <v>0</v>
      </c>
      <c r="BI261" s="220">
        <f>IF(N261="nulová",J261,0)</f>
        <v>0</v>
      </c>
      <c r="BJ261" s="21" t="s">
        <v>80</v>
      </c>
      <c r="BK261" s="220">
        <f>ROUND(I261*H261,2)</f>
        <v>0</v>
      </c>
      <c r="BL261" s="21" t="s">
        <v>148</v>
      </c>
      <c r="BM261" s="219" t="s">
        <v>369</v>
      </c>
    </row>
    <row r="262" s="2" customFormat="1">
      <c r="A262" s="42"/>
      <c r="B262" s="43"/>
      <c r="C262" s="44"/>
      <c r="D262" s="221" t="s">
        <v>150</v>
      </c>
      <c r="E262" s="44"/>
      <c r="F262" s="222" t="s">
        <v>370</v>
      </c>
      <c r="G262" s="44"/>
      <c r="H262" s="44"/>
      <c r="I262" s="223"/>
      <c r="J262" s="44"/>
      <c r="K262" s="44"/>
      <c r="L262" s="48"/>
      <c r="M262" s="224"/>
      <c r="N262" s="225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T262" s="21" t="s">
        <v>150</v>
      </c>
      <c r="AU262" s="21" t="s">
        <v>141</v>
      </c>
    </row>
    <row r="263" s="15" customFormat="1">
      <c r="A263" s="15"/>
      <c r="B263" s="249"/>
      <c r="C263" s="250"/>
      <c r="D263" s="228" t="s">
        <v>152</v>
      </c>
      <c r="E263" s="251" t="s">
        <v>19</v>
      </c>
      <c r="F263" s="252" t="s">
        <v>371</v>
      </c>
      <c r="G263" s="250"/>
      <c r="H263" s="251" t="s">
        <v>19</v>
      </c>
      <c r="I263" s="253"/>
      <c r="J263" s="250"/>
      <c r="K263" s="250"/>
      <c r="L263" s="254"/>
      <c r="M263" s="255"/>
      <c r="N263" s="256"/>
      <c r="O263" s="256"/>
      <c r="P263" s="256"/>
      <c r="Q263" s="256"/>
      <c r="R263" s="256"/>
      <c r="S263" s="256"/>
      <c r="T263" s="257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8" t="s">
        <v>152</v>
      </c>
      <c r="AU263" s="258" t="s">
        <v>141</v>
      </c>
      <c r="AV263" s="15" t="s">
        <v>80</v>
      </c>
      <c r="AW263" s="15" t="s">
        <v>33</v>
      </c>
      <c r="AX263" s="15" t="s">
        <v>72</v>
      </c>
      <c r="AY263" s="258" t="s">
        <v>140</v>
      </c>
    </row>
    <row r="264" s="13" customFormat="1">
      <c r="A264" s="13"/>
      <c r="B264" s="226"/>
      <c r="C264" s="227"/>
      <c r="D264" s="228" t="s">
        <v>152</v>
      </c>
      <c r="E264" s="229" t="s">
        <v>19</v>
      </c>
      <c r="F264" s="230" t="s">
        <v>372</v>
      </c>
      <c r="G264" s="227"/>
      <c r="H264" s="231">
        <v>1.5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152</v>
      </c>
      <c r="AU264" s="237" t="s">
        <v>141</v>
      </c>
      <c r="AV264" s="13" t="s">
        <v>82</v>
      </c>
      <c r="AW264" s="13" t="s">
        <v>33</v>
      </c>
      <c r="AX264" s="13" t="s">
        <v>72</v>
      </c>
      <c r="AY264" s="237" t="s">
        <v>140</v>
      </c>
    </row>
    <row r="265" s="14" customFormat="1">
      <c r="A265" s="14"/>
      <c r="B265" s="238"/>
      <c r="C265" s="239"/>
      <c r="D265" s="228" t="s">
        <v>152</v>
      </c>
      <c r="E265" s="240" t="s">
        <v>19</v>
      </c>
      <c r="F265" s="241" t="s">
        <v>158</v>
      </c>
      <c r="G265" s="239"/>
      <c r="H265" s="242">
        <v>1.5</v>
      </c>
      <c r="I265" s="243"/>
      <c r="J265" s="239"/>
      <c r="K265" s="239"/>
      <c r="L265" s="244"/>
      <c r="M265" s="245"/>
      <c r="N265" s="246"/>
      <c r="O265" s="246"/>
      <c r="P265" s="246"/>
      <c r="Q265" s="246"/>
      <c r="R265" s="246"/>
      <c r="S265" s="246"/>
      <c r="T265" s="24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8" t="s">
        <v>152</v>
      </c>
      <c r="AU265" s="248" t="s">
        <v>141</v>
      </c>
      <c r="AV265" s="14" t="s">
        <v>141</v>
      </c>
      <c r="AW265" s="14" t="s">
        <v>33</v>
      </c>
      <c r="AX265" s="14" t="s">
        <v>80</v>
      </c>
      <c r="AY265" s="248" t="s">
        <v>140</v>
      </c>
    </row>
    <row r="266" s="2" customFormat="1" ht="24.15" customHeight="1">
      <c r="A266" s="42"/>
      <c r="B266" s="43"/>
      <c r="C266" s="208" t="s">
        <v>373</v>
      </c>
      <c r="D266" s="208" t="s">
        <v>143</v>
      </c>
      <c r="E266" s="209" t="s">
        <v>374</v>
      </c>
      <c r="F266" s="210" t="s">
        <v>375</v>
      </c>
      <c r="G266" s="211" t="s">
        <v>166</v>
      </c>
      <c r="H266" s="212">
        <v>2.7999999999999998</v>
      </c>
      <c r="I266" s="213"/>
      <c r="J266" s="214">
        <f>ROUND(I266*H266,2)</f>
        <v>0</v>
      </c>
      <c r="K266" s="210" t="s">
        <v>147</v>
      </c>
      <c r="L266" s="48"/>
      <c r="M266" s="215" t="s">
        <v>19</v>
      </c>
      <c r="N266" s="216" t="s">
        <v>43</v>
      </c>
      <c r="O266" s="88"/>
      <c r="P266" s="217">
        <f>O266*H266</f>
        <v>0</v>
      </c>
      <c r="Q266" s="217">
        <v>0</v>
      </c>
      <c r="R266" s="217">
        <f>Q266*H266</f>
        <v>0</v>
      </c>
      <c r="S266" s="217">
        <v>0.129</v>
      </c>
      <c r="T266" s="218">
        <f>S266*H266</f>
        <v>0.36119999999999997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19" t="s">
        <v>148</v>
      </c>
      <c r="AT266" s="219" t="s">
        <v>143</v>
      </c>
      <c r="AU266" s="219" t="s">
        <v>141</v>
      </c>
      <c r="AY266" s="21" t="s">
        <v>140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1" t="s">
        <v>80</v>
      </c>
      <c r="BK266" s="220">
        <f>ROUND(I266*H266,2)</f>
        <v>0</v>
      </c>
      <c r="BL266" s="21" t="s">
        <v>148</v>
      </c>
      <c r="BM266" s="219" t="s">
        <v>376</v>
      </c>
    </row>
    <row r="267" s="2" customFormat="1">
      <c r="A267" s="42"/>
      <c r="B267" s="43"/>
      <c r="C267" s="44"/>
      <c r="D267" s="221" t="s">
        <v>150</v>
      </c>
      <c r="E267" s="44"/>
      <c r="F267" s="222" t="s">
        <v>377</v>
      </c>
      <c r="G267" s="44"/>
      <c r="H267" s="44"/>
      <c r="I267" s="223"/>
      <c r="J267" s="44"/>
      <c r="K267" s="44"/>
      <c r="L267" s="48"/>
      <c r="M267" s="224"/>
      <c r="N267" s="225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1" t="s">
        <v>150</v>
      </c>
      <c r="AU267" s="21" t="s">
        <v>141</v>
      </c>
    </row>
    <row r="268" s="15" customFormat="1">
      <c r="A268" s="15"/>
      <c r="B268" s="249"/>
      <c r="C268" s="250"/>
      <c r="D268" s="228" t="s">
        <v>152</v>
      </c>
      <c r="E268" s="251" t="s">
        <v>19</v>
      </c>
      <c r="F268" s="252" t="s">
        <v>371</v>
      </c>
      <c r="G268" s="250"/>
      <c r="H268" s="251" t="s">
        <v>19</v>
      </c>
      <c r="I268" s="253"/>
      <c r="J268" s="250"/>
      <c r="K268" s="250"/>
      <c r="L268" s="254"/>
      <c r="M268" s="255"/>
      <c r="N268" s="256"/>
      <c r="O268" s="256"/>
      <c r="P268" s="256"/>
      <c r="Q268" s="256"/>
      <c r="R268" s="256"/>
      <c r="S268" s="256"/>
      <c r="T268" s="25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8" t="s">
        <v>152</v>
      </c>
      <c r="AU268" s="258" t="s">
        <v>141</v>
      </c>
      <c r="AV268" s="15" t="s">
        <v>80</v>
      </c>
      <c r="AW268" s="15" t="s">
        <v>33</v>
      </c>
      <c r="AX268" s="15" t="s">
        <v>72</v>
      </c>
      <c r="AY268" s="258" t="s">
        <v>140</v>
      </c>
    </row>
    <row r="269" s="13" customFormat="1">
      <c r="A269" s="13"/>
      <c r="B269" s="226"/>
      <c r="C269" s="227"/>
      <c r="D269" s="228" t="s">
        <v>152</v>
      </c>
      <c r="E269" s="229" t="s">
        <v>19</v>
      </c>
      <c r="F269" s="230" t="s">
        <v>378</v>
      </c>
      <c r="G269" s="227"/>
      <c r="H269" s="231">
        <v>2.7999999999999998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152</v>
      </c>
      <c r="AU269" s="237" t="s">
        <v>141</v>
      </c>
      <c r="AV269" s="13" t="s">
        <v>82</v>
      </c>
      <c r="AW269" s="13" t="s">
        <v>33</v>
      </c>
      <c r="AX269" s="13" t="s">
        <v>72</v>
      </c>
      <c r="AY269" s="237" t="s">
        <v>140</v>
      </c>
    </row>
    <row r="270" s="14" customFormat="1">
      <c r="A270" s="14"/>
      <c r="B270" s="238"/>
      <c r="C270" s="239"/>
      <c r="D270" s="228" t="s">
        <v>152</v>
      </c>
      <c r="E270" s="240" t="s">
        <v>19</v>
      </c>
      <c r="F270" s="241" t="s">
        <v>158</v>
      </c>
      <c r="G270" s="239"/>
      <c r="H270" s="242">
        <v>2.7999999999999998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8" t="s">
        <v>152</v>
      </c>
      <c r="AU270" s="248" t="s">
        <v>141</v>
      </c>
      <c r="AV270" s="14" t="s">
        <v>141</v>
      </c>
      <c r="AW270" s="14" t="s">
        <v>33</v>
      </c>
      <c r="AX270" s="14" t="s">
        <v>80</v>
      </c>
      <c r="AY270" s="248" t="s">
        <v>140</v>
      </c>
    </row>
    <row r="271" s="2" customFormat="1" ht="21.75" customHeight="1">
      <c r="A271" s="42"/>
      <c r="B271" s="43"/>
      <c r="C271" s="208" t="s">
        <v>379</v>
      </c>
      <c r="D271" s="208" t="s">
        <v>143</v>
      </c>
      <c r="E271" s="209" t="s">
        <v>380</v>
      </c>
      <c r="F271" s="210" t="s">
        <v>381</v>
      </c>
      <c r="G271" s="211" t="s">
        <v>146</v>
      </c>
      <c r="H271" s="212">
        <v>187.846</v>
      </c>
      <c r="I271" s="213"/>
      <c r="J271" s="214">
        <f>ROUND(I271*H271,2)</f>
        <v>0</v>
      </c>
      <c r="K271" s="210" t="s">
        <v>147</v>
      </c>
      <c r="L271" s="48"/>
      <c r="M271" s="215" t="s">
        <v>19</v>
      </c>
      <c r="N271" s="216" t="s">
        <v>43</v>
      </c>
      <c r="O271" s="88"/>
      <c r="P271" s="217">
        <f>O271*H271</f>
        <v>0</v>
      </c>
      <c r="Q271" s="217">
        <v>0</v>
      </c>
      <c r="R271" s="217">
        <f>Q271*H271</f>
        <v>0</v>
      </c>
      <c r="S271" s="217">
        <v>0.01</v>
      </c>
      <c r="T271" s="218">
        <f>S271*H271</f>
        <v>1.87846</v>
      </c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R271" s="219" t="s">
        <v>148</v>
      </c>
      <c r="AT271" s="219" t="s">
        <v>143</v>
      </c>
      <c r="AU271" s="219" t="s">
        <v>141</v>
      </c>
      <c r="AY271" s="21" t="s">
        <v>140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1" t="s">
        <v>80</v>
      </c>
      <c r="BK271" s="220">
        <f>ROUND(I271*H271,2)</f>
        <v>0</v>
      </c>
      <c r="BL271" s="21" t="s">
        <v>148</v>
      </c>
      <c r="BM271" s="219" t="s">
        <v>382</v>
      </c>
    </row>
    <row r="272" s="2" customFormat="1">
      <c r="A272" s="42"/>
      <c r="B272" s="43"/>
      <c r="C272" s="44"/>
      <c r="D272" s="221" t="s">
        <v>150</v>
      </c>
      <c r="E272" s="44"/>
      <c r="F272" s="222" t="s">
        <v>383</v>
      </c>
      <c r="G272" s="44"/>
      <c r="H272" s="44"/>
      <c r="I272" s="223"/>
      <c r="J272" s="44"/>
      <c r="K272" s="44"/>
      <c r="L272" s="48"/>
      <c r="M272" s="224"/>
      <c r="N272" s="225"/>
      <c r="O272" s="88"/>
      <c r="P272" s="88"/>
      <c r="Q272" s="88"/>
      <c r="R272" s="88"/>
      <c r="S272" s="88"/>
      <c r="T272" s="89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T272" s="21" t="s">
        <v>150</v>
      </c>
      <c r="AU272" s="21" t="s">
        <v>141</v>
      </c>
    </row>
    <row r="273" s="15" customFormat="1">
      <c r="A273" s="15"/>
      <c r="B273" s="249"/>
      <c r="C273" s="250"/>
      <c r="D273" s="228" t="s">
        <v>152</v>
      </c>
      <c r="E273" s="251" t="s">
        <v>19</v>
      </c>
      <c r="F273" s="252" t="s">
        <v>222</v>
      </c>
      <c r="G273" s="250"/>
      <c r="H273" s="251" t="s">
        <v>19</v>
      </c>
      <c r="I273" s="253"/>
      <c r="J273" s="250"/>
      <c r="K273" s="250"/>
      <c r="L273" s="254"/>
      <c r="M273" s="255"/>
      <c r="N273" s="256"/>
      <c r="O273" s="256"/>
      <c r="P273" s="256"/>
      <c r="Q273" s="256"/>
      <c r="R273" s="256"/>
      <c r="S273" s="256"/>
      <c r="T273" s="257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8" t="s">
        <v>152</v>
      </c>
      <c r="AU273" s="258" t="s">
        <v>141</v>
      </c>
      <c r="AV273" s="15" t="s">
        <v>80</v>
      </c>
      <c r="AW273" s="15" t="s">
        <v>33</v>
      </c>
      <c r="AX273" s="15" t="s">
        <v>72</v>
      </c>
      <c r="AY273" s="258" t="s">
        <v>140</v>
      </c>
    </row>
    <row r="274" s="13" customFormat="1">
      <c r="A274" s="13"/>
      <c r="B274" s="226"/>
      <c r="C274" s="227"/>
      <c r="D274" s="228" t="s">
        <v>152</v>
      </c>
      <c r="E274" s="229" t="s">
        <v>19</v>
      </c>
      <c r="F274" s="230" t="s">
        <v>223</v>
      </c>
      <c r="G274" s="227"/>
      <c r="H274" s="231">
        <v>57.942999999999998</v>
      </c>
      <c r="I274" s="232"/>
      <c r="J274" s="227"/>
      <c r="K274" s="227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152</v>
      </c>
      <c r="AU274" s="237" t="s">
        <v>141</v>
      </c>
      <c r="AV274" s="13" t="s">
        <v>82</v>
      </c>
      <c r="AW274" s="13" t="s">
        <v>33</v>
      </c>
      <c r="AX274" s="13" t="s">
        <v>72</v>
      </c>
      <c r="AY274" s="237" t="s">
        <v>140</v>
      </c>
    </row>
    <row r="275" s="13" customFormat="1">
      <c r="A275" s="13"/>
      <c r="B275" s="226"/>
      <c r="C275" s="227"/>
      <c r="D275" s="228" t="s">
        <v>152</v>
      </c>
      <c r="E275" s="229" t="s">
        <v>19</v>
      </c>
      <c r="F275" s="230" t="s">
        <v>224</v>
      </c>
      <c r="G275" s="227"/>
      <c r="H275" s="231">
        <v>31.911999999999999</v>
      </c>
      <c r="I275" s="232"/>
      <c r="J275" s="227"/>
      <c r="K275" s="227"/>
      <c r="L275" s="233"/>
      <c r="M275" s="234"/>
      <c r="N275" s="235"/>
      <c r="O275" s="235"/>
      <c r="P275" s="235"/>
      <c r="Q275" s="235"/>
      <c r="R275" s="235"/>
      <c r="S275" s="235"/>
      <c r="T275" s="23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7" t="s">
        <v>152</v>
      </c>
      <c r="AU275" s="237" t="s">
        <v>141</v>
      </c>
      <c r="AV275" s="13" t="s">
        <v>82</v>
      </c>
      <c r="AW275" s="13" t="s">
        <v>33</v>
      </c>
      <c r="AX275" s="13" t="s">
        <v>72</v>
      </c>
      <c r="AY275" s="237" t="s">
        <v>140</v>
      </c>
    </row>
    <row r="276" s="13" customFormat="1">
      <c r="A276" s="13"/>
      <c r="B276" s="226"/>
      <c r="C276" s="227"/>
      <c r="D276" s="228" t="s">
        <v>152</v>
      </c>
      <c r="E276" s="229" t="s">
        <v>19</v>
      </c>
      <c r="F276" s="230" t="s">
        <v>225</v>
      </c>
      <c r="G276" s="227"/>
      <c r="H276" s="231">
        <v>28.564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152</v>
      </c>
      <c r="AU276" s="237" t="s">
        <v>141</v>
      </c>
      <c r="AV276" s="13" t="s">
        <v>82</v>
      </c>
      <c r="AW276" s="13" t="s">
        <v>33</v>
      </c>
      <c r="AX276" s="13" t="s">
        <v>72</v>
      </c>
      <c r="AY276" s="237" t="s">
        <v>140</v>
      </c>
    </row>
    <row r="277" s="13" customFormat="1">
      <c r="A277" s="13"/>
      <c r="B277" s="226"/>
      <c r="C277" s="227"/>
      <c r="D277" s="228" t="s">
        <v>152</v>
      </c>
      <c r="E277" s="229" t="s">
        <v>19</v>
      </c>
      <c r="F277" s="230" t="s">
        <v>226</v>
      </c>
      <c r="G277" s="227"/>
      <c r="H277" s="231">
        <v>-3.2959999999999998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152</v>
      </c>
      <c r="AU277" s="237" t="s">
        <v>141</v>
      </c>
      <c r="AV277" s="13" t="s">
        <v>82</v>
      </c>
      <c r="AW277" s="13" t="s">
        <v>33</v>
      </c>
      <c r="AX277" s="13" t="s">
        <v>72</v>
      </c>
      <c r="AY277" s="237" t="s">
        <v>140</v>
      </c>
    </row>
    <row r="278" s="13" customFormat="1">
      <c r="A278" s="13"/>
      <c r="B278" s="226"/>
      <c r="C278" s="227"/>
      <c r="D278" s="228" t="s">
        <v>152</v>
      </c>
      <c r="E278" s="229" t="s">
        <v>19</v>
      </c>
      <c r="F278" s="230" t="s">
        <v>227</v>
      </c>
      <c r="G278" s="227"/>
      <c r="H278" s="231">
        <v>2.5299999999999998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152</v>
      </c>
      <c r="AU278" s="237" t="s">
        <v>141</v>
      </c>
      <c r="AV278" s="13" t="s">
        <v>82</v>
      </c>
      <c r="AW278" s="13" t="s">
        <v>33</v>
      </c>
      <c r="AX278" s="13" t="s">
        <v>72</v>
      </c>
      <c r="AY278" s="237" t="s">
        <v>140</v>
      </c>
    </row>
    <row r="279" s="13" customFormat="1">
      <c r="A279" s="13"/>
      <c r="B279" s="226"/>
      <c r="C279" s="227"/>
      <c r="D279" s="228" t="s">
        <v>152</v>
      </c>
      <c r="E279" s="229" t="s">
        <v>19</v>
      </c>
      <c r="F279" s="230" t="s">
        <v>228</v>
      </c>
      <c r="G279" s="227"/>
      <c r="H279" s="231">
        <v>39.031999999999996</v>
      </c>
      <c r="I279" s="232"/>
      <c r="J279" s="227"/>
      <c r="K279" s="227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152</v>
      </c>
      <c r="AU279" s="237" t="s">
        <v>141</v>
      </c>
      <c r="AV279" s="13" t="s">
        <v>82</v>
      </c>
      <c r="AW279" s="13" t="s">
        <v>33</v>
      </c>
      <c r="AX279" s="13" t="s">
        <v>72</v>
      </c>
      <c r="AY279" s="237" t="s">
        <v>140</v>
      </c>
    </row>
    <row r="280" s="13" customFormat="1">
      <c r="A280" s="13"/>
      <c r="B280" s="226"/>
      <c r="C280" s="227"/>
      <c r="D280" s="228" t="s">
        <v>152</v>
      </c>
      <c r="E280" s="229" t="s">
        <v>19</v>
      </c>
      <c r="F280" s="230" t="s">
        <v>229</v>
      </c>
      <c r="G280" s="227"/>
      <c r="H280" s="231">
        <v>17.850000000000001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152</v>
      </c>
      <c r="AU280" s="237" t="s">
        <v>141</v>
      </c>
      <c r="AV280" s="13" t="s">
        <v>82</v>
      </c>
      <c r="AW280" s="13" t="s">
        <v>33</v>
      </c>
      <c r="AX280" s="13" t="s">
        <v>72</v>
      </c>
      <c r="AY280" s="237" t="s">
        <v>140</v>
      </c>
    </row>
    <row r="281" s="13" customFormat="1">
      <c r="A281" s="13"/>
      <c r="B281" s="226"/>
      <c r="C281" s="227"/>
      <c r="D281" s="228" t="s">
        <v>152</v>
      </c>
      <c r="E281" s="229" t="s">
        <v>19</v>
      </c>
      <c r="F281" s="230" t="s">
        <v>230</v>
      </c>
      <c r="G281" s="227"/>
      <c r="H281" s="231">
        <v>13.311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152</v>
      </c>
      <c r="AU281" s="237" t="s">
        <v>141</v>
      </c>
      <c r="AV281" s="13" t="s">
        <v>82</v>
      </c>
      <c r="AW281" s="13" t="s">
        <v>33</v>
      </c>
      <c r="AX281" s="13" t="s">
        <v>72</v>
      </c>
      <c r="AY281" s="237" t="s">
        <v>140</v>
      </c>
    </row>
    <row r="282" s="14" customFormat="1">
      <c r="A282" s="14"/>
      <c r="B282" s="238"/>
      <c r="C282" s="239"/>
      <c r="D282" s="228" t="s">
        <v>152</v>
      </c>
      <c r="E282" s="240" t="s">
        <v>19</v>
      </c>
      <c r="F282" s="241" t="s">
        <v>158</v>
      </c>
      <c r="G282" s="239"/>
      <c r="H282" s="242">
        <v>187.846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152</v>
      </c>
      <c r="AU282" s="248" t="s">
        <v>141</v>
      </c>
      <c r="AV282" s="14" t="s">
        <v>141</v>
      </c>
      <c r="AW282" s="14" t="s">
        <v>33</v>
      </c>
      <c r="AX282" s="14" t="s">
        <v>80</v>
      </c>
      <c r="AY282" s="248" t="s">
        <v>140</v>
      </c>
    </row>
    <row r="283" s="2" customFormat="1" ht="24.15" customHeight="1">
      <c r="A283" s="42"/>
      <c r="B283" s="43"/>
      <c r="C283" s="208" t="s">
        <v>384</v>
      </c>
      <c r="D283" s="208" t="s">
        <v>143</v>
      </c>
      <c r="E283" s="209" t="s">
        <v>385</v>
      </c>
      <c r="F283" s="210" t="s">
        <v>386</v>
      </c>
      <c r="G283" s="211" t="s">
        <v>146</v>
      </c>
      <c r="H283" s="212">
        <v>336.75599999999997</v>
      </c>
      <c r="I283" s="213"/>
      <c r="J283" s="214">
        <f>ROUND(I283*H283,2)</f>
        <v>0</v>
      </c>
      <c r="K283" s="210" t="s">
        <v>147</v>
      </c>
      <c r="L283" s="48"/>
      <c r="M283" s="215" t="s">
        <v>19</v>
      </c>
      <c r="N283" s="216" t="s">
        <v>43</v>
      </c>
      <c r="O283" s="88"/>
      <c r="P283" s="217">
        <f>O283*H283</f>
        <v>0</v>
      </c>
      <c r="Q283" s="217">
        <v>0</v>
      </c>
      <c r="R283" s="217">
        <f>Q283*H283</f>
        <v>0</v>
      </c>
      <c r="S283" s="217">
        <v>0.01</v>
      </c>
      <c r="T283" s="218">
        <f>S283*H283</f>
        <v>3.3675599999999997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19" t="s">
        <v>148</v>
      </c>
      <c r="AT283" s="219" t="s">
        <v>143</v>
      </c>
      <c r="AU283" s="219" t="s">
        <v>141</v>
      </c>
      <c r="AY283" s="21" t="s">
        <v>140</v>
      </c>
      <c r="BE283" s="220">
        <f>IF(N283="základní",J283,0)</f>
        <v>0</v>
      </c>
      <c r="BF283" s="220">
        <f>IF(N283="snížená",J283,0)</f>
        <v>0</v>
      </c>
      <c r="BG283" s="220">
        <f>IF(N283="zákl. přenesená",J283,0)</f>
        <v>0</v>
      </c>
      <c r="BH283" s="220">
        <f>IF(N283="sníž. přenesená",J283,0)</f>
        <v>0</v>
      </c>
      <c r="BI283" s="220">
        <f>IF(N283="nulová",J283,0)</f>
        <v>0</v>
      </c>
      <c r="BJ283" s="21" t="s">
        <v>80</v>
      </c>
      <c r="BK283" s="220">
        <f>ROUND(I283*H283,2)</f>
        <v>0</v>
      </c>
      <c r="BL283" s="21" t="s">
        <v>148</v>
      </c>
      <c r="BM283" s="219" t="s">
        <v>387</v>
      </c>
    </row>
    <row r="284" s="2" customFormat="1">
      <c r="A284" s="42"/>
      <c r="B284" s="43"/>
      <c r="C284" s="44"/>
      <c r="D284" s="221" t="s">
        <v>150</v>
      </c>
      <c r="E284" s="44"/>
      <c r="F284" s="222" t="s">
        <v>388</v>
      </c>
      <c r="G284" s="44"/>
      <c r="H284" s="44"/>
      <c r="I284" s="223"/>
      <c r="J284" s="44"/>
      <c r="K284" s="44"/>
      <c r="L284" s="48"/>
      <c r="M284" s="224"/>
      <c r="N284" s="225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1" t="s">
        <v>150</v>
      </c>
      <c r="AU284" s="21" t="s">
        <v>141</v>
      </c>
    </row>
    <row r="285" s="15" customFormat="1">
      <c r="A285" s="15"/>
      <c r="B285" s="249"/>
      <c r="C285" s="250"/>
      <c r="D285" s="228" t="s">
        <v>152</v>
      </c>
      <c r="E285" s="251" t="s">
        <v>19</v>
      </c>
      <c r="F285" s="252" t="s">
        <v>235</v>
      </c>
      <c r="G285" s="250"/>
      <c r="H285" s="251" t="s">
        <v>19</v>
      </c>
      <c r="I285" s="253"/>
      <c r="J285" s="250"/>
      <c r="K285" s="250"/>
      <c r="L285" s="254"/>
      <c r="M285" s="255"/>
      <c r="N285" s="256"/>
      <c r="O285" s="256"/>
      <c r="P285" s="256"/>
      <c r="Q285" s="256"/>
      <c r="R285" s="256"/>
      <c r="S285" s="256"/>
      <c r="T285" s="25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8" t="s">
        <v>152</v>
      </c>
      <c r="AU285" s="258" t="s">
        <v>141</v>
      </c>
      <c r="AV285" s="15" t="s">
        <v>80</v>
      </c>
      <c r="AW285" s="15" t="s">
        <v>33</v>
      </c>
      <c r="AX285" s="15" t="s">
        <v>72</v>
      </c>
      <c r="AY285" s="258" t="s">
        <v>140</v>
      </c>
    </row>
    <row r="286" s="13" customFormat="1">
      <c r="A286" s="13"/>
      <c r="B286" s="226"/>
      <c r="C286" s="227"/>
      <c r="D286" s="228" t="s">
        <v>152</v>
      </c>
      <c r="E286" s="229" t="s">
        <v>19</v>
      </c>
      <c r="F286" s="230" t="s">
        <v>236</v>
      </c>
      <c r="G286" s="227"/>
      <c r="H286" s="231">
        <v>63.502000000000002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152</v>
      </c>
      <c r="AU286" s="237" t="s">
        <v>141</v>
      </c>
      <c r="AV286" s="13" t="s">
        <v>82</v>
      </c>
      <c r="AW286" s="13" t="s">
        <v>33</v>
      </c>
      <c r="AX286" s="13" t="s">
        <v>72</v>
      </c>
      <c r="AY286" s="237" t="s">
        <v>140</v>
      </c>
    </row>
    <row r="287" s="13" customFormat="1">
      <c r="A287" s="13"/>
      <c r="B287" s="226"/>
      <c r="C287" s="227"/>
      <c r="D287" s="228" t="s">
        <v>152</v>
      </c>
      <c r="E287" s="229" t="s">
        <v>19</v>
      </c>
      <c r="F287" s="230" t="s">
        <v>237</v>
      </c>
      <c r="G287" s="227"/>
      <c r="H287" s="231">
        <v>22.646000000000001</v>
      </c>
      <c r="I287" s="232"/>
      <c r="J287" s="227"/>
      <c r="K287" s="227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152</v>
      </c>
      <c r="AU287" s="237" t="s">
        <v>141</v>
      </c>
      <c r="AV287" s="13" t="s">
        <v>82</v>
      </c>
      <c r="AW287" s="13" t="s">
        <v>33</v>
      </c>
      <c r="AX287" s="13" t="s">
        <v>72</v>
      </c>
      <c r="AY287" s="237" t="s">
        <v>140</v>
      </c>
    </row>
    <row r="288" s="13" customFormat="1">
      <c r="A288" s="13"/>
      <c r="B288" s="226"/>
      <c r="C288" s="227"/>
      <c r="D288" s="228" t="s">
        <v>152</v>
      </c>
      <c r="E288" s="229" t="s">
        <v>19</v>
      </c>
      <c r="F288" s="230" t="s">
        <v>238</v>
      </c>
      <c r="G288" s="227"/>
      <c r="H288" s="231">
        <v>57.491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152</v>
      </c>
      <c r="AU288" s="237" t="s">
        <v>141</v>
      </c>
      <c r="AV288" s="13" t="s">
        <v>82</v>
      </c>
      <c r="AW288" s="13" t="s">
        <v>33</v>
      </c>
      <c r="AX288" s="13" t="s">
        <v>72</v>
      </c>
      <c r="AY288" s="237" t="s">
        <v>140</v>
      </c>
    </row>
    <row r="289" s="13" customFormat="1">
      <c r="A289" s="13"/>
      <c r="B289" s="226"/>
      <c r="C289" s="227"/>
      <c r="D289" s="228" t="s">
        <v>152</v>
      </c>
      <c r="E289" s="229" t="s">
        <v>19</v>
      </c>
      <c r="F289" s="230" t="s">
        <v>239</v>
      </c>
      <c r="G289" s="227"/>
      <c r="H289" s="231">
        <v>21.673999999999999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152</v>
      </c>
      <c r="AU289" s="237" t="s">
        <v>141</v>
      </c>
      <c r="AV289" s="13" t="s">
        <v>82</v>
      </c>
      <c r="AW289" s="13" t="s">
        <v>33</v>
      </c>
      <c r="AX289" s="13" t="s">
        <v>72</v>
      </c>
      <c r="AY289" s="237" t="s">
        <v>140</v>
      </c>
    </row>
    <row r="290" s="13" customFormat="1">
      <c r="A290" s="13"/>
      <c r="B290" s="226"/>
      <c r="C290" s="227"/>
      <c r="D290" s="228" t="s">
        <v>152</v>
      </c>
      <c r="E290" s="229" t="s">
        <v>19</v>
      </c>
      <c r="F290" s="230" t="s">
        <v>240</v>
      </c>
      <c r="G290" s="227"/>
      <c r="H290" s="231">
        <v>15.009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152</v>
      </c>
      <c r="AU290" s="237" t="s">
        <v>141</v>
      </c>
      <c r="AV290" s="13" t="s">
        <v>82</v>
      </c>
      <c r="AW290" s="13" t="s">
        <v>33</v>
      </c>
      <c r="AX290" s="13" t="s">
        <v>72</v>
      </c>
      <c r="AY290" s="237" t="s">
        <v>140</v>
      </c>
    </row>
    <row r="291" s="13" customFormat="1">
      <c r="A291" s="13"/>
      <c r="B291" s="226"/>
      <c r="C291" s="227"/>
      <c r="D291" s="228" t="s">
        <v>152</v>
      </c>
      <c r="E291" s="229" t="s">
        <v>19</v>
      </c>
      <c r="F291" s="230" t="s">
        <v>241</v>
      </c>
      <c r="G291" s="227"/>
      <c r="H291" s="231">
        <v>27.199999999999999</v>
      </c>
      <c r="I291" s="232"/>
      <c r="J291" s="227"/>
      <c r="K291" s="227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152</v>
      </c>
      <c r="AU291" s="237" t="s">
        <v>141</v>
      </c>
      <c r="AV291" s="13" t="s">
        <v>82</v>
      </c>
      <c r="AW291" s="13" t="s">
        <v>33</v>
      </c>
      <c r="AX291" s="13" t="s">
        <v>72</v>
      </c>
      <c r="AY291" s="237" t="s">
        <v>140</v>
      </c>
    </row>
    <row r="292" s="13" customFormat="1">
      <c r="A292" s="13"/>
      <c r="B292" s="226"/>
      <c r="C292" s="227"/>
      <c r="D292" s="228" t="s">
        <v>152</v>
      </c>
      <c r="E292" s="229" t="s">
        <v>19</v>
      </c>
      <c r="F292" s="230" t="s">
        <v>242</v>
      </c>
      <c r="G292" s="227"/>
      <c r="H292" s="231">
        <v>78.549999999999997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152</v>
      </c>
      <c r="AU292" s="237" t="s">
        <v>141</v>
      </c>
      <c r="AV292" s="13" t="s">
        <v>82</v>
      </c>
      <c r="AW292" s="13" t="s">
        <v>33</v>
      </c>
      <c r="AX292" s="13" t="s">
        <v>72</v>
      </c>
      <c r="AY292" s="237" t="s">
        <v>140</v>
      </c>
    </row>
    <row r="293" s="13" customFormat="1">
      <c r="A293" s="13"/>
      <c r="B293" s="226"/>
      <c r="C293" s="227"/>
      <c r="D293" s="228" t="s">
        <v>152</v>
      </c>
      <c r="E293" s="229" t="s">
        <v>19</v>
      </c>
      <c r="F293" s="230" t="s">
        <v>243</v>
      </c>
      <c r="G293" s="227"/>
      <c r="H293" s="231">
        <v>34.225000000000001</v>
      </c>
      <c r="I293" s="232"/>
      <c r="J293" s="227"/>
      <c r="K293" s="227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152</v>
      </c>
      <c r="AU293" s="237" t="s">
        <v>141</v>
      </c>
      <c r="AV293" s="13" t="s">
        <v>82</v>
      </c>
      <c r="AW293" s="13" t="s">
        <v>33</v>
      </c>
      <c r="AX293" s="13" t="s">
        <v>72</v>
      </c>
      <c r="AY293" s="237" t="s">
        <v>140</v>
      </c>
    </row>
    <row r="294" s="13" customFormat="1">
      <c r="A294" s="13"/>
      <c r="B294" s="226"/>
      <c r="C294" s="227"/>
      <c r="D294" s="228" t="s">
        <v>152</v>
      </c>
      <c r="E294" s="229" t="s">
        <v>19</v>
      </c>
      <c r="F294" s="230" t="s">
        <v>244</v>
      </c>
      <c r="G294" s="227"/>
      <c r="H294" s="231">
        <v>31.623999999999999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152</v>
      </c>
      <c r="AU294" s="237" t="s">
        <v>141</v>
      </c>
      <c r="AV294" s="13" t="s">
        <v>82</v>
      </c>
      <c r="AW294" s="13" t="s">
        <v>33</v>
      </c>
      <c r="AX294" s="13" t="s">
        <v>72</v>
      </c>
      <c r="AY294" s="237" t="s">
        <v>140</v>
      </c>
    </row>
    <row r="295" s="13" customFormat="1">
      <c r="A295" s="13"/>
      <c r="B295" s="226"/>
      <c r="C295" s="227"/>
      <c r="D295" s="228" t="s">
        <v>152</v>
      </c>
      <c r="E295" s="229" t="s">
        <v>19</v>
      </c>
      <c r="F295" s="230" t="s">
        <v>245</v>
      </c>
      <c r="G295" s="227"/>
      <c r="H295" s="231">
        <v>-1.98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152</v>
      </c>
      <c r="AU295" s="237" t="s">
        <v>141</v>
      </c>
      <c r="AV295" s="13" t="s">
        <v>82</v>
      </c>
      <c r="AW295" s="13" t="s">
        <v>33</v>
      </c>
      <c r="AX295" s="13" t="s">
        <v>72</v>
      </c>
      <c r="AY295" s="237" t="s">
        <v>140</v>
      </c>
    </row>
    <row r="296" s="13" customFormat="1">
      <c r="A296" s="13"/>
      <c r="B296" s="226"/>
      <c r="C296" s="227"/>
      <c r="D296" s="228" t="s">
        <v>152</v>
      </c>
      <c r="E296" s="229" t="s">
        <v>19</v>
      </c>
      <c r="F296" s="230" t="s">
        <v>246</v>
      </c>
      <c r="G296" s="227"/>
      <c r="H296" s="231">
        <v>-4.9050000000000002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152</v>
      </c>
      <c r="AU296" s="237" t="s">
        <v>141</v>
      </c>
      <c r="AV296" s="13" t="s">
        <v>82</v>
      </c>
      <c r="AW296" s="13" t="s">
        <v>33</v>
      </c>
      <c r="AX296" s="13" t="s">
        <v>72</v>
      </c>
      <c r="AY296" s="237" t="s">
        <v>140</v>
      </c>
    </row>
    <row r="297" s="13" customFormat="1">
      <c r="A297" s="13"/>
      <c r="B297" s="226"/>
      <c r="C297" s="227"/>
      <c r="D297" s="228" t="s">
        <v>152</v>
      </c>
      <c r="E297" s="229" t="s">
        <v>19</v>
      </c>
      <c r="F297" s="230" t="s">
        <v>247</v>
      </c>
      <c r="G297" s="227"/>
      <c r="H297" s="231">
        <v>-5.8300000000000001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152</v>
      </c>
      <c r="AU297" s="237" t="s">
        <v>141</v>
      </c>
      <c r="AV297" s="13" t="s">
        <v>82</v>
      </c>
      <c r="AW297" s="13" t="s">
        <v>33</v>
      </c>
      <c r="AX297" s="13" t="s">
        <v>72</v>
      </c>
      <c r="AY297" s="237" t="s">
        <v>140</v>
      </c>
    </row>
    <row r="298" s="13" customFormat="1">
      <c r="A298" s="13"/>
      <c r="B298" s="226"/>
      <c r="C298" s="227"/>
      <c r="D298" s="228" t="s">
        <v>152</v>
      </c>
      <c r="E298" s="229" t="s">
        <v>19</v>
      </c>
      <c r="F298" s="230" t="s">
        <v>248</v>
      </c>
      <c r="G298" s="227"/>
      <c r="H298" s="231">
        <v>2.5750000000000002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152</v>
      </c>
      <c r="AU298" s="237" t="s">
        <v>141</v>
      </c>
      <c r="AV298" s="13" t="s">
        <v>82</v>
      </c>
      <c r="AW298" s="13" t="s">
        <v>33</v>
      </c>
      <c r="AX298" s="13" t="s">
        <v>72</v>
      </c>
      <c r="AY298" s="237" t="s">
        <v>140</v>
      </c>
    </row>
    <row r="299" s="13" customFormat="1">
      <c r="A299" s="13"/>
      <c r="B299" s="226"/>
      <c r="C299" s="227"/>
      <c r="D299" s="228" t="s">
        <v>152</v>
      </c>
      <c r="E299" s="229" t="s">
        <v>19</v>
      </c>
      <c r="F299" s="230" t="s">
        <v>249</v>
      </c>
      <c r="G299" s="227"/>
      <c r="H299" s="231">
        <v>2.1899999999999999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152</v>
      </c>
      <c r="AU299" s="237" t="s">
        <v>141</v>
      </c>
      <c r="AV299" s="13" t="s">
        <v>82</v>
      </c>
      <c r="AW299" s="13" t="s">
        <v>33</v>
      </c>
      <c r="AX299" s="13" t="s">
        <v>72</v>
      </c>
      <c r="AY299" s="237" t="s">
        <v>140</v>
      </c>
    </row>
    <row r="300" s="13" customFormat="1">
      <c r="A300" s="13"/>
      <c r="B300" s="226"/>
      <c r="C300" s="227"/>
      <c r="D300" s="228" t="s">
        <v>152</v>
      </c>
      <c r="E300" s="229" t="s">
        <v>19</v>
      </c>
      <c r="F300" s="230" t="s">
        <v>250</v>
      </c>
      <c r="G300" s="227"/>
      <c r="H300" s="231">
        <v>3.3149999999999999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152</v>
      </c>
      <c r="AU300" s="237" t="s">
        <v>141</v>
      </c>
      <c r="AV300" s="13" t="s">
        <v>82</v>
      </c>
      <c r="AW300" s="13" t="s">
        <v>33</v>
      </c>
      <c r="AX300" s="13" t="s">
        <v>72</v>
      </c>
      <c r="AY300" s="237" t="s">
        <v>140</v>
      </c>
    </row>
    <row r="301" s="13" customFormat="1">
      <c r="A301" s="13"/>
      <c r="B301" s="226"/>
      <c r="C301" s="227"/>
      <c r="D301" s="228" t="s">
        <v>152</v>
      </c>
      <c r="E301" s="229" t="s">
        <v>19</v>
      </c>
      <c r="F301" s="230" t="s">
        <v>251</v>
      </c>
      <c r="G301" s="227"/>
      <c r="H301" s="231">
        <v>-7.5469999999999997</v>
      </c>
      <c r="I301" s="232"/>
      <c r="J301" s="227"/>
      <c r="K301" s="227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152</v>
      </c>
      <c r="AU301" s="237" t="s">
        <v>141</v>
      </c>
      <c r="AV301" s="13" t="s">
        <v>82</v>
      </c>
      <c r="AW301" s="13" t="s">
        <v>33</v>
      </c>
      <c r="AX301" s="13" t="s">
        <v>72</v>
      </c>
      <c r="AY301" s="237" t="s">
        <v>140</v>
      </c>
    </row>
    <row r="302" s="13" customFormat="1">
      <c r="A302" s="13"/>
      <c r="B302" s="226"/>
      <c r="C302" s="227"/>
      <c r="D302" s="228" t="s">
        <v>152</v>
      </c>
      <c r="E302" s="229" t="s">
        <v>19</v>
      </c>
      <c r="F302" s="230" t="s">
        <v>252</v>
      </c>
      <c r="G302" s="227"/>
      <c r="H302" s="231">
        <v>-2.9830000000000001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152</v>
      </c>
      <c r="AU302" s="237" t="s">
        <v>141</v>
      </c>
      <c r="AV302" s="13" t="s">
        <v>82</v>
      </c>
      <c r="AW302" s="13" t="s">
        <v>33</v>
      </c>
      <c r="AX302" s="13" t="s">
        <v>72</v>
      </c>
      <c r="AY302" s="237" t="s">
        <v>140</v>
      </c>
    </row>
    <row r="303" s="14" customFormat="1">
      <c r="A303" s="14"/>
      <c r="B303" s="238"/>
      <c r="C303" s="239"/>
      <c r="D303" s="228" t="s">
        <v>152</v>
      </c>
      <c r="E303" s="240" t="s">
        <v>19</v>
      </c>
      <c r="F303" s="241" t="s">
        <v>158</v>
      </c>
      <c r="G303" s="239"/>
      <c r="H303" s="242">
        <v>336.75599999999997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152</v>
      </c>
      <c r="AU303" s="248" t="s">
        <v>141</v>
      </c>
      <c r="AV303" s="14" t="s">
        <v>141</v>
      </c>
      <c r="AW303" s="14" t="s">
        <v>33</v>
      </c>
      <c r="AX303" s="14" t="s">
        <v>80</v>
      </c>
      <c r="AY303" s="248" t="s">
        <v>140</v>
      </c>
    </row>
    <row r="304" s="2" customFormat="1" ht="24.15" customHeight="1">
      <c r="A304" s="42"/>
      <c r="B304" s="43"/>
      <c r="C304" s="208" t="s">
        <v>389</v>
      </c>
      <c r="D304" s="208" t="s">
        <v>143</v>
      </c>
      <c r="E304" s="209" t="s">
        <v>390</v>
      </c>
      <c r="F304" s="210" t="s">
        <v>391</v>
      </c>
      <c r="G304" s="211" t="s">
        <v>146</v>
      </c>
      <c r="H304" s="212">
        <v>6.6749999999999998</v>
      </c>
      <c r="I304" s="213"/>
      <c r="J304" s="214">
        <f>ROUND(I304*H304,2)</f>
        <v>0</v>
      </c>
      <c r="K304" s="210" t="s">
        <v>147</v>
      </c>
      <c r="L304" s="48"/>
      <c r="M304" s="215" t="s">
        <v>19</v>
      </c>
      <c r="N304" s="216" t="s">
        <v>43</v>
      </c>
      <c r="O304" s="88"/>
      <c r="P304" s="217">
        <f>O304*H304</f>
        <v>0</v>
      </c>
      <c r="Q304" s="217">
        <v>0</v>
      </c>
      <c r="R304" s="217">
        <f>Q304*H304</f>
        <v>0</v>
      </c>
      <c r="S304" s="217">
        <v>0.045999999999999999</v>
      </c>
      <c r="T304" s="218">
        <f>S304*H304</f>
        <v>0.30704999999999999</v>
      </c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R304" s="219" t="s">
        <v>148</v>
      </c>
      <c r="AT304" s="219" t="s">
        <v>143</v>
      </c>
      <c r="AU304" s="219" t="s">
        <v>141</v>
      </c>
      <c r="AY304" s="21" t="s">
        <v>140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1" t="s">
        <v>80</v>
      </c>
      <c r="BK304" s="220">
        <f>ROUND(I304*H304,2)</f>
        <v>0</v>
      </c>
      <c r="BL304" s="21" t="s">
        <v>148</v>
      </c>
      <c r="BM304" s="219" t="s">
        <v>392</v>
      </c>
    </row>
    <row r="305" s="2" customFormat="1">
      <c r="A305" s="42"/>
      <c r="B305" s="43"/>
      <c r="C305" s="44"/>
      <c r="D305" s="221" t="s">
        <v>150</v>
      </c>
      <c r="E305" s="44"/>
      <c r="F305" s="222" t="s">
        <v>393</v>
      </c>
      <c r="G305" s="44"/>
      <c r="H305" s="44"/>
      <c r="I305" s="223"/>
      <c r="J305" s="44"/>
      <c r="K305" s="44"/>
      <c r="L305" s="48"/>
      <c r="M305" s="224"/>
      <c r="N305" s="225"/>
      <c r="O305" s="88"/>
      <c r="P305" s="88"/>
      <c r="Q305" s="88"/>
      <c r="R305" s="88"/>
      <c r="S305" s="88"/>
      <c r="T305" s="89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T305" s="21" t="s">
        <v>150</v>
      </c>
      <c r="AU305" s="21" t="s">
        <v>141</v>
      </c>
    </row>
    <row r="306" s="15" customFormat="1">
      <c r="A306" s="15"/>
      <c r="B306" s="249"/>
      <c r="C306" s="250"/>
      <c r="D306" s="228" t="s">
        <v>152</v>
      </c>
      <c r="E306" s="251" t="s">
        <v>19</v>
      </c>
      <c r="F306" s="252" t="s">
        <v>394</v>
      </c>
      <c r="G306" s="250"/>
      <c r="H306" s="251" t="s">
        <v>19</v>
      </c>
      <c r="I306" s="253"/>
      <c r="J306" s="250"/>
      <c r="K306" s="250"/>
      <c r="L306" s="254"/>
      <c r="M306" s="255"/>
      <c r="N306" s="256"/>
      <c r="O306" s="256"/>
      <c r="P306" s="256"/>
      <c r="Q306" s="256"/>
      <c r="R306" s="256"/>
      <c r="S306" s="256"/>
      <c r="T306" s="25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8" t="s">
        <v>152</v>
      </c>
      <c r="AU306" s="258" t="s">
        <v>141</v>
      </c>
      <c r="AV306" s="15" t="s">
        <v>80</v>
      </c>
      <c r="AW306" s="15" t="s">
        <v>33</v>
      </c>
      <c r="AX306" s="15" t="s">
        <v>72</v>
      </c>
      <c r="AY306" s="258" t="s">
        <v>140</v>
      </c>
    </row>
    <row r="307" s="13" customFormat="1">
      <c r="A307" s="13"/>
      <c r="B307" s="226"/>
      <c r="C307" s="227"/>
      <c r="D307" s="228" t="s">
        <v>152</v>
      </c>
      <c r="E307" s="229" t="s">
        <v>19</v>
      </c>
      <c r="F307" s="230" t="s">
        <v>269</v>
      </c>
      <c r="G307" s="227"/>
      <c r="H307" s="231">
        <v>3.2250000000000001</v>
      </c>
      <c r="I307" s="232"/>
      <c r="J307" s="227"/>
      <c r="K307" s="227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152</v>
      </c>
      <c r="AU307" s="237" t="s">
        <v>141</v>
      </c>
      <c r="AV307" s="13" t="s">
        <v>82</v>
      </c>
      <c r="AW307" s="13" t="s">
        <v>33</v>
      </c>
      <c r="AX307" s="13" t="s">
        <v>72</v>
      </c>
      <c r="AY307" s="237" t="s">
        <v>140</v>
      </c>
    </row>
    <row r="308" s="13" customFormat="1">
      <c r="A308" s="13"/>
      <c r="B308" s="226"/>
      <c r="C308" s="227"/>
      <c r="D308" s="228" t="s">
        <v>152</v>
      </c>
      <c r="E308" s="229" t="s">
        <v>19</v>
      </c>
      <c r="F308" s="230" t="s">
        <v>270</v>
      </c>
      <c r="G308" s="227"/>
      <c r="H308" s="231">
        <v>3.4500000000000002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152</v>
      </c>
      <c r="AU308" s="237" t="s">
        <v>141</v>
      </c>
      <c r="AV308" s="13" t="s">
        <v>82</v>
      </c>
      <c r="AW308" s="13" t="s">
        <v>33</v>
      </c>
      <c r="AX308" s="13" t="s">
        <v>72</v>
      </c>
      <c r="AY308" s="237" t="s">
        <v>140</v>
      </c>
    </row>
    <row r="309" s="14" customFormat="1">
      <c r="A309" s="14"/>
      <c r="B309" s="238"/>
      <c r="C309" s="239"/>
      <c r="D309" s="228" t="s">
        <v>152</v>
      </c>
      <c r="E309" s="240" t="s">
        <v>19</v>
      </c>
      <c r="F309" s="241" t="s">
        <v>158</v>
      </c>
      <c r="G309" s="239"/>
      <c r="H309" s="242">
        <v>6.6749999999999998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152</v>
      </c>
      <c r="AU309" s="248" t="s">
        <v>141</v>
      </c>
      <c r="AV309" s="14" t="s">
        <v>141</v>
      </c>
      <c r="AW309" s="14" t="s">
        <v>33</v>
      </c>
      <c r="AX309" s="14" t="s">
        <v>80</v>
      </c>
      <c r="AY309" s="248" t="s">
        <v>140</v>
      </c>
    </row>
    <row r="310" s="2" customFormat="1" ht="21.75" customHeight="1">
      <c r="A310" s="42"/>
      <c r="B310" s="43"/>
      <c r="C310" s="208" t="s">
        <v>395</v>
      </c>
      <c r="D310" s="208" t="s">
        <v>143</v>
      </c>
      <c r="E310" s="209" t="s">
        <v>396</v>
      </c>
      <c r="F310" s="210" t="s">
        <v>397</v>
      </c>
      <c r="G310" s="211" t="s">
        <v>146</v>
      </c>
      <c r="H310" s="212">
        <v>119.49800000000001</v>
      </c>
      <c r="I310" s="213"/>
      <c r="J310" s="214">
        <f>ROUND(I310*H310,2)</f>
        <v>0</v>
      </c>
      <c r="K310" s="210" t="s">
        <v>147</v>
      </c>
      <c r="L310" s="48"/>
      <c r="M310" s="215" t="s">
        <v>19</v>
      </c>
      <c r="N310" s="216" t="s">
        <v>43</v>
      </c>
      <c r="O310" s="88"/>
      <c r="P310" s="217">
        <f>O310*H310</f>
        <v>0</v>
      </c>
      <c r="Q310" s="217">
        <v>0</v>
      </c>
      <c r="R310" s="217">
        <f>Q310*H310</f>
        <v>0</v>
      </c>
      <c r="S310" s="217">
        <v>0.0025000000000000001</v>
      </c>
      <c r="T310" s="218">
        <f>S310*H310</f>
        <v>0.29874500000000004</v>
      </c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R310" s="219" t="s">
        <v>148</v>
      </c>
      <c r="AT310" s="219" t="s">
        <v>143</v>
      </c>
      <c r="AU310" s="219" t="s">
        <v>141</v>
      </c>
      <c r="AY310" s="21" t="s">
        <v>140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1" t="s">
        <v>80</v>
      </c>
      <c r="BK310" s="220">
        <f>ROUND(I310*H310,2)</f>
        <v>0</v>
      </c>
      <c r="BL310" s="21" t="s">
        <v>148</v>
      </c>
      <c r="BM310" s="219" t="s">
        <v>398</v>
      </c>
    </row>
    <row r="311" s="2" customFormat="1">
      <c r="A311" s="42"/>
      <c r="B311" s="43"/>
      <c r="C311" s="44"/>
      <c r="D311" s="221" t="s">
        <v>150</v>
      </c>
      <c r="E311" s="44"/>
      <c r="F311" s="222" t="s">
        <v>399</v>
      </c>
      <c r="G311" s="44"/>
      <c r="H311" s="44"/>
      <c r="I311" s="223"/>
      <c r="J311" s="44"/>
      <c r="K311" s="44"/>
      <c r="L311" s="48"/>
      <c r="M311" s="224"/>
      <c r="N311" s="225"/>
      <c r="O311" s="88"/>
      <c r="P311" s="88"/>
      <c r="Q311" s="88"/>
      <c r="R311" s="88"/>
      <c r="S311" s="88"/>
      <c r="T311" s="89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T311" s="21" t="s">
        <v>150</v>
      </c>
      <c r="AU311" s="21" t="s">
        <v>141</v>
      </c>
    </row>
    <row r="312" s="13" customFormat="1">
      <c r="A312" s="13"/>
      <c r="B312" s="226"/>
      <c r="C312" s="227"/>
      <c r="D312" s="228" t="s">
        <v>152</v>
      </c>
      <c r="E312" s="229" t="s">
        <v>19</v>
      </c>
      <c r="F312" s="230" t="s">
        <v>400</v>
      </c>
      <c r="G312" s="227"/>
      <c r="H312" s="231">
        <v>119.49800000000001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152</v>
      </c>
      <c r="AU312" s="237" t="s">
        <v>141</v>
      </c>
      <c r="AV312" s="13" t="s">
        <v>82</v>
      </c>
      <c r="AW312" s="13" t="s">
        <v>33</v>
      </c>
      <c r="AX312" s="13" t="s">
        <v>72</v>
      </c>
      <c r="AY312" s="237" t="s">
        <v>140</v>
      </c>
    </row>
    <row r="313" s="14" customFormat="1">
      <c r="A313" s="14"/>
      <c r="B313" s="238"/>
      <c r="C313" s="239"/>
      <c r="D313" s="228" t="s">
        <v>152</v>
      </c>
      <c r="E313" s="240" t="s">
        <v>19</v>
      </c>
      <c r="F313" s="241" t="s">
        <v>158</v>
      </c>
      <c r="G313" s="239"/>
      <c r="H313" s="242">
        <v>119.49800000000001</v>
      </c>
      <c r="I313" s="243"/>
      <c r="J313" s="239"/>
      <c r="K313" s="239"/>
      <c r="L313" s="244"/>
      <c r="M313" s="245"/>
      <c r="N313" s="246"/>
      <c r="O313" s="246"/>
      <c r="P313" s="246"/>
      <c r="Q313" s="246"/>
      <c r="R313" s="246"/>
      <c r="S313" s="246"/>
      <c r="T313" s="24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8" t="s">
        <v>152</v>
      </c>
      <c r="AU313" s="248" t="s">
        <v>141</v>
      </c>
      <c r="AV313" s="14" t="s">
        <v>141</v>
      </c>
      <c r="AW313" s="14" t="s">
        <v>33</v>
      </c>
      <c r="AX313" s="14" t="s">
        <v>80</v>
      </c>
      <c r="AY313" s="248" t="s">
        <v>140</v>
      </c>
    </row>
    <row r="314" s="2" customFormat="1" ht="16.5" customHeight="1">
      <c r="A314" s="42"/>
      <c r="B314" s="43"/>
      <c r="C314" s="208" t="s">
        <v>401</v>
      </c>
      <c r="D314" s="208" t="s">
        <v>143</v>
      </c>
      <c r="E314" s="209" t="s">
        <v>402</v>
      </c>
      <c r="F314" s="210" t="s">
        <v>403</v>
      </c>
      <c r="G314" s="211" t="s">
        <v>146</v>
      </c>
      <c r="H314" s="212">
        <v>119.49800000000001</v>
      </c>
      <c r="I314" s="213"/>
      <c r="J314" s="214">
        <f>ROUND(I314*H314,2)</f>
        <v>0</v>
      </c>
      <c r="K314" s="210" t="s">
        <v>147</v>
      </c>
      <c r="L314" s="48"/>
      <c r="M314" s="215" t="s">
        <v>19</v>
      </c>
      <c r="N314" s="216" t="s">
        <v>43</v>
      </c>
      <c r="O314" s="88"/>
      <c r="P314" s="217">
        <f>O314*H314</f>
        <v>0</v>
      </c>
      <c r="Q314" s="217">
        <v>0</v>
      </c>
      <c r="R314" s="217">
        <f>Q314*H314</f>
        <v>0</v>
      </c>
      <c r="S314" s="217">
        <v>0</v>
      </c>
      <c r="T314" s="218">
        <f>S314*H314</f>
        <v>0</v>
      </c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R314" s="219" t="s">
        <v>148</v>
      </c>
      <c r="AT314" s="219" t="s">
        <v>143</v>
      </c>
      <c r="AU314" s="219" t="s">
        <v>141</v>
      </c>
      <c r="AY314" s="21" t="s">
        <v>140</v>
      </c>
      <c r="BE314" s="220">
        <f>IF(N314="základní",J314,0)</f>
        <v>0</v>
      </c>
      <c r="BF314" s="220">
        <f>IF(N314="snížená",J314,0)</f>
        <v>0</v>
      </c>
      <c r="BG314" s="220">
        <f>IF(N314="zákl. přenesená",J314,0)</f>
        <v>0</v>
      </c>
      <c r="BH314" s="220">
        <f>IF(N314="sníž. přenesená",J314,0)</f>
        <v>0</v>
      </c>
      <c r="BI314" s="220">
        <f>IF(N314="nulová",J314,0)</f>
        <v>0</v>
      </c>
      <c r="BJ314" s="21" t="s">
        <v>80</v>
      </c>
      <c r="BK314" s="220">
        <f>ROUND(I314*H314,2)</f>
        <v>0</v>
      </c>
      <c r="BL314" s="21" t="s">
        <v>148</v>
      </c>
      <c r="BM314" s="219" t="s">
        <v>404</v>
      </c>
    </row>
    <row r="315" s="2" customFormat="1">
      <c r="A315" s="42"/>
      <c r="B315" s="43"/>
      <c r="C315" s="44"/>
      <c r="D315" s="221" t="s">
        <v>150</v>
      </c>
      <c r="E315" s="44"/>
      <c r="F315" s="222" t="s">
        <v>405</v>
      </c>
      <c r="G315" s="44"/>
      <c r="H315" s="44"/>
      <c r="I315" s="223"/>
      <c r="J315" s="44"/>
      <c r="K315" s="44"/>
      <c r="L315" s="48"/>
      <c r="M315" s="224"/>
      <c r="N315" s="225"/>
      <c r="O315" s="88"/>
      <c r="P315" s="88"/>
      <c r="Q315" s="88"/>
      <c r="R315" s="88"/>
      <c r="S315" s="88"/>
      <c r="T315" s="89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T315" s="21" t="s">
        <v>150</v>
      </c>
      <c r="AU315" s="21" t="s">
        <v>141</v>
      </c>
    </row>
    <row r="316" s="13" customFormat="1">
      <c r="A316" s="13"/>
      <c r="B316" s="226"/>
      <c r="C316" s="227"/>
      <c r="D316" s="228" t="s">
        <v>152</v>
      </c>
      <c r="E316" s="229" t="s">
        <v>19</v>
      </c>
      <c r="F316" s="230" t="s">
        <v>400</v>
      </c>
      <c r="G316" s="227"/>
      <c r="H316" s="231">
        <v>119.49800000000001</v>
      </c>
      <c r="I316" s="232"/>
      <c r="J316" s="227"/>
      <c r="K316" s="227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152</v>
      </c>
      <c r="AU316" s="237" t="s">
        <v>141</v>
      </c>
      <c r="AV316" s="13" t="s">
        <v>82</v>
      </c>
      <c r="AW316" s="13" t="s">
        <v>33</v>
      </c>
      <c r="AX316" s="13" t="s">
        <v>72</v>
      </c>
      <c r="AY316" s="237" t="s">
        <v>140</v>
      </c>
    </row>
    <row r="317" s="14" customFormat="1">
      <c r="A317" s="14"/>
      <c r="B317" s="238"/>
      <c r="C317" s="239"/>
      <c r="D317" s="228" t="s">
        <v>152</v>
      </c>
      <c r="E317" s="240" t="s">
        <v>19</v>
      </c>
      <c r="F317" s="241" t="s">
        <v>158</v>
      </c>
      <c r="G317" s="239"/>
      <c r="H317" s="242">
        <v>119.49800000000001</v>
      </c>
      <c r="I317" s="243"/>
      <c r="J317" s="239"/>
      <c r="K317" s="239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152</v>
      </c>
      <c r="AU317" s="248" t="s">
        <v>141</v>
      </c>
      <c r="AV317" s="14" t="s">
        <v>141</v>
      </c>
      <c r="AW317" s="14" t="s">
        <v>33</v>
      </c>
      <c r="AX317" s="14" t="s">
        <v>80</v>
      </c>
      <c r="AY317" s="248" t="s">
        <v>140</v>
      </c>
    </row>
    <row r="318" s="2" customFormat="1" ht="16.5" customHeight="1">
      <c r="A318" s="42"/>
      <c r="B318" s="43"/>
      <c r="C318" s="208" t="s">
        <v>406</v>
      </c>
      <c r="D318" s="208" t="s">
        <v>143</v>
      </c>
      <c r="E318" s="209" t="s">
        <v>407</v>
      </c>
      <c r="F318" s="210" t="s">
        <v>408</v>
      </c>
      <c r="G318" s="211" t="s">
        <v>146</v>
      </c>
      <c r="H318" s="212">
        <v>238.99600000000001</v>
      </c>
      <c r="I318" s="213"/>
      <c r="J318" s="214">
        <f>ROUND(I318*H318,2)</f>
        <v>0</v>
      </c>
      <c r="K318" s="210" t="s">
        <v>147</v>
      </c>
      <c r="L318" s="48"/>
      <c r="M318" s="215" t="s">
        <v>19</v>
      </c>
      <c r="N318" s="216" t="s">
        <v>43</v>
      </c>
      <c r="O318" s="88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19" t="s">
        <v>148</v>
      </c>
      <c r="AT318" s="219" t="s">
        <v>143</v>
      </c>
      <c r="AU318" s="219" t="s">
        <v>141</v>
      </c>
      <c r="AY318" s="21" t="s">
        <v>140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1" t="s">
        <v>80</v>
      </c>
      <c r="BK318" s="220">
        <f>ROUND(I318*H318,2)</f>
        <v>0</v>
      </c>
      <c r="BL318" s="21" t="s">
        <v>148</v>
      </c>
      <c r="BM318" s="219" t="s">
        <v>409</v>
      </c>
    </row>
    <row r="319" s="2" customFormat="1">
      <c r="A319" s="42"/>
      <c r="B319" s="43"/>
      <c r="C319" s="44"/>
      <c r="D319" s="221" t="s">
        <v>150</v>
      </c>
      <c r="E319" s="44"/>
      <c r="F319" s="222" t="s">
        <v>410</v>
      </c>
      <c r="G319" s="44"/>
      <c r="H319" s="44"/>
      <c r="I319" s="223"/>
      <c r="J319" s="44"/>
      <c r="K319" s="44"/>
      <c r="L319" s="48"/>
      <c r="M319" s="224"/>
      <c r="N319" s="225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1" t="s">
        <v>150</v>
      </c>
      <c r="AU319" s="21" t="s">
        <v>141</v>
      </c>
    </row>
    <row r="320" s="13" customFormat="1">
      <c r="A320" s="13"/>
      <c r="B320" s="226"/>
      <c r="C320" s="227"/>
      <c r="D320" s="228" t="s">
        <v>152</v>
      </c>
      <c r="E320" s="227"/>
      <c r="F320" s="230" t="s">
        <v>411</v>
      </c>
      <c r="G320" s="227"/>
      <c r="H320" s="231">
        <v>238.99600000000001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152</v>
      </c>
      <c r="AU320" s="237" t="s">
        <v>141</v>
      </c>
      <c r="AV320" s="13" t="s">
        <v>82</v>
      </c>
      <c r="AW320" s="13" t="s">
        <v>4</v>
      </c>
      <c r="AX320" s="13" t="s">
        <v>80</v>
      </c>
      <c r="AY320" s="237" t="s">
        <v>140</v>
      </c>
    </row>
    <row r="321" s="2" customFormat="1" ht="24.15" customHeight="1">
      <c r="A321" s="42"/>
      <c r="B321" s="43"/>
      <c r="C321" s="208" t="s">
        <v>412</v>
      </c>
      <c r="D321" s="208" t="s">
        <v>143</v>
      </c>
      <c r="E321" s="209" t="s">
        <v>413</v>
      </c>
      <c r="F321" s="210" t="s">
        <v>414</v>
      </c>
      <c r="G321" s="211" t="s">
        <v>166</v>
      </c>
      <c r="H321" s="212">
        <v>2.3999999999999999</v>
      </c>
      <c r="I321" s="213"/>
      <c r="J321" s="214">
        <f>ROUND(I321*H321,2)</f>
        <v>0</v>
      </c>
      <c r="K321" s="210" t="s">
        <v>147</v>
      </c>
      <c r="L321" s="48"/>
      <c r="M321" s="215" t="s">
        <v>19</v>
      </c>
      <c r="N321" s="216" t="s">
        <v>43</v>
      </c>
      <c r="O321" s="88"/>
      <c r="P321" s="217">
        <f>O321*H321</f>
        <v>0</v>
      </c>
      <c r="Q321" s="217">
        <v>0.0012800000000000001</v>
      </c>
      <c r="R321" s="217">
        <f>Q321*H321</f>
        <v>0.0030720000000000001</v>
      </c>
      <c r="S321" s="217">
        <v>0.021000000000000001</v>
      </c>
      <c r="T321" s="218">
        <f>S321*H321</f>
        <v>0.0504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19" t="s">
        <v>148</v>
      </c>
      <c r="AT321" s="219" t="s">
        <v>143</v>
      </c>
      <c r="AU321" s="219" t="s">
        <v>141</v>
      </c>
      <c r="AY321" s="21" t="s">
        <v>140</v>
      </c>
      <c r="BE321" s="220">
        <f>IF(N321="základní",J321,0)</f>
        <v>0</v>
      </c>
      <c r="BF321" s="220">
        <f>IF(N321="snížená",J321,0)</f>
        <v>0</v>
      </c>
      <c r="BG321" s="220">
        <f>IF(N321="zákl. přenesená",J321,0)</f>
        <v>0</v>
      </c>
      <c r="BH321" s="220">
        <f>IF(N321="sníž. přenesená",J321,0)</f>
        <v>0</v>
      </c>
      <c r="BI321" s="220">
        <f>IF(N321="nulová",J321,0)</f>
        <v>0</v>
      </c>
      <c r="BJ321" s="21" t="s">
        <v>80</v>
      </c>
      <c r="BK321" s="220">
        <f>ROUND(I321*H321,2)</f>
        <v>0</v>
      </c>
      <c r="BL321" s="21" t="s">
        <v>148</v>
      </c>
      <c r="BM321" s="219" t="s">
        <v>415</v>
      </c>
    </row>
    <row r="322" s="2" customFormat="1">
      <c r="A322" s="42"/>
      <c r="B322" s="43"/>
      <c r="C322" s="44"/>
      <c r="D322" s="221" t="s">
        <v>150</v>
      </c>
      <c r="E322" s="44"/>
      <c r="F322" s="222" t="s">
        <v>416</v>
      </c>
      <c r="G322" s="44"/>
      <c r="H322" s="44"/>
      <c r="I322" s="223"/>
      <c r="J322" s="44"/>
      <c r="K322" s="44"/>
      <c r="L322" s="48"/>
      <c r="M322" s="224"/>
      <c r="N322" s="225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1" t="s">
        <v>150</v>
      </c>
      <c r="AU322" s="21" t="s">
        <v>141</v>
      </c>
    </row>
    <row r="323" s="13" customFormat="1">
      <c r="A323" s="13"/>
      <c r="B323" s="226"/>
      <c r="C323" s="227"/>
      <c r="D323" s="228" t="s">
        <v>152</v>
      </c>
      <c r="E323" s="229" t="s">
        <v>19</v>
      </c>
      <c r="F323" s="230" t="s">
        <v>417</v>
      </c>
      <c r="G323" s="227"/>
      <c r="H323" s="231">
        <v>2.3999999999999999</v>
      </c>
      <c r="I323" s="232"/>
      <c r="J323" s="227"/>
      <c r="K323" s="227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152</v>
      </c>
      <c r="AU323" s="237" t="s">
        <v>141</v>
      </c>
      <c r="AV323" s="13" t="s">
        <v>82</v>
      </c>
      <c r="AW323" s="13" t="s">
        <v>33</v>
      </c>
      <c r="AX323" s="13" t="s">
        <v>72</v>
      </c>
      <c r="AY323" s="237" t="s">
        <v>140</v>
      </c>
    </row>
    <row r="324" s="14" customFormat="1">
      <c r="A324" s="14"/>
      <c r="B324" s="238"/>
      <c r="C324" s="239"/>
      <c r="D324" s="228" t="s">
        <v>152</v>
      </c>
      <c r="E324" s="240" t="s">
        <v>19</v>
      </c>
      <c r="F324" s="241" t="s">
        <v>158</v>
      </c>
      <c r="G324" s="239"/>
      <c r="H324" s="242">
        <v>2.3999999999999999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152</v>
      </c>
      <c r="AU324" s="248" t="s">
        <v>141</v>
      </c>
      <c r="AV324" s="14" t="s">
        <v>141</v>
      </c>
      <c r="AW324" s="14" t="s">
        <v>33</v>
      </c>
      <c r="AX324" s="14" t="s">
        <v>80</v>
      </c>
      <c r="AY324" s="248" t="s">
        <v>140</v>
      </c>
    </row>
    <row r="325" s="2" customFormat="1" ht="16.5" customHeight="1">
      <c r="A325" s="42"/>
      <c r="B325" s="43"/>
      <c r="C325" s="208" t="s">
        <v>418</v>
      </c>
      <c r="D325" s="208" t="s">
        <v>143</v>
      </c>
      <c r="E325" s="209" t="s">
        <v>419</v>
      </c>
      <c r="F325" s="210" t="s">
        <v>420</v>
      </c>
      <c r="G325" s="211" t="s">
        <v>146</v>
      </c>
      <c r="H325" s="212">
        <v>16.43</v>
      </c>
      <c r="I325" s="213"/>
      <c r="J325" s="214">
        <f>ROUND(I325*H325,2)</f>
        <v>0</v>
      </c>
      <c r="K325" s="210" t="s">
        <v>147</v>
      </c>
      <c r="L325" s="48"/>
      <c r="M325" s="215" t="s">
        <v>19</v>
      </c>
      <c r="N325" s="216" t="s">
        <v>43</v>
      </c>
      <c r="O325" s="88"/>
      <c r="P325" s="217">
        <f>O325*H325</f>
        <v>0</v>
      </c>
      <c r="Q325" s="217">
        <v>0</v>
      </c>
      <c r="R325" s="217">
        <f>Q325*H325</f>
        <v>0</v>
      </c>
      <c r="S325" s="217">
        <v>0.01695</v>
      </c>
      <c r="T325" s="218">
        <f>S325*H325</f>
        <v>0.27848849999999997</v>
      </c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R325" s="219" t="s">
        <v>148</v>
      </c>
      <c r="AT325" s="219" t="s">
        <v>143</v>
      </c>
      <c r="AU325" s="219" t="s">
        <v>141</v>
      </c>
      <c r="AY325" s="21" t="s">
        <v>140</v>
      </c>
      <c r="BE325" s="220">
        <f>IF(N325="základní",J325,0)</f>
        <v>0</v>
      </c>
      <c r="BF325" s="220">
        <f>IF(N325="snížená",J325,0)</f>
        <v>0</v>
      </c>
      <c r="BG325" s="220">
        <f>IF(N325="zákl. přenesená",J325,0)</f>
        <v>0</v>
      </c>
      <c r="BH325" s="220">
        <f>IF(N325="sníž. přenesená",J325,0)</f>
        <v>0</v>
      </c>
      <c r="BI325" s="220">
        <f>IF(N325="nulová",J325,0)</f>
        <v>0</v>
      </c>
      <c r="BJ325" s="21" t="s">
        <v>80</v>
      </c>
      <c r="BK325" s="220">
        <f>ROUND(I325*H325,2)</f>
        <v>0</v>
      </c>
      <c r="BL325" s="21" t="s">
        <v>148</v>
      </c>
      <c r="BM325" s="219" t="s">
        <v>421</v>
      </c>
    </row>
    <row r="326" s="2" customFormat="1">
      <c r="A326" s="42"/>
      <c r="B326" s="43"/>
      <c r="C326" s="44"/>
      <c r="D326" s="221" t="s">
        <v>150</v>
      </c>
      <c r="E326" s="44"/>
      <c r="F326" s="222" t="s">
        <v>422</v>
      </c>
      <c r="G326" s="44"/>
      <c r="H326" s="44"/>
      <c r="I326" s="223"/>
      <c r="J326" s="44"/>
      <c r="K326" s="44"/>
      <c r="L326" s="48"/>
      <c r="M326" s="224"/>
      <c r="N326" s="225"/>
      <c r="O326" s="88"/>
      <c r="P326" s="88"/>
      <c r="Q326" s="88"/>
      <c r="R326" s="88"/>
      <c r="S326" s="88"/>
      <c r="T326" s="89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T326" s="21" t="s">
        <v>150</v>
      </c>
      <c r="AU326" s="21" t="s">
        <v>141</v>
      </c>
    </row>
    <row r="327" s="13" customFormat="1">
      <c r="A327" s="13"/>
      <c r="B327" s="226"/>
      <c r="C327" s="227"/>
      <c r="D327" s="228" t="s">
        <v>152</v>
      </c>
      <c r="E327" s="229" t="s">
        <v>19</v>
      </c>
      <c r="F327" s="230" t="s">
        <v>423</v>
      </c>
      <c r="G327" s="227"/>
      <c r="H327" s="231">
        <v>5.7450000000000001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152</v>
      </c>
      <c r="AU327" s="237" t="s">
        <v>141</v>
      </c>
      <c r="AV327" s="13" t="s">
        <v>82</v>
      </c>
      <c r="AW327" s="13" t="s">
        <v>33</v>
      </c>
      <c r="AX327" s="13" t="s">
        <v>72</v>
      </c>
      <c r="AY327" s="237" t="s">
        <v>140</v>
      </c>
    </row>
    <row r="328" s="13" customFormat="1">
      <c r="A328" s="13"/>
      <c r="B328" s="226"/>
      <c r="C328" s="227"/>
      <c r="D328" s="228" t="s">
        <v>152</v>
      </c>
      <c r="E328" s="229" t="s">
        <v>19</v>
      </c>
      <c r="F328" s="230" t="s">
        <v>424</v>
      </c>
      <c r="G328" s="227"/>
      <c r="H328" s="231">
        <v>7.6399999999999997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152</v>
      </c>
      <c r="AU328" s="237" t="s">
        <v>141</v>
      </c>
      <c r="AV328" s="13" t="s">
        <v>82</v>
      </c>
      <c r="AW328" s="13" t="s">
        <v>33</v>
      </c>
      <c r="AX328" s="13" t="s">
        <v>72</v>
      </c>
      <c r="AY328" s="237" t="s">
        <v>140</v>
      </c>
    </row>
    <row r="329" s="13" customFormat="1">
      <c r="A329" s="13"/>
      <c r="B329" s="226"/>
      <c r="C329" s="227"/>
      <c r="D329" s="228" t="s">
        <v>152</v>
      </c>
      <c r="E329" s="229" t="s">
        <v>19</v>
      </c>
      <c r="F329" s="230" t="s">
        <v>425</v>
      </c>
      <c r="G329" s="227"/>
      <c r="H329" s="231">
        <v>3.0449999999999999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152</v>
      </c>
      <c r="AU329" s="237" t="s">
        <v>141</v>
      </c>
      <c r="AV329" s="13" t="s">
        <v>82</v>
      </c>
      <c r="AW329" s="13" t="s">
        <v>33</v>
      </c>
      <c r="AX329" s="13" t="s">
        <v>72</v>
      </c>
      <c r="AY329" s="237" t="s">
        <v>140</v>
      </c>
    </row>
    <row r="330" s="14" customFormat="1">
      <c r="A330" s="14"/>
      <c r="B330" s="238"/>
      <c r="C330" s="239"/>
      <c r="D330" s="228" t="s">
        <v>152</v>
      </c>
      <c r="E330" s="240" t="s">
        <v>19</v>
      </c>
      <c r="F330" s="241" t="s">
        <v>158</v>
      </c>
      <c r="G330" s="239"/>
      <c r="H330" s="242">
        <v>16.43</v>
      </c>
      <c r="I330" s="243"/>
      <c r="J330" s="239"/>
      <c r="K330" s="239"/>
      <c r="L330" s="244"/>
      <c r="M330" s="245"/>
      <c r="N330" s="246"/>
      <c r="O330" s="246"/>
      <c r="P330" s="246"/>
      <c r="Q330" s="246"/>
      <c r="R330" s="246"/>
      <c r="S330" s="246"/>
      <c r="T330" s="24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8" t="s">
        <v>152</v>
      </c>
      <c r="AU330" s="248" t="s">
        <v>141</v>
      </c>
      <c r="AV330" s="14" t="s">
        <v>141</v>
      </c>
      <c r="AW330" s="14" t="s">
        <v>33</v>
      </c>
      <c r="AX330" s="14" t="s">
        <v>80</v>
      </c>
      <c r="AY330" s="248" t="s">
        <v>140</v>
      </c>
    </row>
    <row r="331" s="2" customFormat="1" ht="16.5" customHeight="1">
      <c r="A331" s="42"/>
      <c r="B331" s="43"/>
      <c r="C331" s="208" t="s">
        <v>426</v>
      </c>
      <c r="D331" s="208" t="s">
        <v>143</v>
      </c>
      <c r="E331" s="209" t="s">
        <v>427</v>
      </c>
      <c r="F331" s="210" t="s">
        <v>428</v>
      </c>
      <c r="G331" s="211" t="s">
        <v>161</v>
      </c>
      <c r="H331" s="212">
        <v>4</v>
      </c>
      <c r="I331" s="213"/>
      <c r="J331" s="214">
        <f>ROUND(I331*H331,2)</f>
        <v>0</v>
      </c>
      <c r="K331" s="210" t="s">
        <v>147</v>
      </c>
      <c r="L331" s="48"/>
      <c r="M331" s="215" t="s">
        <v>19</v>
      </c>
      <c r="N331" s="216" t="s">
        <v>43</v>
      </c>
      <c r="O331" s="88"/>
      <c r="P331" s="217">
        <f>O331*H331</f>
        <v>0</v>
      </c>
      <c r="Q331" s="217">
        <v>0</v>
      </c>
      <c r="R331" s="217">
        <f>Q331*H331</f>
        <v>0</v>
      </c>
      <c r="S331" s="217">
        <v>0.024</v>
      </c>
      <c r="T331" s="218">
        <f>S331*H331</f>
        <v>0.096000000000000002</v>
      </c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R331" s="219" t="s">
        <v>148</v>
      </c>
      <c r="AT331" s="219" t="s">
        <v>143</v>
      </c>
      <c r="AU331" s="219" t="s">
        <v>141</v>
      </c>
      <c r="AY331" s="21" t="s">
        <v>140</v>
      </c>
      <c r="BE331" s="220">
        <f>IF(N331="základní",J331,0)</f>
        <v>0</v>
      </c>
      <c r="BF331" s="220">
        <f>IF(N331="snížená",J331,0)</f>
        <v>0</v>
      </c>
      <c r="BG331" s="220">
        <f>IF(N331="zákl. přenesená",J331,0)</f>
        <v>0</v>
      </c>
      <c r="BH331" s="220">
        <f>IF(N331="sníž. přenesená",J331,0)</f>
        <v>0</v>
      </c>
      <c r="BI331" s="220">
        <f>IF(N331="nulová",J331,0)</f>
        <v>0</v>
      </c>
      <c r="BJ331" s="21" t="s">
        <v>80</v>
      </c>
      <c r="BK331" s="220">
        <f>ROUND(I331*H331,2)</f>
        <v>0</v>
      </c>
      <c r="BL331" s="21" t="s">
        <v>148</v>
      </c>
      <c r="BM331" s="219" t="s">
        <v>429</v>
      </c>
    </row>
    <row r="332" s="2" customFormat="1">
      <c r="A332" s="42"/>
      <c r="B332" s="43"/>
      <c r="C332" s="44"/>
      <c r="D332" s="221" t="s">
        <v>150</v>
      </c>
      <c r="E332" s="44"/>
      <c r="F332" s="222" t="s">
        <v>430</v>
      </c>
      <c r="G332" s="44"/>
      <c r="H332" s="44"/>
      <c r="I332" s="223"/>
      <c r="J332" s="44"/>
      <c r="K332" s="44"/>
      <c r="L332" s="48"/>
      <c r="M332" s="224"/>
      <c r="N332" s="225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T332" s="21" t="s">
        <v>150</v>
      </c>
      <c r="AU332" s="21" t="s">
        <v>141</v>
      </c>
    </row>
    <row r="333" s="12" customFormat="1" ht="22.8" customHeight="1">
      <c r="A333" s="12"/>
      <c r="B333" s="192"/>
      <c r="C333" s="193"/>
      <c r="D333" s="194" t="s">
        <v>71</v>
      </c>
      <c r="E333" s="206" t="s">
        <v>431</v>
      </c>
      <c r="F333" s="206" t="s">
        <v>432</v>
      </c>
      <c r="G333" s="193"/>
      <c r="H333" s="193"/>
      <c r="I333" s="196"/>
      <c r="J333" s="207">
        <f>BK333</f>
        <v>0</v>
      </c>
      <c r="K333" s="193"/>
      <c r="L333" s="198"/>
      <c r="M333" s="199"/>
      <c r="N333" s="200"/>
      <c r="O333" s="200"/>
      <c r="P333" s="201">
        <f>SUM(P334:P342)</f>
        <v>0</v>
      </c>
      <c r="Q333" s="200"/>
      <c r="R333" s="201">
        <f>SUM(R334:R342)</f>
        <v>0</v>
      </c>
      <c r="S333" s="200"/>
      <c r="T333" s="202">
        <f>SUM(T334:T342)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3" t="s">
        <v>80</v>
      </c>
      <c r="AT333" s="204" t="s">
        <v>71</v>
      </c>
      <c r="AU333" s="204" t="s">
        <v>80</v>
      </c>
      <c r="AY333" s="203" t="s">
        <v>140</v>
      </c>
      <c r="BK333" s="205">
        <f>SUM(BK334:BK342)</f>
        <v>0</v>
      </c>
    </row>
    <row r="334" s="2" customFormat="1" ht="24.15" customHeight="1">
      <c r="A334" s="42"/>
      <c r="B334" s="43"/>
      <c r="C334" s="208" t="s">
        <v>433</v>
      </c>
      <c r="D334" s="208" t="s">
        <v>143</v>
      </c>
      <c r="E334" s="209" t="s">
        <v>434</v>
      </c>
      <c r="F334" s="210" t="s">
        <v>435</v>
      </c>
      <c r="G334" s="211" t="s">
        <v>184</v>
      </c>
      <c r="H334" s="212">
        <v>9.6699999999999999</v>
      </c>
      <c r="I334" s="213"/>
      <c r="J334" s="214">
        <f>ROUND(I334*H334,2)</f>
        <v>0</v>
      </c>
      <c r="K334" s="210" t="s">
        <v>147</v>
      </c>
      <c r="L334" s="48"/>
      <c r="M334" s="215" t="s">
        <v>19</v>
      </c>
      <c r="N334" s="216" t="s">
        <v>43</v>
      </c>
      <c r="O334" s="88"/>
      <c r="P334" s="217">
        <f>O334*H334</f>
        <v>0</v>
      </c>
      <c r="Q334" s="217">
        <v>0</v>
      </c>
      <c r="R334" s="217">
        <f>Q334*H334</f>
        <v>0</v>
      </c>
      <c r="S334" s="217">
        <v>0</v>
      </c>
      <c r="T334" s="218">
        <f>S334*H334</f>
        <v>0</v>
      </c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R334" s="219" t="s">
        <v>148</v>
      </c>
      <c r="AT334" s="219" t="s">
        <v>143</v>
      </c>
      <c r="AU334" s="219" t="s">
        <v>82</v>
      </c>
      <c r="AY334" s="21" t="s">
        <v>140</v>
      </c>
      <c r="BE334" s="220">
        <f>IF(N334="základní",J334,0)</f>
        <v>0</v>
      </c>
      <c r="BF334" s="220">
        <f>IF(N334="snížená",J334,0)</f>
        <v>0</v>
      </c>
      <c r="BG334" s="220">
        <f>IF(N334="zákl. přenesená",J334,0)</f>
        <v>0</v>
      </c>
      <c r="BH334" s="220">
        <f>IF(N334="sníž. přenesená",J334,0)</f>
        <v>0</v>
      </c>
      <c r="BI334" s="220">
        <f>IF(N334="nulová",J334,0)</f>
        <v>0</v>
      </c>
      <c r="BJ334" s="21" t="s">
        <v>80</v>
      </c>
      <c r="BK334" s="220">
        <f>ROUND(I334*H334,2)</f>
        <v>0</v>
      </c>
      <c r="BL334" s="21" t="s">
        <v>148</v>
      </c>
      <c r="BM334" s="219" t="s">
        <v>436</v>
      </c>
    </row>
    <row r="335" s="2" customFormat="1">
      <c r="A335" s="42"/>
      <c r="B335" s="43"/>
      <c r="C335" s="44"/>
      <c r="D335" s="221" t="s">
        <v>150</v>
      </c>
      <c r="E335" s="44"/>
      <c r="F335" s="222" t="s">
        <v>437</v>
      </c>
      <c r="G335" s="44"/>
      <c r="H335" s="44"/>
      <c r="I335" s="223"/>
      <c r="J335" s="44"/>
      <c r="K335" s="44"/>
      <c r="L335" s="48"/>
      <c r="M335" s="224"/>
      <c r="N335" s="225"/>
      <c r="O335" s="88"/>
      <c r="P335" s="88"/>
      <c r="Q335" s="88"/>
      <c r="R335" s="88"/>
      <c r="S335" s="88"/>
      <c r="T335" s="89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T335" s="21" t="s">
        <v>150</v>
      </c>
      <c r="AU335" s="21" t="s">
        <v>82</v>
      </c>
    </row>
    <row r="336" s="2" customFormat="1" ht="21.75" customHeight="1">
      <c r="A336" s="42"/>
      <c r="B336" s="43"/>
      <c r="C336" s="208" t="s">
        <v>438</v>
      </c>
      <c r="D336" s="208" t="s">
        <v>143</v>
      </c>
      <c r="E336" s="209" t="s">
        <v>439</v>
      </c>
      <c r="F336" s="210" t="s">
        <v>440</v>
      </c>
      <c r="G336" s="211" t="s">
        <v>184</v>
      </c>
      <c r="H336" s="212">
        <v>9.6699999999999999</v>
      </c>
      <c r="I336" s="213"/>
      <c r="J336" s="214">
        <f>ROUND(I336*H336,2)</f>
        <v>0</v>
      </c>
      <c r="K336" s="210" t="s">
        <v>147</v>
      </c>
      <c r="L336" s="48"/>
      <c r="M336" s="215" t="s">
        <v>19</v>
      </c>
      <c r="N336" s="216" t="s">
        <v>43</v>
      </c>
      <c r="O336" s="88"/>
      <c r="P336" s="217">
        <f>O336*H336</f>
        <v>0</v>
      </c>
      <c r="Q336" s="217">
        <v>0</v>
      </c>
      <c r="R336" s="217">
        <f>Q336*H336</f>
        <v>0</v>
      </c>
      <c r="S336" s="217">
        <v>0</v>
      </c>
      <c r="T336" s="218">
        <f>S336*H336</f>
        <v>0</v>
      </c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R336" s="219" t="s">
        <v>148</v>
      </c>
      <c r="AT336" s="219" t="s">
        <v>143</v>
      </c>
      <c r="AU336" s="219" t="s">
        <v>82</v>
      </c>
      <c r="AY336" s="21" t="s">
        <v>140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1" t="s">
        <v>80</v>
      </c>
      <c r="BK336" s="220">
        <f>ROUND(I336*H336,2)</f>
        <v>0</v>
      </c>
      <c r="BL336" s="21" t="s">
        <v>148</v>
      </c>
      <c r="BM336" s="219" t="s">
        <v>441</v>
      </c>
    </row>
    <row r="337" s="2" customFormat="1">
      <c r="A337" s="42"/>
      <c r="B337" s="43"/>
      <c r="C337" s="44"/>
      <c r="D337" s="221" t="s">
        <v>150</v>
      </c>
      <c r="E337" s="44"/>
      <c r="F337" s="222" t="s">
        <v>442</v>
      </c>
      <c r="G337" s="44"/>
      <c r="H337" s="44"/>
      <c r="I337" s="223"/>
      <c r="J337" s="44"/>
      <c r="K337" s="44"/>
      <c r="L337" s="48"/>
      <c r="M337" s="224"/>
      <c r="N337" s="225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T337" s="21" t="s">
        <v>150</v>
      </c>
      <c r="AU337" s="21" t="s">
        <v>82</v>
      </c>
    </row>
    <row r="338" s="2" customFormat="1" ht="24.15" customHeight="1">
      <c r="A338" s="42"/>
      <c r="B338" s="43"/>
      <c r="C338" s="208" t="s">
        <v>443</v>
      </c>
      <c r="D338" s="208" t="s">
        <v>143</v>
      </c>
      <c r="E338" s="209" t="s">
        <v>444</v>
      </c>
      <c r="F338" s="210" t="s">
        <v>445</v>
      </c>
      <c r="G338" s="211" t="s">
        <v>184</v>
      </c>
      <c r="H338" s="212">
        <v>87.030000000000001</v>
      </c>
      <c r="I338" s="213"/>
      <c r="J338" s="214">
        <f>ROUND(I338*H338,2)</f>
        <v>0</v>
      </c>
      <c r="K338" s="210" t="s">
        <v>147</v>
      </c>
      <c r="L338" s="48"/>
      <c r="M338" s="215" t="s">
        <v>19</v>
      </c>
      <c r="N338" s="216" t="s">
        <v>43</v>
      </c>
      <c r="O338" s="88"/>
      <c r="P338" s="217">
        <f>O338*H338</f>
        <v>0</v>
      </c>
      <c r="Q338" s="217">
        <v>0</v>
      </c>
      <c r="R338" s="217">
        <f>Q338*H338</f>
        <v>0</v>
      </c>
      <c r="S338" s="217">
        <v>0</v>
      </c>
      <c r="T338" s="218">
        <f>S338*H338</f>
        <v>0</v>
      </c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R338" s="219" t="s">
        <v>148</v>
      </c>
      <c r="AT338" s="219" t="s">
        <v>143</v>
      </c>
      <c r="AU338" s="219" t="s">
        <v>82</v>
      </c>
      <c r="AY338" s="21" t="s">
        <v>140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21" t="s">
        <v>80</v>
      </c>
      <c r="BK338" s="220">
        <f>ROUND(I338*H338,2)</f>
        <v>0</v>
      </c>
      <c r="BL338" s="21" t="s">
        <v>148</v>
      </c>
      <c r="BM338" s="219" t="s">
        <v>446</v>
      </c>
    </row>
    <row r="339" s="2" customFormat="1">
      <c r="A339" s="42"/>
      <c r="B339" s="43"/>
      <c r="C339" s="44"/>
      <c r="D339" s="221" t="s">
        <v>150</v>
      </c>
      <c r="E339" s="44"/>
      <c r="F339" s="222" t="s">
        <v>447</v>
      </c>
      <c r="G339" s="44"/>
      <c r="H339" s="44"/>
      <c r="I339" s="223"/>
      <c r="J339" s="44"/>
      <c r="K339" s="44"/>
      <c r="L339" s="48"/>
      <c r="M339" s="224"/>
      <c r="N339" s="225"/>
      <c r="O339" s="88"/>
      <c r="P339" s="88"/>
      <c r="Q339" s="88"/>
      <c r="R339" s="88"/>
      <c r="S339" s="88"/>
      <c r="T339" s="89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T339" s="21" t="s">
        <v>150</v>
      </c>
      <c r="AU339" s="21" t="s">
        <v>82</v>
      </c>
    </row>
    <row r="340" s="13" customFormat="1">
      <c r="A340" s="13"/>
      <c r="B340" s="226"/>
      <c r="C340" s="227"/>
      <c r="D340" s="228" t="s">
        <v>152</v>
      </c>
      <c r="E340" s="227"/>
      <c r="F340" s="230" t="s">
        <v>448</v>
      </c>
      <c r="G340" s="227"/>
      <c r="H340" s="231">
        <v>87.030000000000001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152</v>
      </c>
      <c r="AU340" s="237" t="s">
        <v>82</v>
      </c>
      <c r="AV340" s="13" t="s">
        <v>82</v>
      </c>
      <c r="AW340" s="13" t="s">
        <v>4</v>
      </c>
      <c r="AX340" s="13" t="s">
        <v>80</v>
      </c>
      <c r="AY340" s="237" t="s">
        <v>140</v>
      </c>
    </row>
    <row r="341" s="2" customFormat="1" ht="24.15" customHeight="1">
      <c r="A341" s="42"/>
      <c r="B341" s="43"/>
      <c r="C341" s="208" t="s">
        <v>449</v>
      </c>
      <c r="D341" s="208" t="s">
        <v>143</v>
      </c>
      <c r="E341" s="209" t="s">
        <v>450</v>
      </c>
      <c r="F341" s="210" t="s">
        <v>451</v>
      </c>
      <c r="G341" s="211" t="s">
        <v>184</v>
      </c>
      <c r="H341" s="212">
        <v>9.6699999999999999</v>
      </c>
      <c r="I341" s="213"/>
      <c r="J341" s="214">
        <f>ROUND(I341*H341,2)</f>
        <v>0</v>
      </c>
      <c r="K341" s="210" t="s">
        <v>147</v>
      </c>
      <c r="L341" s="48"/>
      <c r="M341" s="215" t="s">
        <v>19</v>
      </c>
      <c r="N341" s="216" t="s">
        <v>43</v>
      </c>
      <c r="O341" s="88"/>
      <c r="P341" s="217">
        <f>O341*H341</f>
        <v>0</v>
      </c>
      <c r="Q341" s="217">
        <v>0</v>
      </c>
      <c r="R341" s="217">
        <f>Q341*H341</f>
        <v>0</v>
      </c>
      <c r="S341" s="217">
        <v>0</v>
      </c>
      <c r="T341" s="218">
        <f>S341*H341</f>
        <v>0</v>
      </c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R341" s="219" t="s">
        <v>148</v>
      </c>
      <c r="AT341" s="219" t="s">
        <v>143</v>
      </c>
      <c r="AU341" s="219" t="s">
        <v>82</v>
      </c>
      <c r="AY341" s="21" t="s">
        <v>140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21" t="s">
        <v>80</v>
      </c>
      <c r="BK341" s="220">
        <f>ROUND(I341*H341,2)</f>
        <v>0</v>
      </c>
      <c r="BL341" s="21" t="s">
        <v>148</v>
      </c>
      <c r="BM341" s="219" t="s">
        <v>452</v>
      </c>
    </row>
    <row r="342" s="2" customFormat="1">
      <c r="A342" s="42"/>
      <c r="B342" s="43"/>
      <c r="C342" s="44"/>
      <c r="D342" s="221" t="s">
        <v>150</v>
      </c>
      <c r="E342" s="44"/>
      <c r="F342" s="222" t="s">
        <v>453</v>
      </c>
      <c r="G342" s="44"/>
      <c r="H342" s="44"/>
      <c r="I342" s="223"/>
      <c r="J342" s="44"/>
      <c r="K342" s="44"/>
      <c r="L342" s="48"/>
      <c r="M342" s="224"/>
      <c r="N342" s="225"/>
      <c r="O342" s="88"/>
      <c r="P342" s="88"/>
      <c r="Q342" s="88"/>
      <c r="R342" s="88"/>
      <c r="S342" s="88"/>
      <c r="T342" s="89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T342" s="21" t="s">
        <v>150</v>
      </c>
      <c r="AU342" s="21" t="s">
        <v>82</v>
      </c>
    </row>
    <row r="343" s="12" customFormat="1" ht="22.8" customHeight="1">
      <c r="A343" s="12"/>
      <c r="B343" s="192"/>
      <c r="C343" s="193"/>
      <c r="D343" s="194" t="s">
        <v>71</v>
      </c>
      <c r="E343" s="206" t="s">
        <v>454</v>
      </c>
      <c r="F343" s="206" t="s">
        <v>455</v>
      </c>
      <c r="G343" s="193"/>
      <c r="H343" s="193"/>
      <c r="I343" s="196"/>
      <c r="J343" s="207">
        <f>BK343</f>
        <v>0</v>
      </c>
      <c r="K343" s="193"/>
      <c r="L343" s="198"/>
      <c r="M343" s="199"/>
      <c r="N343" s="200"/>
      <c r="O343" s="200"/>
      <c r="P343" s="201">
        <f>SUM(P344:P345)</f>
        <v>0</v>
      </c>
      <c r="Q343" s="200"/>
      <c r="R343" s="201">
        <f>SUM(R344:R345)</f>
        <v>0</v>
      </c>
      <c r="S343" s="200"/>
      <c r="T343" s="202">
        <f>SUM(T344:T345)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3" t="s">
        <v>80</v>
      </c>
      <c r="AT343" s="204" t="s">
        <v>71</v>
      </c>
      <c r="AU343" s="204" t="s">
        <v>80</v>
      </c>
      <c r="AY343" s="203" t="s">
        <v>140</v>
      </c>
      <c r="BK343" s="205">
        <f>SUM(BK344:BK345)</f>
        <v>0</v>
      </c>
    </row>
    <row r="344" s="2" customFormat="1" ht="37.8" customHeight="1">
      <c r="A344" s="42"/>
      <c r="B344" s="43"/>
      <c r="C344" s="208" t="s">
        <v>456</v>
      </c>
      <c r="D344" s="208" t="s">
        <v>143</v>
      </c>
      <c r="E344" s="209" t="s">
        <v>457</v>
      </c>
      <c r="F344" s="210" t="s">
        <v>458</v>
      </c>
      <c r="G344" s="211" t="s">
        <v>184</v>
      </c>
      <c r="H344" s="212">
        <v>19.164000000000001</v>
      </c>
      <c r="I344" s="213"/>
      <c r="J344" s="214">
        <f>ROUND(I344*H344,2)</f>
        <v>0</v>
      </c>
      <c r="K344" s="210" t="s">
        <v>147</v>
      </c>
      <c r="L344" s="48"/>
      <c r="M344" s="215" t="s">
        <v>19</v>
      </c>
      <c r="N344" s="216" t="s">
        <v>43</v>
      </c>
      <c r="O344" s="88"/>
      <c r="P344" s="217">
        <f>O344*H344</f>
        <v>0</v>
      </c>
      <c r="Q344" s="217">
        <v>0</v>
      </c>
      <c r="R344" s="217">
        <f>Q344*H344</f>
        <v>0</v>
      </c>
      <c r="S344" s="217">
        <v>0</v>
      </c>
      <c r="T344" s="218">
        <f>S344*H344</f>
        <v>0</v>
      </c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R344" s="219" t="s">
        <v>148</v>
      </c>
      <c r="AT344" s="219" t="s">
        <v>143</v>
      </c>
      <c r="AU344" s="219" t="s">
        <v>82</v>
      </c>
      <c r="AY344" s="21" t="s">
        <v>140</v>
      </c>
      <c r="BE344" s="220">
        <f>IF(N344="základní",J344,0)</f>
        <v>0</v>
      </c>
      <c r="BF344" s="220">
        <f>IF(N344="snížená",J344,0)</f>
        <v>0</v>
      </c>
      <c r="BG344" s="220">
        <f>IF(N344="zákl. přenesená",J344,0)</f>
        <v>0</v>
      </c>
      <c r="BH344" s="220">
        <f>IF(N344="sníž. přenesená",J344,0)</f>
        <v>0</v>
      </c>
      <c r="BI344" s="220">
        <f>IF(N344="nulová",J344,0)</f>
        <v>0</v>
      </c>
      <c r="BJ344" s="21" t="s">
        <v>80</v>
      </c>
      <c r="BK344" s="220">
        <f>ROUND(I344*H344,2)</f>
        <v>0</v>
      </c>
      <c r="BL344" s="21" t="s">
        <v>148</v>
      </c>
      <c r="BM344" s="219" t="s">
        <v>459</v>
      </c>
    </row>
    <row r="345" s="2" customFormat="1">
      <c r="A345" s="42"/>
      <c r="B345" s="43"/>
      <c r="C345" s="44"/>
      <c r="D345" s="221" t="s">
        <v>150</v>
      </c>
      <c r="E345" s="44"/>
      <c r="F345" s="222" t="s">
        <v>460</v>
      </c>
      <c r="G345" s="44"/>
      <c r="H345" s="44"/>
      <c r="I345" s="223"/>
      <c r="J345" s="44"/>
      <c r="K345" s="44"/>
      <c r="L345" s="48"/>
      <c r="M345" s="224"/>
      <c r="N345" s="225"/>
      <c r="O345" s="88"/>
      <c r="P345" s="88"/>
      <c r="Q345" s="88"/>
      <c r="R345" s="88"/>
      <c r="S345" s="88"/>
      <c r="T345" s="89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T345" s="21" t="s">
        <v>150</v>
      </c>
      <c r="AU345" s="21" t="s">
        <v>82</v>
      </c>
    </row>
    <row r="346" s="12" customFormat="1" ht="25.92" customHeight="1">
      <c r="A346" s="12"/>
      <c r="B346" s="192"/>
      <c r="C346" s="193"/>
      <c r="D346" s="194" t="s">
        <v>71</v>
      </c>
      <c r="E346" s="195" t="s">
        <v>461</v>
      </c>
      <c r="F346" s="195" t="s">
        <v>462</v>
      </c>
      <c r="G346" s="193"/>
      <c r="H346" s="193"/>
      <c r="I346" s="196"/>
      <c r="J346" s="197">
        <f>BK346</f>
        <v>0</v>
      </c>
      <c r="K346" s="193"/>
      <c r="L346" s="198"/>
      <c r="M346" s="199"/>
      <c r="N346" s="200"/>
      <c r="O346" s="200"/>
      <c r="P346" s="201">
        <f>P347+P376+P388+P417+P441+P453+P499+P545+P583+P613</f>
        <v>0</v>
      </c>
      <c r="Q346" s="200"/>
      <c r="R346" s="201">
        <f>R347+R376+R388+R417+R441+R453+R499+R545+R583+R613</f>
        <v>2.19162269</v>
      </c>
      <c r="S346" s="200"/>
      <c r="T346" s="202">
        <f>T347+T376+T388+T417+T441+T453+T499+T545+T583+T613</f>
        <v>0.01204773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3" t="s">
        <v>82</v>
      </c>
      <c r="AT346" s="204" t="s">
        <v>71</v>
      </c>
      <c r="AU346" s="204" t="s">
        <v>72</v>
      </c>
      <c r="AY346" s="203" t="s">
        <v>140</v>
      </c>
      <c r="BK346" s="205">
        <f>BK347+BK376+BK388+BK417+BK441+BK453+BK499+BK545+BK583+BK613</f>
        <v>0</v>
      </c>
    </row>
    <row r="347" s="12" customFormat="1" ht="22.8" customHeight="1">
      <c r="A347" s="12"/>
      <c r="B347" s="192"/>
      <c r="C347" s="193"/>
      <c r="D347" s="194" t="s">
        <v>71</v>
      </c>
      <c r="E347" s="206" t="s">
        <v>463</v>
      </c>
      <c r="F347" s="206" t="s">
        <v>464</v>
      </c>
      <c r="G347" s="193"/>
      <c r="H347" s="193"/>
      <c r="I347" s="196"/>
      <c r="J347" s="207">
        <f>BK347</f>
        <v>0</v>
      </c>
      <c r="K347" s="193"/>
      <c r="L347" s="198"/>
      <c r="M347" s="199"/>
      <c r="N347" s="200"/>
      <c r="O347" s="200"/>
      <c r="P347" s="201">
        <f>SUM(P348:P375)</f>
        <v>0</v>
      </c>
      <c r="Q347" s="200"/>
      <c r="R347" s="201">
        <f>SUM(R348:R375)</f>
        <v>0.037359000000000003</v>
      </c>
      <c r="S347" s="200"/>
      <c r="T347" s="202">
        <f>SUM(T348:T375)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3" t="s">
        <v>82</v>
      </c>
      <c r="AT347" s="204" t="s">
        <v>71</v>
      </c>
      <c r="AU347" s="204" t="s">
        <v>80</v>
      </c>
      <c r="AY347" s="203" t="s">
        <v>140</v>
      </c>
      <c r="BK347" s="205">
        <f>SUM(BK348:BK375)</f>
        <v>0</v>
      </c>
    </row>
    <row r="348" s="2" customFormat="1" ht="16.5" customHeight="1">
      <c r="A348" s="42"/>
      <c r="B348" s="43"/>
      <c r="C348" s="208" t="s">
        <v>465</v>
      </c>
      <c r="D348" s="208" t="s">
        <v>143</v>
      </c>
      <c r="E348" s="209" t="s">
        <v>466</v>
      </c>
      <c r="F348" s="210" t="s">
        <v>467</v>
      </c>
      <c r="G348" s="211" t="s">
        <v>146</v>
      </c>
      <c r="H348" s="212">
        <v>5.3099999999999996</v>
      </c>
      <c r="I348" s="213"/>
      <c r="J348" s="214">
        <f>ROUND(I348*H348,2)</f>
        <v>0</v>
      </c>
      <c r="K348" s="210" t="s">
        <v>147</v>
      </c>
      <c r="L348" s="48"/>
      <c r="M348" s="215" t="s">
        <v>19</v>
      </c>
      <c r="N348" s="216" t="s">
        <v>43</v>
      </c>
      <c r="O348" s="88"/>
      <c r="P348" s="217">
        <f>O348*H348</f>
        <v>0</v>
      </c>
      <c r="Q348" s="217">
        <v>0.0015</v>
      </c>
      <c r="R348" s="217">
        <f>Q348*H348</f>
        <v>0.0079649999999999999</v>
      </c>
      <c r="S348" s="217">
        <v>0</v>
      </c>
      <c r="T348" s="218">
        <f>S348*H348</f>
        <v>0</v>
      </c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R348" s="219" t="s">
        <v>288</v>
      </c>
      <c r="AT348" s="219" t="s">
        <v>143</v>
      </c>
      <c r="AU348" s="219" t="s">
        <v>82</v>
      </c>
      <c r="AY348" s="21" t="s">
        <v>140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21" t="s">
        <v>80</v>
      </c>
      <c r="BK348" s="220">
        <f>ROUND(I348*H348,2)</f>
        <v>0</v>
      </c>
      <c r="BL348" s="21" t="s">
        <v>288</v>
      </c>
      <c r="BM348" s="219" t="s">
        <v>468</v>
      </c>
    </row>
    <row r="349" s="2" customFormat="1">
      <c r="A349" s="42"/>
      <c r="B349" s="43"/>
      <c r="C349" s="44"/>
      <c r="D349" s="221" t="s">
        <v>150</v>
      </c>
      <c r="E349" s="44"/>
      <c r="F349" s="222" t="s">
        <v>469</v>
      </c>
      <c r="G349" s="44"/>
      <c r="H349" s="44"/>
      <c r="I349" s="223"/>
      <c r="J349" s="44"/>
      <c r="K349" s="44"/>
      <c r="L349" s="48"/>
      <c r="M349" s="224"/>
      <c r="N349" s="225"/>
      <c r="O349" s="88"/>
      <c r="P349" s="88"/>
      <c r="Q349" s="88"/>
      <c r="R349" s="88"/>
      <c r="S349" s="88"/>
      <c r="T349" s="89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T349" s="21" t="s">
        <v>150</v>
      </c>
      <c r="AU349" s="21" t="s">
        <v>82</v>
      </c>
    </row>
    <row r="350" s="15" customFormat="1">
      <c r="A350" s="15"/>
      <c r="B350" s="249"/>
      <c r="C350" s="250"/>
      <c r="D350" s="228" t="s">
        <v>152</v>
      </c>
      <c r="E350" s="251" t="s">
        <v>19</v>
      </c>
      <c r="F350" s="252" t="s">
        <v>470</v>
      </c>
      <c r="G350" s="250"/>
      <c r="H350" s="251" t="s">
        <v>19</v>
      </c>
      <c r="I350" s="253"/>
      <c r="J350" s="250"/>
      <c r="K350" s="250"/>
      <c r="L350" s="254"/>
      <c r="M350" s="255"/>
      <c r="N350" s="256"/>
      <c r="O350" s="256"/>
      <c r="P350" s="256"/>
      <c r="Q350" s="256"/>
      <c r="R350" s="256"/>
      <c r="S350" s="256"/>
      <c r="T350" s="257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8" t="s">
        <v>152</v>
      </c>
      <c r="AU350" s="258" t="s">
        <v>82</v>
      </c>
      <c r="AV350" s="15" t="s">
        <v>80</v>
      </c>
      <c r="AW350" s="15" t="s">
        <v>33</v>
      </c>
      <c r="AX350" s="15" t="s">
        <v>72</v>
      </c>
      <c r="AY350" s="258" t="s">
        <v>140</v>
      </c>
    </row>
    <row r="351" s="13" customFormat="1">
      <c r="A351" s="13"/>
      <c r="B351" s="226"/>
      <c r="C351" s="227"/>
      <c r="D351" s="228" t="s">
        <v>152</v>
      </c>
      <c r="E351" s="229" t="s">
        <v>19</v>
      </c>
      <c r="F351" s="230" t="s">
        <v>471</v>
      </c>
      <c r="G351" s="227"/>
      <c r="H351" s="231">
        <v>3.0899999999999999</v>
      </c>
      <c r="I351" s="232"/>
      <c r="J351" s="227"/>
      <c r="K351" s="227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152</v>
      </c>
      <c r="AU351" s="237" t="s">
        <v>82</v>
      </c>
      <c r="AV351" s="13" t="s">
        <v>82</v>
      </c>
      <c r="AW351" s="13" t="s">
        <v>33</v>
      </c>
      <c r="AX351" s="13" t="s">
        <v>72</v>
      </c>
      <c r="AY351" s="237" t="s">
        <v>140</v>
      </c>
    </row>
    <row r="352" s="13" customFormat="1">
      <c r="A352" s="13"/>
      <c r="B352" s="226"/>
      <c r="C352" s="227"/>
      <c r="D352" s="228" t="s">
        <v>152</v>
      </c>
      <c r="E352" s="229" t="s">
        <v>19</v>
      </c>
      <c r="F352" s="230" t="s">
        <v>472</v>
      </c>
      <c r="G352" s="227"/>
      <c r="H352" s="231">
        <v>2.2200000000000002</v>
      </c>
      <c r="I352" s="232"/>
      <c r="J352" s="227"/>
      <c r="K352" s="227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152</v>
      </c>
      <c r="AU352" s="237" t="s">
        <v>82</v>
      </c>
      <c r="AV352" s="13" t="s">
        <v>82</v>
      </c>
      <c r="AW352" s="13" t="s">
        <v>33</v>
      </c>
      <c r="AX352" s="13" t="s">
        <v>72</v>
      </c>
      <c r="AY352" s="237" t="s">
        <v>140</v>
      </c>
    </row>
    <row r="353" s="14" customFormat="1">
      <c r="A353" s="14"/>
      <c r="B353" s="238"/>
      <c r="C353" s="239"/>
      <c r="D353" s="228" t="s">
        <v>152</v>
      </c>
      <c r="E353" s="240" t="s">
        <v>19</v>
      </c>
      <c r="F353" s="241" t="s">
        <v>158</v>
      </c>
      <c r="G353" s="239"/>
      <c r="H353" s="242">
        <v>5.3099999999999996</v>
      </c>
      <c r="I353" s="243"/>
      <c r="J353" s="239"/>
      <c r="K353" s="239"/>
      <c r="L353" s="244"/>
      <c r="M353" s="245"/>
      <c r="N353" s="246"/>
      <c r="O353" s="246"/>
      <c r="P353" s="246"/>
      <c r="Q353" s="246"/>
      <c r="R353" s="246"/>
      <c r="S353" s="246"/>
      <c r="T353" s="24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8" t="s">
        <v>152</v>
      </c>
      <c r="AU353" s="248" t="s">
        <v>82</v>
      </c>
      <c r="AV353" s="14" t="s">
        <v>141</v>
      </c>
      <c r="AW353" s="14" t="s">
        <v>33</v>
      </c>
      <c r="AX353" s="14" t="s">
        <v>80</v>
      </c>
      <c r="AY353" s="248" t="s">
        <v>140</v>
      </c>
    </row>
    <row r="354" s="2" customFormat="1" ht="16.5" customHeight="1">
      <c r="A354" s="42"/>
      <c r="B354" s="43"/>
      <c r="C354" s="208" t="s">
        <v>473</v>
      </c>
      <c r="D354" s="208" t="s">
        <v>143</v>
      </c>
      <c r="E354" s="209" t="s">
        <v>474</v>
      </c>
      <c r="F354" s="210" t="s">
        <v>475</v>
      </c>
      <c r="G354" s="211" t="s">
        <v>146</v>
      </c>
      <c r="H354" s="212">
        <v>2.7599999999999998</v>
      </c>
      <c r="I354" s="213"/>
      <c r="J354" s="214">
        <f>ROUND(I354*H354,2)</f>
        <v>0</v>
      </c>
      <c r="K354" s="210" t="s">
        <v>147</v>
      </c>
      <c r="L354" s="48"/>
      <c r="M354" s="215" t="s">
        <v>19</v>
      </c>
      <c r="N354" s="216" t="s">
        <v>43</v>
      </c>
      <c r="O354" s="88"/>
      <c r="P354" s="217">
        <f>O354*H354</f>
        <v>0</v>
      </c>
      <c r="Q354" s="217">
        <v>0.0015</v>
      </c>
      <c r="R354" s="217">
        <f>Q354*H354</f>
        <v>0.0041399999999999996</v>
      </c>
      <c r="S354" s="217">
        <v>0</v>
      </c>
      <c r="T354" s="218">
        <f>S354*H354</f>
        <v>0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R354" s="219" t="s">
        <v>288</v>
      </c>
      <c r="AT354" s="219" t="s">
        <v>143</v>
      </c>
      <c r="AU354" s="219" t="s">
        <v>82</v>
      </c>
      <c r="AY354" s="21" t="s">
        <v>140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1" t="s">
        <v>80</v>
      </c>
      <c r="BK354" s="220">
        <f>ROUND(I354*H354,2)</f>
        <v>0</v>
      </c>
      <c r="BL354" s="21" t="s">
        <v>288</v>
      </c>
      <c r="BM354" s="219" t="s">
        <v>476</v>
      </c>
    </row>
    <row r="355" s="2" customFormat="1">
      <c r="A355" s="42"/>
      <c r="B355" s="43"/>
      <c r="C355" s="44"/>
      <c r="D355" s="221" t="s">
        <v>150</v>
      </c>
      <c r="E355" s="44"/>
      <c r="F355" s="222" t="s">
        <v>477</v>
      </c>
      <c r="G355" s="44"/>
      <c r="H355" s="44"/>
      <c r="I355" s="223"/>
      <c r="J355" s="44"/>
      <c r="K355" s="44"/>
      <c r="L355" s="48"/>
      <c r="M355" s="224"/>
      <c r="N355" s="225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T355" s="21" t="s">
        <v>150</v>
      </c>
      <c r="AU355" s="21" t="s">
        <v>82</v>
      </c>
    </row>
    <row r="356" s="13" customFormat="1">
      <c r="A356" s="13"/>
      <c r="B356" s="226"/>
      <c r="C356" s="227"/>
      <c r="D356" s="228" t="s">
        <v>152</v>
      </c>
      <c r="E356" s="229" t="s">
        <v>19</v>
      </c>
      <c r="F356" s="230" t="s">
        <v>478</v>
      </c>
      <c r="G356" s="227"/>
      <c r="H356" s="231">
        <v>1.5</v>
      </c>
      <c r="I356" s="232"/>
      <c r="J356" s="227"/>
      <c r="K356" s="227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152</v>
      </c>
      <c r="AU356" s="237" t="s">
        <v>82</v>
      </c>
      <c r="AV356" s="13" t="s">
        <v>82</v>
      </c>
      <c r="AW356" s="13" t="s">
        <v>33</v>
      </c>
      <c r="AX356" s="13" t="s">
        <v>72</v>
      </c>
      <c r="AY356" s="237" t="s">
        <v>140</v>
      </c>
    </row>
    <row r="357" s="13" customFormat="1">
      <c r="A357" s="13"/>
      <c r="B357" s="226"/>
      <c r="C357" s="227"/>
      <c r="D357" s="228" t="s">
        <v>152</v>
      </c>
      <c r="E357" s="229" t="s">
        <v>19</v>
      </c>
      <c r="F357" s="230" t="s">
        <v>479</v>
      </c>
      <c r="G357" s="227"/>
      <c r="H357" s="231">
        <v>1.26</v>
      </c>
      <c r="I357" s="232"/>
      <c r="J357" s="227"/>
      <c r="K357" s="227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152</v>
      </c>
      <c r="AU357" s="237" t="s">
        <v>82</v>
      </c>
      <c r="AV357" s="13" t="s">
        <v>82</v>
      </c>
      <c r="AW357" s="13" t="s">
        <v>33</v>
      </c>
      <c r="AX357" s="13" t="s">
        <v>72</v>
      </c>
      <c r="AY357" s="237" t="s">
        <v>140</v>
      </c>
    </row>
    <row r="358" s="14" customFormat="1">
      <c r="A358" s="14"/>
      <c r="B358" s="238"/>
      <c r="C358" s="239"/>
      <c r="D358" s="228" t="s">
        <v>152</v>
      </c>
      <c r="E358" s="240" t="s">
        <v>19</v>
      </c>
      <c r="F358" s="241" t="s">
        <v>158</v>
      </c>
      <c r="G358" s="239"/>
      <c r="H358" s="242">
        <v>2.7599999999999998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152</v>
      </c>
      <c r="AU358" s="248" t="s">
        <v>82</v>
      </c>
      <c r="AV358" s="14" t="s">
        <v>141</v>
      </c>
      <c r="AW358" s="14" t="s">
        <v>33</v>
      </c>
      <c r="AX358" s="14" t="s">
        <v>80</v>
      </c>
      <c r="AY358" s="248" t="s">
        <v>140</v>
      </c>
    </row>
    <row r="359" s="2" customFormat="1" ht="16.5" customHeight="1">
      <c r="A359" s="42"/>
      <c r="B359" s="43"/>
      <c r="C359" s="208" t="s">
        <v>480</v>
      </c>
      <c r="D359" s="208" t="s">
        <v>143</v>
      </c>
      <c r="E359" s="209" t="s">
        <v>481</v>
      </c>
      <c r="F359" s="210" t="s">
        <v>482</v>
      </c>
      <c r="G359" s="211" t="s">
        <v>166</v>
      </c>
      <c r="H359" s="212">
        <v>16.199999999999999</v>
      </c>
      <c r="I359" s="213"/>
      <c r="J359" s="214">
        <f>ROUND(I359*H359,2)</f>
        <v>0</v>
      </c>
      <c r="K359" s="210" t="s">
        <v>147</v>
      </c>
      <c r="L359" s="48"/>
      <c r="M359" s="215" t="s">
        <v>19</v>
      </c>
      <c r="N359" s="216" t="s">
        <v>43</v>
      </c>
      <c r="O359" s="88"/>
      <c r="P359" s="217">
        <f>O359*H359</f>
        <v>0</v>
      </c>
      <c r="Q359" s="217">
        <v>0.00142</v>
      </c>
      <c r="R359" s="217">
        <f>Q359*H359</f>
        <v>0.023004</v>
      </c>
      <c r="S359" s="217">
        <v>0</v>
      </c>
      <c r="T359" s="218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19" t="s">
        <v>288</v>
      </c>
      <c r="AT359" s="219" t="s">
        <v>143</v>
      </c>
      <c r="AU359" s="219" t="s">
        <v>82</v>
      </c>
      <c r="AY359" s="21" t="s">
        <v>140</v>
      </c>
      <c r="BE359" s="220">
        <f>IF(N359="základní",J359,0)</f>
        <v>0</v>
      </c>
      <c r="BF359" s="220">
        <f>IF(N359="snížená",J359,0)</f>
        <v>0</v>
      </c>
      <c r="BG359" s="220">
        <f>IF(N359="zákl. přenesená",J359,0)</f>
        <v>0</v>
      </c>
      <c r="BH359" s="220">
        <f>IF(N359="sníž. přenesená",J359,0)</f>
        <v>0</v>
      </c>
      <c r="BI359" s="220">
        <f>IF(N359="nulová",J359,0)</f>
        <v>0</v>
      </c>
      <c r="BJ359" s="21" t="s">
        <v>80</v>
      </c>
      <c r="BK359" s="220">
        <f>ROUND(I359*H359,2)</f>
        <v>0</v>
      </c>
      <c r="BL359" s="21" t="s">
        <v>288</v>
      </c>
      <c r="BM359" s="219" t="s">
        <v>483</v>
      </c>
    </row>
    <row r="360" s="2" customFormat="1">
      <c r="A360" s="42"/>
      <c r="B360" s="43"/>
      <c r="C360" s="44"/>
      <c r="D360" s="221" t="s">
        <v>150</v>
      </c>
      <c r="E360" s="44"/>
      <c r="F360" s="222" t="s">
        <v>484</v>
      </c>
      <c r="G360" s="44"/>
      <c r="H360" s="44"/>
      <c r="I360" s="223"/>
      <c r="J360" s="44"/>
      <c r="K360" s="44"/>
      <c r="L360" s="48"/>
      <c r="M360" s="224"/>
      <c r="N360" s="225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1" t="s">
        <v>150</v>
      </c>
      <c r="AU360" s="21" t="s">
        <v>82</v>
      </c>
    </row>
    <row r="361" s="13" customFormat="1">
      <c r="A361" s="13"/>
      <c r="B361" s="226"/>
      <c r="C361" s="227"/>
      <c r="D361" s="228" t="s">
        <v>152</v>
      </c>
      <c r="E361" s="229" t="s">
        <v>19</v>
      </c>
      <c r="F361" s="230" t="s">
        <v>485</v>
      </c>
      <c r="G361" s="227"/>
      <c r="H361" s="231">
        <v>9.0999999999999996</v>
      </c>
      <c r="I361" s="232"/>
      <c r="J361" s="227"/>
      <c r="K361" s="227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152</v>
      </c>
      <c r="AU361" s="237" t="s">
        <v>82</v>
      </c>
      <c r="AV361" s="13" t="s">
        <v>82</v>
      </c>
      <c r="AW361" s="13" t="s">
        <v>33</v>
      </c>
      <c r="AX361" s="13" t="s">
        <v>72</v>
      </c>
      <c r="AY361" s="237" t="s">
        <v>140</v>
      </c>
    </row>
    <row r="362" s="13" customFormat="1">
      <c r="A362" s="13"/>
      <c r="B362" s="226"/>
      <c r="C362" s="227"/>
      <c r="D362" s="228" t="s">
        <v>152</v>
      </c>
      <c r="E362" s="229" t="s">
        <v>19</v>
      </c>
      <c r="F362" s="230" t="s">
        <v>486</v>
      </c>
      <c r="G362" s="227"/>
      <c r="H362" s="231">
        <v>7.0999999999999996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152</v>
      </c>
      <c r="AU362" s="237" t="s">
        <v>82</v>
      </c>
      <c r="AV362" s="13" t="s">
        <v>82</v>
      </c>
      <c r="AW362" s="13" t="s">
        <v>33</v>
      </c>
      <c r="AX362" s="13" t="s">
        <v>72</v>
      </c>
      <c r="AY362" s="237" t="s">
        <v>140</v>
      </c>
    </row>
    <row r="363" s="14" customFormat="1">
      <c r="A363" s="14"/>
      <c r="B363" s="238"/>
      <c r="C363" s="239"/>
      <c r="D363" s="228" t="s">
        <v>152</v>
      </c>
      <c r="E363" s="240" t="s">
        <v>19</v>
      </c>
      <c r="F363" s="241" t="s">
        <v>158</v>
      </c>
      <c r="G363" s="239"/>
      <c r="H363" s="242">
        <v>16.199999999999999</v>
      </c>
      <c r="I363" s="243"/>
      <c r="J363" s="239"/>
      <c r="K363" s="239"/>
      <c r="L363" s="244"/>
      <c r="M363" s="245"/>
      <c r="N363" s="246"/>
      <c r="O363" s="246"/>
      <c r="P363" s="246"/>
      <c r="Q363" s="246"/>
      <c r="R363" s="246"/>
      <c r="S363" s="246"/>
      <c r="T363" s="24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8" t="s">
        <v>152</v>
      </c>
      <c r="AU363" s="248" t="s">
        <v>82</v>
      </c>
      <c r="AV363" s="14" t="s">
        <v>141</v>
      </c>
      <c r="AW363" s="14" t="s">
        <v>33</v>
      </c>
      <c r="AX363" s="14" t="s">
        <v>80</v>
      </c>
      <c r="AY363" s="248" t="s">
        <v>140</v>
      </c>
    </row>
    <row r="364" s="2" customFormat="1" ht="16.5" customHeight="1">
      <c r="A364" s="42"/>
      <c r="B364" s="43"/>
      <c r="C364" s="208" t="s">
        <v>487</v>
      </c>
      <c r="D364" s="208" t="s">
        <v>143</v>
      </c>
      <c r="E364" s="209" t="s">
        <v>488</v>
      </c>
      <c r="F364" s="210" t="s">
        <v>489</v>
      </c>
      <c r="G364" s="211" t="s">
        <v>166</v>
      </c>
      <c r="H364" s="212">
        <v>22.600000000000001</v>
      </c>
      <c r="I364" s="213"/>
      <c r="J364" s="214">
        <f>ROUND(I364*H364,2)</f>
        <v>0</v>
      </c>
      <c r="K364" s="210" t="s">
        <v>147</v>
      </c>
      <c r="L364" s="48"/>
      <c r="M364" s="215" t="s">
        <v>19</v>
      </c>
      <c r="N364" s="216" t="s">
        <v>43</v>
      </c>
      <c r="O364" s="88"/>
      <c r="P364" s="217">
        <f>O364*H364</f>
        <v>0</v>
      </c>
      <c r="Q364" s="217">
        <v>9.0000000000000006E-05</v>
      </c>
      <c r="R364" s="217">
        <f>Q364*H364</f>
        <v>0.0020340000000000002</v>
      </c>
      <c r="S364" s="217">
        <v>0</v>
      </c>
      <c r="T364" s="218">
        <f>S364*H364</f>
        <v>0</v>
      </c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R364" s="219" t="s">
        <v>288</v>
      </c>
      <c r="AT364" s="219" t="s">
        <v>143</v>
      </c>
      <c r="AU364" s="219" t="s">
        <v>82</v>
      </c>
      <c r="AY364" s="21" t="s">
        <v>140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1" t="s">
        <v>80</v>
      </c>
      <c r="BK364" s="220">
        <f>ROUND(I364*H364,2)</f>
        <v>0</v>
      </c>
      <c r="BL364" s="21" t="s">
        <v>288</v>
      </c>
      <c r="BM364" s="219" t="s">
        <v>490</v>
      </c>
    </row>
    <row r="365" s="2" customFormat="1">
      <c r="A365" s="42"/>
      <c r="B365" s="43"/>
      <c r="C365" s="44"/>
      <c r="D365" s="221" t="s">
        <v>150</v>
      </c>
      <c r="E365" s="44"/>
      <c r="F365" s="222" t="s">
        <v>491</v>
      </c>
      <c r="G365" s="44"/>
      <c r="H365" s="44"/>
      <c r="I365" s="223"/>
      <c r="J365" s="44"/>
      <c r="K365" s="44"/>
      <c r="L365" s="48"/>
      <c r="M365" s="224"/>
      <c r="N365" s="225"/>
      <c r="O365" s="88"/>
      <c r="P365" s="88"/>
      <c r="Q365" s="88"/>
      <c r="R365" s="88"/>
      <c r="S365" s="88"/>
      <c r="T365" s="89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T365" s="21" t="s">
        <v>150</v>
      </c>
      <c r="AU365" s="21" t="s">
        <v>82</v>
      </c>
    </row>
    <row r="366" s="15" customFormat="1">
      <c r="A366" s="15"/>
      <c r="B366" s="249"/>
      <c r="C366" s="250"/>
      <c r="D366" s="228" t="s">
        <v>152</v>
      </c>
      <c r="E366" s="251" t="s">
        <v>19</v>
      </c>
      <c r="F366" s="252" t="s">
        <v>492</v>
      </c>
      <c r="G366" s="250"/>
      <c r="H366" s="251" t="s">
        <v>19</v>
      </c>
      <c r="I366" s="253"/>
      <c r="J366" s="250"/>
      <c r="K366" s="250"/>
      <c r="L366" s="254"/>
      <c r="M366" s="255"/>
      <c r="N366" s="256"/>
      <c r="O366" s="256"/>
      <c r="P366" s="256"/>
      <c r="Q366" s="256"/>
      <c r="R366" s="256"/>
      <c r="S366" s="256"/>
      <c r="T366" s="257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8" t="s">
        <v>152</v>
      </c>
      <c r="AU366" s="258" t="s">
        <v>82</v>
      </c>
      <c r="AV366" s="15" t="s">
        <v>80</v>
      </c>
      <c r="AW366" s="15" t="s">
        <v>33</v>
      </c>
      <c r="AX366" s="15" t="s">
        <v>72</v>
      </c>
      <c r="AY366" s="258" t="s">
        <v>140</v>
      </c>
    </row>
    <row r="367" s="13" customFormat="1">
      <c r="A367" s="13"/>
      <c r="B367" s="226"/>
      <c r="C367" s="227"/>
      <c r="D367" s="228" t="s">
        <v>152</v>
      </c>
      <c r="E367" s="229" t="s">
        <v>19</v>
      </c>
      <c r="F367" s="230" t="s">
        <v>493</v>
      </c>
      <c r="G367" s="227"/>
      <c r="H367" s="231">
        <v>7.5</v>
      </c>
      <c r="I367" s="232"/>
      <c r="J367" s="227"/>
      <c r="K367" s="227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152</v>
      </c>
      <c r="AU367" s="237" t="s">
        <v>82</v>
      </c>
      <c r="AV367" s="13" t="s">
        <v>82</v>
      </c>
      <c r="AW367" s="13" t="s">
        <v>33</v>
      </c>
      <c r="AX367" s="13" t="s">
        <v>72</v>
      </c>
      <c r="AY367" s="237" t="s">
        <v>140</v>
      </c>
    </row>
    <row r="368" s="13" customFormat="1">
      <c r="A368" s="13"/>
      <c r="B368" s="226"/>
      <c r="C368" s="227"/>
      <c r="D368" s="228" t="s">
        <v>152</v>
      </c>
      <c r="E368" s="229" t="s">
        <v>19</v>
      </c>
      <c r="F368" s="230" t="s">
        <v>494</v>
      </c>
      <c r="G368" s="227"/>
      <c r="H368" s="231">
        <v>8.8000000000000007</v>
      </c>
      <c r="I368" s="232"/>
      <c r="J368" s="227"/>
      <c r="K368" s="227"/>
      <c r="L368" s="233"/>
      <c r="M368" s="234"/>
      <c r="N368" s="235"/>
      <c r="O368" s="235"/>
      <c r="P368" s="235"/>
      <c r="Q368" s="235"/>
      <c r="R368" s="235"/>
      <c r="S368" s="235"/>
      <c r="T368" s="23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7" t="s">
        <v>152</v>
      </c>
      <c r="AU368" s="237" t="s">
        <v>82</v>
      </c>
      <c r="AV368" s="13" t="s">
        <v>82</v>
      </c>
      <c r="AW368" s="13" t="s">
        <v>33</v>
      </c>
      <c r="AX368" s="13" t="s">
        <v>72</v>
      </c>
      <c r="AY368" s="237" t="s">
        <v>140</v>
      </c>
    </row>
    <row r="369" s="13" customFormat="1">
      <c r="A369" s="13"/>
      <c r="B369" s="226"/>
      <c r="C369" s="227"/>
      <c r="D369" s="228" t="s">
        <v>152</v>
      </c>
      <c r="E369" s="229" t="s">
        <v>19</v>
      </c>
      <c r="F369" s="230" t="s">
        <v>495</v>
      </c>
      <c r="G369" s="227"/>
      <c r="H369" s="231">
        <v>6.2999999999999998</v>
      </c>
      <c r="I369" s="232"/>
      <c r="J369" s="227"/>
      <c r="K369" s="227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152</v>
      </c>
      <c r="AU369" s="237" t="s">
        <v>82</v>
      </c>
      <c r="AV369" s="13" t="s">
        <v>82</v>
      </c>
      <c r="AW369" s="13" t="s">
        <v>33</v>
      </c>
      <c r="AX369" s="13" t="s">
        <v>72</v>
      </c>
      <c r="AY369" s="237" t="s">
        <v>140</v>
      </c>
    </row>
    <row r="370" s="14" customFormat="1">
      <c r="A370" s="14"/>
      <c r="B370" s="238"/>
      <c r="C370" s="239"/>
      <c r="D370" s="228" t="s">
        <v>152</v>
      </c>
      <c r="E370" s="240" t="s">
        <v>19</v>
      </c>
      <c r="F370" s="241" t="s">
        <v>158</v>
      </c>
      <c r="G370" s="239"/>
      <c r="H370" s="242">
        <v>22.600000000000001</v>
      </c>
      <c r="I370" s="243"/>
      <c r="J370" s="239"/>
      <c r="K370" s="239"/>
      <c r="L370" s="244"/>
      <c r="M370" s="245"/>
      <c r="N370" s="246"/>
      <c r="O370" s="246"/>
      <c r="P370" s="246"/>
      <c r="Q370" s="246"/>
      <c r="R370" s="246"/>
      <c r="S370" s="246"/>
      <c r="T370" s="24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8" t="s">
        <v>152</v>
      </c>
      <c r="AU370" s="248" t="s">
        <v>82</v>
      </c>
      <c r="AV370" s="14" t="s">
        <v>141</v>
      </c>
      <c r="AW370" s="14" t="s">
        <v>33</v>
      </c>
      <c r="AX370" s="14" t="s">
        <v>80</v>
      </c>
      <c r="AY370" s="248" t="s">
        <v>140</v>
      </c>
    </row>
    <row r="371" s="2" customFormat="1" ht="16.5" customHeight="1">
      <c r="A371" s="42"/>
      <c r="B371" s="43"/>
      <c r="C371" s="208" t="s">
        <v>496</v>
      </c>
      <c r="D371" s="208" t="s">
        <v>143</v>
      </c>
      <c r="E371" s="209" t="s">
        <v>497</v>
      </c>
      <c r="F371" s="210" t="s">
        <v>498</v>
      </c>
      <c r="G371" s="211" t="s">
        <v>166</v>
      </c>
      <c r="H371" s="212">
        <v>2.3999999999999999</v>
      </c>
      <c r="I371" s="213"/>
      <c r="J371" s="214">
        <f>ROUND(I371*H371,2)</f>
        <v>0</v>
      </c>
      <c r="K371" s="210" t="s">
        <v>147</v>
      </c>
      <c r="L371" s="48"/>
      <c r="M371" s="215" t="s">
        <v>19</v>
      </c>
      <c r="N371" s="216" t="s">
        <v>43</v>
      </c>
      <c r="O371" s="88"/>
      <c r="P371" s="217">
        <f>O371*H371</f>
        <v>0</v>
      </c>
      <c r="Q371" s="217">
        <v>9.0000000000000006E-05</v>
      </c>
      <c r="R371" s="217">
        <f>Q371*H371</f>
        <v>0.00021600000000000002</v>
      </c>
      <c r="S371" s="217">
        <v>0</v>
      </c>
      <c r="T371" s="218">
        <f>S371*H371</f>
        <v>0</v>
      </c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R371" s="219" t="s">
        <v>288</v>
      </c>
      <c r="AT371" s="219" t="s">
        <v>143</v>
      </c>
      <c r="AU371" s="219" t="s">
        <v>82</v>
      </c>
      <c r="AY371" s="21" t="s">
        <v>140</v>
      </c>
      <c r="BE371" s="220">
        <f>IF(N371="základní",J371,0)</f>
        <v>0</v>
      </c>
      <c r="BF371" s="220">
        <f>IF(N371="snížená",J371,0)</f>
        <v>0</v>
      </c>
      <c r="BG371" s="220">
        <f>IF(N371="zákl. přenesená",J371,0)</f>
        <v>0</v>
      </c>
      <c r="BH371" s="220">
        <f>IF(N371="sníž. přenesená",J371,0)</f>
        <v>0</v>
      </c>
      <c r="BI371" s="220">
        <f>IF(N371="nulová",J371,0)</f>
        <v>0</v>
      </c>
      <c r="BJ371" s="21" t="s">
        <v>80</v>
      </c>
      <c r="BK371" s="220">
        <f>ROUND(I371*H371,2)</f>
        <v>0</v>
      </c>
      <c r="BL371" s="21" t="s">
        <v>288</v>
      </c>
      <c r="BM371" s="219" t="s">
        <v>499</v>
      </c>
    </row>
    <row r="372" s="2" customFormat="1">
      <c r="A372" s="42"/>
      <c r="B372" s="43"/>
      <c r="C372" s="44"/>
      <c r="D372" s="221" t="s">
        <v>150</v>
      </c>
      <c r="E372" s="44"/>
      <c r="F372" s="222" t="s">
        <v>500</v>
      </c>
      <c r="G372" s="44"/>
      <c r="H372" s="44"/>
      <c r="I372" s="223"/>
      <c r="J372" s="44"/>
      <c r="K372" s="44"/>
      <c r="L372" s="48"/>
      <c r="M372" s="224"/>
      <c r="N372" s="225"/>
      <c r="O372" s="88"/>
      <c r="P372" s="88"/>
      <c r="Q372" s="88"/>
      <c r="R372" s="88"/>
      <c r="S372" s="88"/>
      <c r="T372" s="89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T372" s="21" t="s">
        <v>150</v>
      </c>
      <c r="AU372" s="21" t="s">
        <v>82</v>
      </c>
    </row>
    <row r="373" s="13" customFormat="1">
      <c r="A373" s="13"/>
      <c r="B373" s="226"/>
      <c r="C373" s="227"/>
      <c r="D373" s="228" t="s">
        <v>152</v>
      </c>
      <c r="E373" s="229" t="s">
        <v>19</v>
      </c>
      <c r="F373" s="230" t="s">
        <v>501</v>
      </c>
      <c r="G373" s="227"/>
      <c r="H373" s="231">
        <v>1.6000000000000001</v>
      </c>
      <c r="I373" s="232"/>
      <c r="J373" s="227"/>
      <c r="K373" s="227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152</v>
      </c>
      <c r="AU373" s="237" t="s">
        <v>82</v>
      </c>
      <c r="AV373" s="13" t="s">
        <v>82</v>
      </c>
      <c r="AW373" s="13" t="s">
        <v>33</v>
      </c>
      <c r="AX373" s="13" t="s">
        <v>72</v>
      </c>
      <c r="AY373" s="237" t="s">
        <v>140</v>
      </c>
    </row>
    <row r="374" s="13" customFormat="1">
      <c r="A374" s="13"/>
      <c r="B374" s="226"/>
      <c r="C374" s="227"/>
      <c r="D374" s="228" t="s">
        <v>152</v>
      </c>
      <c r="E374" s="229" t="s">
        <v>19</v>
      </c>
      <c r="F374" s="230" t="s">
        <v>502</v>
      </c>
      <c r="G374" s="227"/>
      <c r="H374" s="231">
        <v>0.80000000000000004</v>
      </c>
      <c r="I374" s="232"/>
      <c r="J374" s="227"/>
      <c r="K374" s="227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152</v>
      </c>
      <c r="AU374" s="237" t="s">
        <v>82</v>
      </c>
      <c r="AV374" s="13" t="s">
        <v>82</v>
      </c>
      <c r="AW374" s="13" t="s">
        <v>33</v>
      </c>
      <c r="AX374" s="13" t="s">
        <v>72</v>
      </c>
      <c r="AY374" s="237" t="s">
        <v>140</v>
      </c>
    </row>
    <row r="375" s="14" customFormat="1">
      <c r="A375" s="14"/>
      <c r="B375" s="238"/>
      <c r="C375" s="239"/>
      <c r="D375" s="228" t="s">
        <v>152</v>
      </c>
      <c r="E375" s="240" t="s">
        <v>19</v>
      </c>
      <c r="F375" s="241" t="s">
        <v>158</v>
      </c>
      <c r="G375" s="239"/>
      <c r="H375" s="242">
        <v>2.3999999999999999</v>
      </c>
      <c r="I375" s="243"/>
      <c r="J375" s="239"/>
      <c r="K375" s="239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152</v>
      </c>
      <c r="AU375" s="248" t="s">
        <v>82</v>
      </c>
      <c r="AV375" s="14" t="s">
        <v>141</v>
      </c>
      <c r="AW375" s="14" t="s">
        <v>33</v>
      </c>
      <c r="AX375" s="14" t="s">
        <v>80</v>
      </c>
      <c r="AY375" s="248" t="s">
        <v>140</v>
      </c>
    </row>
    <row r="376" s="12" customFormat="1" ht="22.8" customHeight="1">
      <c r="A376" s="12"/>
      <c r="B376" s="192"/>
      <c r="C376" s="193"/>
      <c r="D376" s="194" t="s">
        <v>71</v>
      </c>
      <c r="E376" s="206" t="s">
        <v>503</v>
      </c>
      <c r="F376" s="206" t="s">
        <v>504</v>
      </c>
      <c r="G376" s="193"/>
      <c r="H376" s="193"/>
      <c r="I376" s="196"/>
      <c r="J376" s="207">
        <f>BK376</f>
        <v>0</v>
      </c>
      <c r="K376" s="193"/>
      <c r="L376" s="198"/>
      <c r="M376" s="199"/>
      <c r="N376" s="200"/>
      <c r="O376" s="200"/>
      <c r="P376" s="201">
        <f>SUM(P377:P387)</f>
        <v>0</v>
      </c>
      <c r="Q376" s="200"/>
      <c r="R376" s="201">
        <f>SUM(R377:R387)</f>
        <v>0.0088489999999999992</v>
      </c>
      <c r="S376" s="200"/>
      <c r="T376" s="202">
        <f>SUM(T377:T387)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3" t="s">
        <v>82</v>
      </c>
      <c r="AT376" s="204" t="s">
        <v>71</v>
      </c>
      <c r="AU376" s="204" t="s">
        <v>80</v>
      </c>
      <c r="AY376" s="203" t="s">
        <v>140</v>
      </c>
      <c r="BK376" s="205">
        <f>SUM(BK377:BK387)</f>
        <v>0</v>
      </c>
    </row>
    <row r="377" s="2" customFormat="1" ht="16.5" customHeight="1">
      <c r="A377" s="42"/>
      <c r="B377" s="43"/>
      <c r="C377" s="208" t="s">
        <v>505</v>
      </c>
      <c r="D377" s="208" t="s">
        <v>143</v>
      </c>
      <c r="E377" s="209" t="s">
        <v>506</v>
      </c>
      <c r="F377" s="210" t="s">
        <v>507</v>
      </c>
      <c r="G377" s="211" t="s">
        <v>161</v>
      </c>
      <c r="H377" s="212">
        <v>2</v>
      </c>
      <c r="I377" s="213"/>
      <c r="J377" s="214">
        <f>ROUND(I377*H377,2)</f>
        <v>0</v>
      </c>
      <c r="K377" s="210" t="s">
        <v>147</v>
      </c>
      <c r="L377" s="48"/>
      <c r="M377" s="215" t="s">
        <v>19</v>
      </c>
      <c r="N377" s="216" t="s">
        <v>43</v>
      </c>
      <c r="O377" s="88"/>
      <c r="P377" s="217">
        <f>O377*H377</f>
        <v>0</v>
      </c>
      <c r="Q377" s="217">
        <v>0</v>
      </c>
      <c r="R377" s="217">
        <f>Q377*H377</f>
        <v>0</v>
      </c>
      <c r="S377" s="217">
        <v>0</v>
      </c>
      <c r="T377" s="218">
        <f>S377*H377</f>
        <v>0</v>
      </c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R377" s="219" t="s">
        <v>288</v>
      </c>
      <c r="AT377" s="219" t="s">
        <v>143</v>
      </c>
      <c r="AU377" s="219" t="s">
        <v>82</v>
      </c>
      <c r="AY377" s="21" t="s">
        <v>140</v>
      </c>
      <c r="BE377" s="220">
        <f>IF(N377="základní",J377,0)</f>
        <v>0</v>
      </c>
      <c r="BF377" s="220">
        <f>IF(N377="snížená",J377,0)</f>
        <v>0</v>
      </c>
      <c r="BG377" s="220">
        <f>IF(N377="zákl. přenesená",J377,0)</f>
        <v>0</v>
      </c>
      <c r="BH377" s="220">
        <f>IF(N377="sníž. přenesená",J377,0)</f>
        <v>0</v>
      </c>
      <c r="BI377" s="220">
        <f>IF(N377="nulová",J377,0)</f>
        <v>0</v>
      </c>
      <c r="BJ377" s="21" t="s">
        <v>80</v>
      </c>
      <c r="BK377" s="220">
        <f>ROUND(I377*H377,2)</f>
        <v>0</v>
      </c>
      <c r="BL377" s="21" t="s">
        <v>288</v>
      </c>
      <c r="BM377" s="219" t="s">
        <v>508</v>
      </c>
    </row>
    <row r="378" s="2" customFormat="1">
      <c r="A378" s="42"/>
      <c r="B378" s="43"/>
      <c r="C378" s="44"/>
      <c r="D378" s="221" t="s">
        <v>150</v>
      </c>
      <c r="E378" s="44"/>
      <c r="F378" s="222" t="s">
        <v>509</v>
      </c>
      <c r="G378" s="44"/>
      <c r="H378" s="44"/>
      <c r="I378" s="223"/>
      <c r="J378" s="44"/>
      <c r="K378" s="44"/>
      <c r="L378" s="48"/>
      <c r="M378" s="224"/>
      <c r="N378" s="225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T378" s="21" t="s">
        <v>150</v>
      </c>
      <c r="AU378" s="21" t="s">
        <v>82</v>
      </c>
    </row>
    <row r="379" s="2" customFormat="1" ht="16.5" customHeight="1">
      <c r="A379" s="42"/>
      <c r="B379" s="43"/>
      <c r="C379" s="208" t="s">
        <v>510</v>
      </c>
      <c r="D379" s="208" t="s">
        <v>143</v>
      </c>
      <c r="E379" s="209" t="s">
        <v>511</v>
      </c>
      <c r="F379" s="210" t="s">
        <v>512</v>
      </c>
      <c r="G379" s="211" t="s">
        <v>166</v>
      </c>
      <c r="H379" s="212">
        <v>7.0999999999999996</v>
      </c>
      <c r="I379" s="213"/>
      <c r="J379" s="214">
        <f>ROUND(I379*H379,2)</f>
        <v>0</v>
      </c>
      <c r="K379" s="210" t="s">
        <v>147</v>
      </c>
      <c r="L379" s="48"/>
      <c r="M379" s="215" t="s">
        <v>19</v>
      </c>
      <c r="N379" s="216" t="s">
        <v>43</v>
      </c>
      <c r="O379" s="88"/>
      <c r="P379" s="217">
        <f>O379*H379</f>
        <v>0</v>
      </c>
      <c r="Q379" s="217">
        <v>0.0011900000000000001</v>
      </c>
      <c r="R379" s="217">
        <f>Q379*H379</f>
        <v>0.0084489999999999999</v>
      </c>
      <c r="S379" s="217">
        <v>0</v>
      </c>
      <c r="T379" s="218">
        <f>S379*H379</f>
        <v>0</v>
      </c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R379" s="219" t="s">
        <v>288</v>
      </c>
      <c r="AT379" s="219" t="s">
        <v>143</v>
      </c>
      <c r="AU379" s="219" t="s">
        <v>82</v>
      </c>
      <c r="AY379" s="21" t="s">
        <v>140</v>
      </c>
      <c r="BE379" s="220">
        <f>IF(N379="základní",J379,0)</f>
        <v>0</v>
      </c>
      <c r="BF379" s="220">
        <f>IF(N379="snížená",J379,0)</f>
        <v>0</v>
      </c>
      <c r="BG379" s="220">
        <f>IF(N379="zákl. přenesená",J379,0)</f>
        <v>0</v>
      </c>
      <c r="BH379" s="220">
        <f>IF(N379="sníž. přenesená",J379,0)</f>
        <v>0</v>
      </c>
      <c r="BI379" s="220">
        <f>IF(N379="nulová",J379,0)</f>
        <v>0</v>
      </c>
      <c r="BJ379" s="21" t="s">
        <v>80</v>
      </c>
      <c r="BK379" s="220">
        <f>ROUND(I379*H379,2)</f>
        <v>0</v>
      </c>
      <c r="BL379" s="21" t="s">
        <v>288</v>
      </c>
      <c r="BM379" s="219" t="s">
        <v>513</v>
      </c>
    </row>
    <row r="380" s="2" customFormat="1">
      <c r="A380" s="42"/>
      <c r="B380" s="43"/>
      <c r="C380" s="44"/>
      <c r="D380" s="221" t="s">
        <v>150</v>
      </c>
      <c r="E380" s="44"/>
      <c r="F380" s="222" t="s">
        <v>514</v>
      </c>
      <c r="G380" s="44"/>
      <c r="H380" s="44"/>
      <c r="I380" s="223"/>
      <c r="J380" s="44"/>
      <c r="K380" s="44"/>
      <c r="L380" s="48"/>
      <c r="M380" s="224"/>
      <c r="N380" s="225"/>
      <c r="O380" s="88"/>
      <c r="P380" s="88"/>
      <c r="Q380" s="88"/>
      <c r="R380" s="88"/>
      <c r="S380" s="88"/>
      <c r="T380" s="89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T380" s="21" t="s">
        <v>150</v>
      </c>
      <c r="AU380" s="21" t="s">
        <v>82</v>
      </c>
    </row>
    <row r="381" s="15" customFormat="1">
      <c r="A381" s="15"/>
      <c r="B381" s="249"/>
      <c r="C381" s="250"/>
      <c r="D381" s="228" t="s">
        <v>152</v>
      </c>
      <c r="E381" s="251" t="s">
        <v>19</v>
      </c>
      <c r="F381" s="252" t="s">
        <v>515</v>
      </c>
      <c r="G381" s="250"/>
      <c r="H381" s="251" t="s">
        <v>19</v>
      </c>
      <c r="I381" s="253"/>
      <c r="J381" s="250"/>
      <c r="K381" s="250"/>
      <c r="L381" s="254"/>
      <c r="M381" s="255"/>
      <c r="N381" s="256"/>
      <c r="O381" s="256"/>
      <c r="P381" s="256"/>
      <c r="Q381" s="256"/>
      <c r="R381" s="256"/>
      <c r="S381" s="256"/>
      <c r="T381" s="257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8" t="s">
        <v>152</v>
      </c>
      <c r="AU381" s="258" t="s">
        <v>82</v>
      </c>
      <c r="AV381" s="15" t="s">
        <v>80</v>
      </c>
      <c r="AW381" s="15" t="s">
        <v>33</v>
      </c>
      <c r="AX381" s="15" t="s">
        <v>72</v>
      </c>
      <c r="AY381" s="258" t="s">
        <v>140</v>
      </c>
    </row>
    <row r="382" s="13" customFormat="1">
      <c r="A382" s="13"/>
      <c r="B382" s="226"/>
      <c r="C382" s="227"/>
      <c r="D382" s="228" t="s">
        <v>152</v>
      </c>
      <c r="E382" s="229" t="s">
        <v>19</v>
      </c>
      <c r="F382" s="230" t="s">
        <v>516</v>
      </c>
      <c r="G382" s="227"/>
      <c r="H382" s="231">
        <v>2.3999999999999999</v>
      </c>
      <c r="I382" s="232"/>
      <c r="J382" s="227"/>
      <c r="K382" s="227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152</v>
      </c>
      <c r="AU382" s="237" t="s">
        <v>82</v>
      </c>
      <c r="AV382" s="13" t="s">
        <v>82</v>
      </c>
      <c r="AW382" s="13" t="s">
        <v>33</v>
      </c>
      <c r="AX382" s="13" t="s">
        <v>72</v>
      </c>
      <c r="AY382" s="237" t="s">
        <v>140</v>
      </c>
    </row>
    <row r="383" s="13" customFormat="1">
      <c r="A383" s="13"/>
      <c r="B383" s="226"/>
      <c r="C383" s="227"/>
      <c r="D383" s="228" t="s">
        <v>152</v>
      </c>
      <c r="E383" s="229" t="s">
        <v>19</v>
      </c>
      <c r="F383" s="230" t="s">
        <v>517</v>
      </c>
      <c r="G383" s="227"/>
      <c r="H383" s="231">
        <v>4.7000000000000002</v>
      </c>
      <c r="I383" s="232"/>
      <c r="J383" s="227"/>
      <c r="K383" s="227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152</v>
      </c>
      <c r="AU383" s="237" t="s">
        <v>82</v>
      </c>
      <c r="AV383" s="13" t="s">
        <v>82</v>
      </c>
      <c r="AW383" s="13" t="s">
        <v>33</v>
      </c>
      <c r="AX383" s="13" t="s">
        <v>72</v>
      </c>
      <c r="AY383" s="237" t="s">
        <v>140</v>
      </c>
    </row>
    <row r="384" s="14" customFormat="1">
      <c r="A384" s="14"/>
      <c r="B384" s="238"/>
      <c r="C384" s="239"/>
      <c r="D384" s="228" t="s">
        <v>152</v>
      </c>
      <c r="E384" s="240" t="s">
        <v>19</v>
      </c>
      <c r="F384" s="241" t="s">
        <v>158</v>
      </c>
      <c r="G384" s="239"/>
      <c r="H384" s="242">
        <v>7.0999999999999996</v>
      </c>
      <c r="I384" s="243"/>
      <c r="J384" s="239"/>
      <c r="K384" s="239"/>
      <c r="L384" s="244"/>
      <c r="M384" s="245"/>
      <c r="N384" s="246"/>
      <c r="O384" s="246"/>
      <c r="P384" s="246"/>
      <c r="Q384" s="246"/>
      <c r="R384" s="246"/>
      <c r="S384" s="246"/>
      <c r="T384" s="24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8" t="s">
        <v>152</v>
      </c>
      <c r="AU384" s="248" t="s">
        <v>82</v>
      </c>
      <c r="AV384" s="14" t="s">
        <v>141</v>
      </c>
      <c r="AW384" s="14" t="s">
        <v>33</v>
      </c>
      <c r="AX384" s="14" t="s">
        <v>80</v>
      </c>
      <c r="AY384" s="248" t="s">
        <v>140</v>
      </c>
    </row>
    <row r="385" s="2" customFormat="1" ht="16.5" customHeight="1">
      <c r="A385" s="42"/>
      <c r="B385" s="43"/>
      <c r="C385" s="270" t="s">
        <v>518</v>
      </c>
      <c r="D385" s="270" t="s">
        <v>322</v>
      </c>
      <c r="E385" s="271" t="s">
        <v>519</v>
      </c>
      <c r="F385" s="272" t="s">
        <v>520</v>
      </c>
      <c r="G385" s="273" t="s">
        <v>161</v>
      </c>
      <c r="H385" s="274">
        <v>2</v>
      </c>
      <c r="I385" s="275"/>
      <c r="J385" s="276">
        <f>ROUND(I385*H385,2)</f>
        <v>0</v>
      </c>
      <c r="K385" s="272" t="s">
        <v>147</v>
      </c>
      <c r="L385" s="277"/>
      <c r="M385" s="278" t="s">
        <v>19</v>
      </c>
      <c r="N385" s="279" t="s">
        <v>43</v>
      </c>
      <c r="O385" s="88"/>
      <c r="P385" s="217">
        <f>O385*H385</f>
        <v>0</v>
      </c>
      <c r="Q385" s="217">
        <v>0.00020000000000000001</v>
      </c>
      <c r="R385" s="217">
        <f>Q385*H385</f>
        <v>0.00040000000000000002</v>
      </c>
      <c r="S385" s="217">
        <v>0</v>
      </c>
      <c r="T385" s="218">
        <f>S385*H385</f>
        <v>0</v>
      </c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R385" s="219" t="s">
        <v>389</v>
      </c>
      <c r="AT385" s="219" t="s">
        <v>322</v>
      </c>
      <c r="AU385" s="219" t="s">
        <v>82</v>
      </c>
      <c r="AY385" s="21" t="s">
        <v>140</v>
      </c>
      <c r="BE385" s="220">
        <f>IF(N385="základní",J385,0)</f>
        <v>0</v>
      </c>
      <c r="BF385" s="220">
        <f>IF(N385="snížená",J385,0)</f>
        <v>0</v>
      </c>
      <c r="BG385" s="220">
        <f>IF(N385="zákl. přenesená",J385,0)</f>
        <v>0</v>
      </c>
      <c r="BH385" s="220">
        <f>IF(N385="sníž. přenesená",J385,0)</f>
        <v>0</v>
      </c>
      <c r="BI385" s="220">
        <f>IF(N385="nulová",J385,0)</f>
        <v>0</v>
      </c>
      <c r="BJ385" s="21" t="s">
        <v>80</v>
      </c>
      <c r="BK385" s="220">
        <f>ROUND(I385*H385,2)</f>
        <v>0</v>
      </c>
      <c r="BL385" s="21" t="s">
        <v>288</v>
      </c>
      <c r="BM385" s="219" t="s">
        <v>521</v>
      </c>
    </row>
    <row r="386" s="2" customFormat="1" ht="24.15" customHeight="1">
      <c r="A386" s="42"/>
      <c r="B386" s="43"/>
      <c r="C386" s="208" t="s">
        <v>522</v>
      </c>
      <c r="D386" s="208" t="s">
        <v>143</v>
      </c>
      <c r="E386" s="209" t="s">
        <v>523</v>
      </c>
      <c r="F386" s="210" t="s">
        <v>524</v>
      </c>
      <c r="G386" s="211" t="s">
        <v>184</v>
      </c>
      <c r="H386" s="212">
        <v>0.0089999999999999993</v>
      </c>
      <c r="I386" s="213"/>
      <c r="J386" s="214">
        <f>ROUND(I386*H386,2)</f>
        <v>0</v>
      </c>
      <c r="K386" s="210" t="s">
        <v>147</v>
      </c>
      <c r="L386" s="48"/>
      <c r="M386" s="215" t="s">
        <v>19</v>
      </c>
      <c r="N386" s="216" t="s">
        <v>43</v>
      </c>
      <c r="O386" s="88"/>
      <c r="P386" s="217">
        <f>O386*H386</f>
        <v>0</v>
      </c>
      <c r="Q386" s="217">
        <v>0</v>
      </c>
      <c r="R386" s="217">
        <f>Q386*H386</f>
        <v>0</v>
      </c>
      <c r="S386" s="217">
        <v>0</v>
      </c>
      <c r="T386" s="218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19" t="s">
        <v>288</v>
      </c>
      <c r="AT386" s="219" t="s">
        <v>143</v>
      </c>
      <c r="AU386" s="219" t="s">
        <v>82</v>
      </c>
      <c r="AY386" s="21" t="s">
        <v>140</v>
      </c>
      <c r="BE386" s="220">
        <f>IF(N386="základní",J386,0)</f>
        <v>0</v>
      </c>
      <c r="BF386" s="220">
        <f>IF(N386="snížená",J386,0)</f>
        <v>0</v>
      </c>
      <c r="BG386" s="220">
        <f>IF(N386="zákl. přenesená",J386,0)</f>
        <v>0</v>
      </c>
      <c r="BH386" s="220">
        <f>IF(N386="sníž. přenesená",J386,0)</f>
        <v>0</v>
      </c>
      <c r="BI386" s="220">
        <f>IF(N386="nulová",J386,0)</f>
        <v>0</v>
      </c>
      <c r="BJ386" s="21" t="s">
        <v>80</v>
      </c>
      <c r="BK386" s="220">
        <f>ROUND(I386*H386,2)</f>
        <v>0</v>
      </c>
      <c r="BL386" s="21" t="s">
        <v>288</v>
      </c>
      <c r="BM386" s="219" t="s">
        <v>525</v>
      </c>
    </row>
    <row r="387" s="2" customFormat="1">
      <c r="A387" s="42"/>
      <c r="B387" s="43"/>
      <c r="C387" s="44"/>
      <c r="D387" s="221" t="s">
        <v>150</v>
      </c>
      <c r="E387" s="44"/>
      <c r="F387" s="222" t="s">
        <v>526</v>
      </c>
      <c r="G387" s="44"/>
      <c r="H387" s="44"/>
      <c r="I387" s="223"/>
      <c r="J387" s="44"/>
      <c r="K387" s="44"/>
      <c r="L387" s="48"/>
      <c r="M387" s="224"/>
      <c r="N387" s="225"/>
      <c r="O387" s="88"/>
      <c r="P387" s="88"/>
      <c r="Q387" s="88"/>
      <c r="R387" s="88"/>
      <c r="S387" s="88"/>
      <c r="T387" s="89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T387" s="21" t="s">
        <v>150</v>
      </c>
      <c r="AU387" s="21" t="s">
        <v>82</v>
      </c>
    </row>
    <row r="388" s="12" customFormat="1" ht="22.8" customHeight="1">
      <c r="A388" s="12"/>
      <c r="B388" s="192"/>
      <c r="C388" s="193"/>
      <c r="D388" s="194" t="s">
        <v>71</v>
      </c>
      <c r="E388" s="206" t="s">
        <v>527</v>
      </c>
      <c r="F388" s="206" t="s">
        <v>528</v>
      </c>
      <c r="G388" s="193"/>
      <c r="H388" s="193"/>
      <c r="I388" s="196"/>
      <c r="J388" s="207">
        <f>BK388</f>
        <v>0</v>
      </c>
      <c r="K388" s="193"/>
      <c r="L388" s="198"/>
      <c r="M388" s="199"/>
      <c r="N388" s="200"/>
      <c r="O388" s="200"/>
      <c r="P388" s="201">
        <f>SUM(P389:P416)</f>
        <v>0</v>
      </c>
      <c r="Q388" s="200"/>
      <c r="R388" s="201">
        <f>SUM(R389:R416)</f>
        <v>0.039294500000000003</v>
      </c>
      <c r="S388" s="200"/>
      <c r="T388" s="202">
        <f>SUM(T389:T416)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3" t="s">
        <v>82</v>
      </c>
      <c r="AT388" s="204" t="s">
        <v>71</v>
      </c>
      <c r="AU388" s="204" t="s">
        <v>80</v>
      </c>
      <c r="AY388" s="203" t="s">
        <v>140</v>
      </c>
      <c r="BK388" s="205">
        <f>SUM(BK389:BK416)</f>
        <v>0</v>
      </c>
    </row>
    <row r="389" s="2" customFormat="1" ht="24.15" customHeight="1">
      <c r="A389" s="42"/>
      <c r="B389" s="43"/>
      <c r="C389" s="208" t="s">
        <v>529</v>
      </c>
      <c r="D389" s="208" t="s">
        <v>143</v>
      </c>
      <c r="E389" s="209" t="s">
        <v>530</v>
      </c>
      <c r="F389" s="210" t="s">
        <v>531</v>
      </c>
      <c r="G389" s="211" t="s">
        <v>146</v>
      </c>
      <c r="H389" s="212">
        <v>1.3200000000000001</v>
      </c>
      <c r="I389" s="213"/>
      <c r="J389" s="214">
        <f>ROUND(I389*H389,2)</f>
        <v>0</v>
      </c>
      <c r="K389" s="210" t="s">
        <v>147</v>
      </c>
      <c r="L389" s="48"/>
      <c r="M389" s="215" t="s">
        <v>19</v>
      </c>
      <c r="N389" s="216" t="s">
        <v>43</v>
      </c>
      <c r="O389" s="88"/>
      <c r="P389" s="217">
        <f>O389*H389</f>
        <v>0</v>
      </c>
      <c r="Q389" s="217">
        <v>0.012200000000000001</v>
      </c>
      <c r="R389" s="217">
        <f>Q389*H389</f>
        <v>0.016104</v>
      </c>
      <c r="S389" s="217">
        <v>0</v>
      </c>
      <c r="T389" s="218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19" t="s">
        <v>288</v>
      </c>
      <c r="AT389" s="219" t="s">
        <v>143</v>
      </c>
      <c r="AU389" s="219" t="s">
        <v>82</v>
      </c>
      <c r="AY389" s="21" t="s">
        <v>140</v>
      </c>
      <c r="BE389" s="220">
        <f>IF(N389="základní",J389,0)</f>
        <v>0</v>
      </c>
      <c r="BF389" s="220">
        <f>IF(N389="snížená",J389,0)</f>
        <v>0</v>
      </c>
      <c r="BG389" s="220">
        <f>IF(N389="zákl. přenesená",J389,0)</f>
        <v>0</v>
      </c>
      <c r="BH389" s="220">
        <f>IF(N389="sníž. přenesená",J389,0)</f>
        <v>0</v>
      </c>
      <c r="BI389" s="220">
        <f>IF(N389="nulová",J389,0)</f>
        <v>0</v>
      </c>
      <c r="BJ389" s="21" t="s">
        <v>80</v>
      </c>
      <c r="BK389" s="220">
        <f>ROUND(I389*H389,2)</f>
        <v>0</v>
      </c>
      <c r="BL389" s="21" t="s">
        <v>288</v>
      </c>
      <c r="BM389" s="219" t="s">
        <v>532</v>
      </c>
    </row>
    <row r="390" s="2" customFormat="1">
      <c r="A390" s="42"/>
      <c r="B390" s="43"/>
      <c r="C390" s="44"/>
      <c r="D390" s="221" t="s">
        <v>150</v>
      </c>
      <c r="E390" s="44"/>
      <c r="F390" s="222" t="s">
        <v>533</v>
      </c>
      <c r="G390" s="44"/>
      <c r="H390" s="44"/>
      <c r="I390" s="223"/>
      <c r="J390" s="44"/>
      <c r="K390" s="44"/>
      <c r="L390" s="48"/>
      <c r="M390" s="224"/>
      <c r="N390" s="225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T390" s="21" t="s">
        <v>150</v>
      </c>
      <c r="AU390" s="21" t="s">
        <v>82</v>
      </c>
    </row>
    <row r="391" s="13" customFormat="1">
      <c r="A391" s="13"/>
      <c r="B391" s="226"/>
      <c r="C391" s="227"/>
      <c r="D391" s="228" t="s">
        <v>152</v>
      </c>
      <c r="E391" s="229" t="s">
        <v>19</v>
      </c>
      <c r="F391" s="230" t="s">
        <v>534</v>
      </c>
      <c r="G391" s="227"/>
      <c r="H391" s="231">
        <v>1.3200000000000001</v>
      </c>
      <c r="I391" s="232"/>
      <c r="J391" s="227"/>
      <c r="K391" s="227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152</v>
      </c>
      <c r="AU391" s="237" t="s">
        <v>82</v>
      </c>
      <c r="AV391" s="13" t="s">
        <v>82</v>
      </c>
      <c r="AW391" s="13" t="s">
        <v>33</v>
      </c>
      <c r="AX391" s="13" t="s">
        <v>72</v>
      </c>
      <c r="AY391" s="237" t="s">
        <v>140</v>
      </c>
    </row>
    <row r="392" s="14" customFormat="1">
      <c r="A392" s="14"/>
      <c r="B392" s="238"/>
      <c r="C392" s="239"/>
      <c r="D392" s="228" t="s">
        <v>152</v>
      </c>
      <c r="E392" s="240" t="s">
        <v>19</v>
      </c>
      <c r="F392" s="241" t="s">
        <v>158</v>
      </c>
      <c r="G392" s="239"/>
      <c r="H392" s="242">
        <v>1.3200000000000001</v>
      </c>
      <c r="I392" s="243"/>
      <c r="J392" s="239"/>
      <c r="K392" s="239"/>
      <c r="L392" s="244"/>
      <c r="M392" s="245"/>
      <c r="N392" s="246"/>
      <c r="O392" s="246"/>
      <c r="P392" s="246"/>
      <c r="Q392" s="246"/>
      <c r="R392" s="246"/>
      <c r="S392" s="246"/>
      <c r="T392" s="24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8" t="s">
        <v>152</v>
      </c>
      <c r="AU392" s="248" t="s">
        <v>82</v>
      </c>
      <c r="AV392" s="14" t="s">
        <v>141</v>
      </c>
      <c r="AW392" s="14" t="s">
        <v>33</v>
      </c>
      <c r="AX392" s="14" t="s">
        <v>80</v>
      </c>
      <c r="AY392" s="248" t="s">
        <v>140</v>
      </c>
    </row>
    <row r="393" s="2" customFormat="1" ht="24.15" customHeight="1">
      <c r="A393" s="42"/>
      <c r="B393" s="43"/>
      <c r="C393" s="208" t="s">
        <v>535</v>
      </c>
      <c r="D393" s="208" t="s">
        <v>143</v>
      </c>
      <c r="E393" s="209" t="s">
        <v>536</v>
      </c>
      <c r="F393" s="210" t="s">
        <v>537</v>
      </c>
      <c r="G393" s="211" t="s">
        <v>166</v>
      </c>
      <c r="H393" s="212">
        <v>1.1000000000000001</v>
      </c>
      <c r="I393" s="213"/>
      <c r="J393" s="214">
        <f>ROUND(I393*H393,2)</f>
        <v>0</v>
      </c>
      <c r="K393" s="210" t="s">
        <v>147</v>
      </c>
      <c r="L393" s="48"/>
      <c r="M393" s="215" t="s">
        <v>19</v>
      </c>
      <c r="N393" s="216" t="s">
        <v>43</v>
      </c>
      <c r="O393" s="88"/>
      <c r="P393" s="217">
        <f>O393*H393</f>
        <v>0</v>
      </c>
      <c r="Q393" s="217">
        <v>0.0066299999999999996</v>
      </c>
      <c r="R393" s="217">
        <f>Q393*H393</f>
        <v>0.007293</v>
      </c>
      <c r="S393" s="217">
        <v>0</v>
      </c>
      <c r="T393" s="218">
        <f>S393*H393</f>
        <v>0</v>
      </c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R393" s="219" t="s">
        <v>288</v>
      </c>
      <c r="AT393" s="219" t="s">
        <v>143</v>
      </c>
      <c r="AU393" s="219" t="s">
        <v>82</v>
      </c>
      <c r="AY393" s="21" t="s">
        <v>140</v>
      </c>
      <c r="BE393" s="220">
        <f>IF(N393="základní",J393,0)</f>
        <v>0</v>
      </c>
      <c r="BF393" s="220">
        <f>IF(N393="snížená",J393,0)</f>
        <v>0</v>
      </c>
      <c r="BG393" s="220">
        <f>IF(N393="zákl. přenesená",J393,0)</f>
        <v>0</v>
      </c>
      <c r="BH393" s="220">
        <f>IF(N393="sníž. přenesená",J393,0)</f>
        <v>0</v>
      </c>
      <c r="BI393" s="220">
        <f>IF(N393="nulová",J393,0)</f>
        <v>0</v>
      </c>
      <c r="BJ393" s="21" t="s">
        <v>80</v>
      </c>
      <c r="BK393" s="220">
        <f>ROUND(I393*H393,2)</f>
        <v>0</v>
      </c>
      <c r="BL393" s="21" t="s">
        <v>288</v>
      </c>
      <c r="BM393" s="219" t="s">
        <v>538</v>
      </c>
    </row>
    <row r="394" s="2" customFormat="1">
      <c r="A394" s="42"/>
      <c r="B394" s="43"/>
      <c r="C394" s="44"/>
      <c r="D394" s="221" t="s">
        <v>150</v>
      </c>
      <c r="E394" s="44"/>
      <c r="F394" s="222" t="s">
        <v>539</v>
      </c>
      <c r="G394" s="44"/>
      <c r="H394" s="44"/>
      <c r="I394" s="223"/>
      <c r="J394" s="44"/>
      <c r="K394" s="44"/>
      <c r="L394" s="48"/>
      <c r="M394" s="224"/>
      <c r="N394" s="225"/>
      <c r="O394" s="88"/>
      <c r="P394" s="88"/>
      <c r="Q394" s="88"/>
      <c r="R394" s="88"/>
      <c r="S394" s="88"/>
      <c r="T394" s="89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T394" s="21" t="s">
        <v>150</v>
      </c>
      <c r="AU394" s="21" t="s">
        <v>82</v>
      </c>
    </row>
    <row r="395" s="15" customFormat="1">
      <c r="A395" s="15"/>
      <c r="B395" s="249"/>
      <c r="C395" s="250"/>
      <c r="D395" s="228" t="s">
        <v>152</v>
      </c>
      <c r="E395" s="251" t="s">
        <v>19</v>
      </c>
      <c r="F395" s="252" t="s">
        <v>540</v>
      </c>
      <c r="G395" s="250"/>
      <c r="H395" s="251" t="s">
        <v>19</v>
      </c>
      <c r="I395" s="253"/>
      <c r="J395" s="250"/>
      <c r="K395" s="250"/>
      <c r="L395" s="254"/>
      <c r="M395" s="255"/>
      <c r="N395" s="256"/>
      <c r="O395" s="256"/>
      <c r="P395" s="256"/>
      <c r="Q395" s="256"/>
      <c r="R395" s="256"/>
      <c r="S395" s="256"/>
      <c r="T395" s="257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8" t="s">
        <v>152</v>
      </c>
      <c r="AU395" s="258" t="s">
        <v>82</v>
      </c>
      <c r="AV395" s="15" t="s">
        <v>80</v>
      </c>
      <c r="AW395" s="15" t="s">
        <v>33</v>
      </c>
      <c r="AX395" s="15" t="s">
        <v>72</v>
      </c>
      <c r="AY395" s="258" t="s">
        <v>140</v>
      </c>
    </row>
    <row r="396" s="13" customFormat="1">
      <c r="A396" s="13"/>
      <c r="B396" s="226"/>
      <c r="C396" s="227"/>
      <c r="D396" s="228" t="s">
        <v>152</v>
      </c>
      <c r="E396" s="229" t="s">
        <v>19</v>
      </c>
      <c r="F396" s="230" t="s">
        <v>541</v>
      </c>
      <c r="G396" s="227"/>
      <c r="H396" s="231">
        <v>1.1000000000000001</v>
      </c>
      <c r="I396" s="232"/>
      <c r="J396" s="227"/>
      <c r="K396" s="227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152</v>
      </c>
      <c r="AU396" s="237" t="s">
        <v>82</v>
      </c>
      <c r="AV396" s="13" t="s">
        <v>82</v>
      </c>
      <c r="AW396" s="13" t="s">
        <v>33</v>
      </c>
      <c r="AX396" s="13" t="s">
        <v>72</v>
      </c>
      <c r="AY396" s="237" t="s">
        <v>140</v>
      </c>
    </row>
    <row r="397" s="14" customFormat="1">
      <c r="A397" s="14"/>
      <c r="B397" s="238"/>
      <c r="C397" s="239"/>
      <c r="D397" s="228" t="s">
        <v>152</v>
      </c>
      <c r="E397" s="240" t="s">
        <v>19</v>
      </c>
      <c r="F397" s="241" t="s">
        <v>158</v>
      </c>
      <c r="G397" s="239"/>
      <c r="H397" s="242">
        <v>1.1000000000000001</v>
      </c>
      <c r="I397" s="243"/>
      <c r="J397" s="239"/>
      <c r="K397" s="239"/>
      <c r="L397" s="244"/>
      <c r="M397" s="245"/>
      <c r="N397" s="246"/>
      <c r="O397" s="246"/>
      <c r="P397" s="246"/>
      <c r="Q397" s="246"/>
      <c r="R397" s="246"/>
      <c r="S397" s="246"/>
      <c r="T397" s="24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8" t="s">
        <v>152</v>
      </c>
      <c r="AU397" s="248" t="s">
        <v>82</v>
      </c>
      <c r="AV397" s="14" t="s">
        <v>141</v>
      </c>
      <c r="AW397" s="14" t="s">
        <v>33</v>
      </c>
      <c r="AX397" s="14" t="s">
        <v>80</v>
      </c>
      <c r="AY397" s="248" t="s">
        <v>140</v>
      </c>
    </row>
    <row r="398" s="2" customFormat="1" ht="24.15" customHeight="1">
      <c r="A398" s="42"/>
      <c r="B398" s="43"/>
      <c r="C398" s="208" t="s">
        <v>542</v>
      </c>
      <c r="D398" s="208" t="s">
        <v>143</v>
      </c>
      <c r="E398" s="209" t="s">
        <v>543</v>
      </c>
      <c r="F398" s="210" t="s">
        <v>544</v>
      </c>
      <c r="G398" s="211" t="s">
        <v>146</v>
      </c>
      <c r="H398" s="212">
        <v>2.4199999999999999</v>
      </c>
      <c r="I398" s="213"/>
      <c r="J398" s="214">
        <f>ROUND(I398*H398,2)</f>
        <v>0</v>
      </c>
      <c r="K398" s="210" t="s">
        <v>147</v>
      </c>
      <c r="L398" s="48"/>
      <c r="M398" s="215" t="s">
        <v>19</v>
      </c>
      <c r="N398" s="216" t="s">
        <v>43</v>
      </c>
      <c r="O398" s="88"/>
      <c r="P398" s="217">
        <f>O398*H398</f>
        <v>0</v>
      </c>
      <c r="Q398" s="217">
        <v>0.00010000000000000001</v>
      </c>
      <c r="R398" s="217">
        <f>Q398*H398</f>
        <v>0.000242</v>
      </c>
      <c r="S398" s="217">
        <v>0</v>
      </c>
      <c r="T398" s="218">
        <f>S398*H398</f>
        <v>0</v>
      </c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R398" s="219" t="s">
        <v>288</v>
      </c>
      <c r="AT398" s="219" t="s">
        <v>143</v>
      </c>
      <c r="AU398" s="219" t="s">
        <v>82</v>
      </c>
      <c r="AY398" s="21" t="s">
        <v>140</v>
      </c>
      <c r="BE398" s="220">
        <f>IF(N398="základní",J398,0)</f>
        <v>0</v>
      </c>
      <c r="BF398" s="220">
        <f>IF(N398="snížená",J398,0)</f>
        <v>0</v>
      </c>
      <c r="BG398" s="220">
        <f>IF(N398="zákl. přenesená",J398,0)</f>
        <v>0</v>
      </c>
      <c r="BH398" s="220">
        <f>IF(N398="sníž. přenesená",J398,0)</f>
        <v>0</v>
      </c>
      <c r="BI398" s="220">
        <f>IF(N398="nulová",J398,0)</f>
        <v>0</v>
      </c>
      <c r="BJ398" s="21" t="s">
        <v>80</v>
      </c>
      <c r="BK398" s="220">
        <f>ROUND(I398*H398,2)</f>
        <v>0</v>
      </c>
      <c r="BL398" s="21" t="s">
        <v>288</v>
      </c>
      <c r="BM398" s="219" t="s">
        <v>545</v>
      </c>
    </row>
    <row r="399" s="2" customFormat="1">
      <c r="A399" s="42"/>
      <c r="B399" s="43"/>
      <c r="C399" s="44"/>
      <c r="D399" s="221" t="s">
        <v>150</v>
      </c>
      <c r="E399" s="44"/>
      <c r="F399" s="222" t="s">
        <v>546</v>
      </c>
      <c r="G399" s="44"/>
      <c r="H399" s="44"/>
      <c r="I399" s="223"/>
      <c r="J399" s="44"/>
      <c r="K399" s="44"/>
      <c r="L399" s="48"/>
      <c r="M399" s="224"/>
      <c r="N399" s="225"/>
      <c r="O399" s="88"/>
      <c r="P399" s="88"/>
      <c r="Q399" s="88"/>
      <c r="R399" s="88"/>
      <c r="S399" s="88"/>
      <c r="T399" s="89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T399" s="21" t="s">
        <v>150</v>
      </c>
      <c r="AU399" s="21" t="s">
        <v>82</v>
      </c>
    </row>
    <row r="400" s="13" customFormat="1">
      <c r="A400" s="13"/>
      <c r="B400" s="226"/>
      <c r="C400" s="227"/>
      <c r="D400" s="228" t="s">
        <v>152</v>
      </c>
      <c r="E400" s="229" t="s">
        <v>19</v>
      </c>
      <c r="F400" s="230" t="s">
        <v>547</v>
      </c>
      <c r="G400" s="227"/>
      <c r="H400" s="231">
        <v>2.4199999999999999</v>
      </c>
      <c r="I400" s="232"/>
      <c r="J400" s="227"/>
      <c r="K400" s="227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152</v>
      </c>
      <c r="AU400" s="237" t="s">
        <v>82</v>
      </c>
      <c r="AV400" s="13" t="s">
        <v>82</v>
      </c>
      <c r="AW400" s="13" t="s">
        <v>33</v>
      </c>
      <c r="AX400" s="13" t="s">
        <v>72</v>
      </c>
      <c r="AY400" s="237" t="s">
        <v>140</v>
      </c>
    </row>
    <row r="401" s="14" customFormat="1">
      <c r="A401" s="14"/>
      <c r="B401" s="238"/>
      <c r="C401" s="239"/>
      <c r="D401" s="228" t="s">
        <v>152</v>
      </c>
      <c r="E401" s="240" t="s">
        <v>19</v>
      </c>
      <c r="F401" s="241" t="s">
        <v>158</v>
      </c>
      <c r="G401" s="239"/>
      <c r="H401" s="242">
        <v>2.4199999999999999</v>
      </c>
      <c r="I401" s="243"/>
      <c r="J401" s="239"/>
      <c r="K401" s="239"/>
      <c r="L401" s="244"/>
      <c r="M401" s="245"/>
      <c r="N401" s="246"/>
      <c r="O401" s="246"/>
      <c r="P401" s="246"/>
      <c r="Q401" s="246"/>
      <c r="R401" s="246"/>
      <c r="S401" s="246"/>
      <c r="T401" s="24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8" t="s">
        <v>152</v>
      </c>
      <c r="AU401" s="248" t="s">
        <v>82</v>
      </c>
      <c r="AV401" s="14" t="s">
        <v>141</v>
      </c>
      <c r="AW401" s="14" t="s">
        <v>33</v>
      </c>
      <c r="AX401" s="14" t="s">
        <v>80</v>
      </c>
      <c r="AY401" s="248" t="s">
        <v>140</v>
      </c>
    </row>
    <row r="402" s="2" customFormat="1" ht="16.5" customHeight="1">
      <c r="A402" s="42"/>
      <c r="B402" s="43"/>
      <c r="C402" s="208" t="s">
        <v>548</v>
      </c>
      <c r="D402" s="208" t="s">
        <v>143</v>
      </c>
      <c r="E402" s="209" t="s">
        <v>549</v>
      </c>
      <c r="F402" s="210" t="s">
        <v>550</v>
      </c>
      <c r="G402" s="211" t="s">
        <v>146</v>
      </c>
      <c r="H402" s="212">
        <v>2.4199999999999999</v>
      </c>
      <c r="I402" s="213"/>
      <c r="J402" s="214">
        <f>ROUND(I402*H402,2)</f>
        <v>0</v>
      </c>
      <c r="K402" s="210" t="s">
        <v>147</v>
      </c>
      <c r="L402" s="48"/>
      <c r="M402" s="215" t="s">
        <v>19</v>
      </c>
      <c r="N402" s="216" t="s">
        <v>43</v>
      </c>
      <c r="O402" s="88"/>
      <c r="P402" s="217">
        <f>O402*H402</f>
        <v>0</v>
      </c>
      <c r="Q402" s="217">
        <v>0</v>
      </c>
      <c r="R402" s="217">
        <f>Q402*H402</f>
        <v>0</v>
      </c>
      <c r="S402" s="217">
        <v>0</v>
      </c>
      <c r="T402" s="218">
        <f>S402*H402</f>
        <v>0</v>
      </c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R402" s="219" t="s">
        <v>288</v>
      </c>
      <c r="AT402" s="219" t="s">
        <v>143</v>
      </c>
      <c r="AU402" s="219" t="s">
        <v>82</v>
      </c>
      <c r="AY402" s="21" t="s">
        <v>140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21" t="s">
        <v>80</v>
      </c>
      <c r="BK402" s="220">
        <f>ROUND(I402*H402,2)</f>
        <v>0</v>
      </c>
      <c r="BL402" s="21" t="s">
        <v>288</v>
      </c>
      <c r="BM402" s="219" t="s">
        <v>551</v>
      </c>
    </row>
    <row r="403" s="2" customFormat="1">
      <c r="A403" s="42"/>
      <c r="B403" s="43"/>
      <c r="C403" s="44"/>
      <c r="D403" s="221" t="s">
        <v>150</v>
      </c>
      <c r="E403" s="44"/>
      <c r="F403" s="222" t="s">
        <v>552</v>
      </c>
      <c r="G403" s="44"/>
      <c r="H403" s="44"/>
      <c r="I403" s="223"/>
      <c r="J403" s="44"/>
      <c r="K403" s="44"/>
      <c r="L403" s="48"/>
      <c r="M403" s="224"/>
      <c r="N403" s="225"/>
      <c r="O403" s="88"/>
      <c r="P403" s="88"/>
      <c r="Q403" s="88"/>
      <c r="R403" s="88"/>
      <c r="S403" s="88"/>
      <c r="T403" s="89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T403" s="21" t="s">
        <v>150</v>
      </c>
      <c r="AU403" s="21" t="s">
        <v>82</v>
      </c>
    </row>
    <row r="404" s="13" customFormat="1">
      <c r="A404" s="13"/>
      <c r="B404" s="226"/>
      <c r="C404" s="227"/>
      <c r="D404" s="228" t="s">
        <v>152</v>
      </c>
      <c r="E404" s="229" t="s">
        <v>19</v>
      </c>
      <c r="F404" s="230" t="s">
        <v>547</v>
      </c>
      <c r="G404" s="227"/>
      <c r="H404" s="231">
        <v>2.4199999999999999</v>
      </c>
      <c r="I404" s="232"/>
      <c r="J404" s="227"/>
      <c r="K404" s="227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152</v>
      </c>
      <c r="AU404" s="237" t="s">
        <v>82</v>
      </c>
      <c r="AV404" s="13" t="s">
        <v>82</v>
      </c>
      <c r="AW404" s="13" t="s">
        <v>33</v>
      </c>
      <c r="AX404" s="13" t="s">
        <v>72</v>
      </c>
      <c r="AY404" s="237" t="s">
        <v>140</v>
      </c>
    </row>
    <row r="405" s="14" customFormat="1">
      <c r="A405" s="14"/>
      <c r="B405" s="238"/>
      <c r="C405" s="239"/>
      <c r="D405" s="228" t="s">
        <v>152</v>
      </c>
      <c r="E405" s="240" t="s">
        <v>19</v>
      </c>
      <c r="F405" s="241" t="s">
        <v>158</v>
      </c>
      <c r="G405" s="239"/>
      <c r="H405" s="242">
        <v>2.4199999999999999</v>
      </c>
      <c r="I405" s="243"/>
      <c r="J405" s="239"/>
      <c r="K405" s="239"/>
      <c r="L405" s="244"/>
      <c r="M405" s="245"/>
      <c r="N405" s="246"/>
      <c r="O405" s="246"/>
      <c r="P405" s="246"/>
      <c r="Q405" s="246"/>
      <c r="R405" s="246"/>
      <c r="S405" s="246"/>
      <c r="T405" s="24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8" t="s">
        <v>152</v>
      </c>
      <c r="AU405" s="248" t="s">
        <v>82</v>
      </c>
      <c r="AV405" s="14" t="s">
        <v>141</v>
      </c>
      <c r="AW405" s="14" t="s">
        <v>33</v>
      </c>
      <c r="AX405" s="14" t="s">
        <v>80</v>
      </c>
      <c r="AY405" s="248" t="s">
        <v>140</v>
      </c>
    </row>
    <row r="406" s="2" customFormat="1" ht="16.5" customHeight="1">
      <c r="A406" s="42"/>
      <c r="B406" s="43"/>
      <c r="C406" s="208" t="s">
        <v>553</v>
      </c>
      <c r="D406" s="208" t="s">
        <v>143</v>
      </c>
      <c r="E406" s="209" t="s">
        <v>554</v>
      </c>
      <c r="F406" s="210" t="s">
        <v>555</v>
      </c>
      <c r="G406" s="211" t="s">
        <v>166</v>
      </c>
      <c r="H406" s="212">
        <v>1.1000000000000001</v>
      </c>
      <c r="I406" s="213"/>
      <c r="J406" s="214">
        <f>ROUND(I406*H406,2)</f>
        <v>0</v>
      </c>
      <c r="K406" s="210" t="s">
        <v>147</v>
      </c>
      <c r="L406" s="48"/>
      <c r="M406" s="215" t="s">
        <v>19</v>
      </c>
      <c r="N406" s="216" t="s">
        <v>43</v>
      </c>
      <c r="O406" s="88"/>
      <c r="P406" s="217">
        <f>O406*H406</f>
        <v>0</v>
      </c>
      <c r="Q406" s="217">
        <v>0.00013999999999999999</v>
      </c>
      <c r="R406" s="217">
        <f>Q406*H406</f>
        <v>0.000154</v>
      </c>
      <c r="S406" s="217">
        <v>0</v>
      </c>
      <c r="T406" s="218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19" t="s">
        <v>288</v>
      </c>
      <c r="AT406" s="219" t="s">
        <v>143</v>
      </c>
      <c r="AU406" s="219" t="s">
        <v>82</v>
      </c>
      <c r="AY406" s="21" t="s">
        <v>140</v>
      </c>
      <c r="BE406" s="220">
        <f>IF(N406="základní",J406,0)</f>
        <v>0</v>
      </c>
      <c r="BF406" s="220">
        <f>IF(N406="snížená",J406,0)</f>
        <v>0</v>
      </c>
      <c r="BG406" s="220">
        <f>IF(N406="zákl. přenesená",J406,0)</f>
        <v>0</v>
      </c>
      <c r="BH406" s="220">
        <f>IF(N406="sníž. přenesená",J406,0)</f>
        <v>0</v>
      </c>
      <c r="BI406" s="220">
        <f>IF(N406="nulová",J406,0)</f>
        <v>0</v>
      </c>
      <c r="BJ406" s="21" t="s">
        <v>80</v>
      </c>
      <c r="BK406" s="220">
        <f>ROUND(I406*H406,2)</f>
        <v>0</v>
      </c>
      <c r="BL406" s="21" t="s">
        <v>288</v>
      </c>
      <c r="BM406" s="219" t="s">
        <v>556</v>
      </c>
    </row>
    <row r="407" s="2" customFormat="1">
      <c r="A407" s="42"/>
      <c r="B407" s="43"/>
      <c r="C407" s="44"/>
      <c r="D407" s="221" t="s">
        <v>150</v>
      </c>
      <c r="E407" s="44"/>
      <c r="F407" s="222" t="s">
        <v>557</v>
      </c>
      <c r="G407" s="44"/>
      <c r="H407" s="44"/>
      <c r="I407" s="223"/>
      <c r="J407" s="44"/>
      <c r="K407" s="44"/>
      <c r="L407" s="48"/>
      <c r="M407" s="224"/>
      <c r="N407" s="225"/>
      <c r="O407" s="88"/>
      <c r="P407" s="88"/>
      <c r="Q407" s="88"/>
      <c r="R407" s="88"/>
      <c r="S407" s="88"/>
      <c r="T407" s="89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T407" s="21" t="s">
        <v>150</v>
      </c>
      <c r="AU407" s="21" t="s">
        <v>82</v>
      </c>
    </row>
    <row r="408" s="13" customFormat="1">
      <c r="A408" s="13"/>
      <c r="B408" s="226"/>
      <c r="C408" s="227"/>
      <c r="D408" s="228" t="s">
        <v>152</v>
      </c>
      <c r="E408" s="229" t="s">
        <v>19</v>
      </c>
      <c r="F408" s="230" t="s">
        <v>558</v>
      </c>
      <c r="G408" s="227"/>
      <c r="H408" s="231">
        <v>1.1000000000000001</v>
      </c>
      <c r="I408" s="232"/>
      <c r="J408" s="227"/>
      <c r="K408" s="227"/>
      <c r="L408" s="233"/>
      <c r="M408" s="234"/>
      <c r="N408" s="235"/>
      <c r="O408" s="235"/>
      <c r="P408" s="235"/>
      <c r="Q408" s="235"/>
      <c r="R408" s="235"/>
      <c r="S408" s="235"/>
      <c r="T408" s="23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7" t="s">
        <v>152</v>
      </c>
      <c r="AU408" s="237" t="s">
        <v>82</v>
      </c>
      <c r="AV408" s="13" t="s">
        <v>82</v>
      </c>
      <c r="AW408" s="13" t="s">
        <v>33</v>
      </c>
      <c r="AX408" s="13" t="s">
        <v>72</v>
      </c>
      <c r="AY408" s="237" t="s">
        <v>140</v>
      </c>
    </row>
    <row r="409" s="14" customFormat="1">
      <c r="A409" s="14"/>
      <c r="B409" s="238"/>
      <c r="C409" s="239"/>
      <c r="D409" s="228" t="s">
        <v>152</v>
      </c>
      <c r="E409" s="240" t="s">
        <v>19</v>
      </c>
      <c r="F409" s="241" t="s">
        <v>158</v>
      </c>
      <c r="G409" s="239"/>
      <c r="H409" s="242">
        <v>1.1000000000000001</v>
      </c>
      <c r="I409" s="243"/>
      <c r="J409" s="239"/>
      <c r="K409" s="239"/>
      <c r="L409" s="244"/>
      <c r="M409" s="245"/>
      <c r="N409" s="246"/>
      <c r="O409" s="246"/>
      <c r="P409" s="246"/>
      <c r="Q409" s="246"/>
      <c r="R409" s="246"/>
      <c r="S409" s="246"/>
      <c r="T409" s="247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8" t="s">
        <v>152</v>
      </c>
      <c r="AU409" s="248" t="s">
        <v>82</v>
      </c>
      <c r="AV409" s="14" t="s">
        <v>141</v>
      </c>
      <c r="AW409" s="14" t="s">
        <v>33</v>
      </c>
      <c r="AX409" s="14" t="s">
        <v>80</v>
      </c>
      <c r="AY409" s="248" t="s">
        <v>140</v>
      </c>
    </row>
    <row r="410" s="2" customFormat="1" ht="24.15" customHeight="1">
      <c r="A410" s="42"/>
      <c r="B410" s="43"/>
      <c r="C410" s="208" t="s">
        <v>559</v>
      </c>
      <c r="D410" s="208" t="s">
        <v>143</v>
      </c>
      <c r="E410" s="209" t="s">
        <v>560</v>
      </c>
      <c r="F410" s="210" t="s">
        <v>561</v>
      </c>
      <c r="G410" s="211" t="s">
        <v>166</v>
      </c>
      <c r="H410" s="212">
        <v>2.1499999999999999</v>
      </c>
      <c r="I410" s="213"/>
      <c r="J410" s="214">
        <f>ROUND(I410*H410,2)</f>
        <v>0</v>
      </c>
      <c r="K410" s="210" t="s">
        <v>147</v>
      </c>
      <c r="L410" s="48"/>
      <c r="M410" s="215" t="s">
        <v>19</v>
      </c>
      <c r="N410" s="216" t="s">
        <v>43</v>
      </c>
      <c r="O410" s="88"/>
      <c r="P410" s="217">
        <f>O410*H410</f>
        <v>0</v>
      </c>
      <c r="Q410" s="217">
        <v>0.0019599999999999999</v>
      </c>
      <c r="R410" s="217">
        <f>Q410*H410</f>
        <v>0.0042139999999999999</v>
      </c>
      <c r="S410" s="217">
        <v>0</v>
      </c>
      <c r="T410" s="218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19" t="s">
        <v>288</v>
      </c>
      <c r="AT410" s="219" t="s">
        <v>143</v>
      </c>
      <c r="AU410" s="219" t="s">
        <v>82</v>
      </c>
      <c r="AY410" s="21" t="s">
        <v>140</v>
      </c>
      <c r="BE410" s="220">
        <f>IF(N410="základní",J410,0)</f>
        <v>0</v>
      </c>
      <c r="BF410" s="220">
        <f>IF(N410="snížená",J410,0)</f>
        <v>0</v>
      </c>
      <c r="BG410" s="220">
        <f>IF(N410="zákl. přenesená",J410,0)</f>
        <v>0</v>
      </c>
      <c r="BH410" s="220">
        <f>IF(N410="sníž. přenesená",J410,0)</f>
        <v>0</v>
      </c>
      <c r="BI410" s="220">
        <f>IF(N410="nulová",J410,0)</f>
        <v>0</v>
      </c>
      <c r="BJ410" s="21" t="s">
        <v>80</v>
      </c>
      <c r="BK410" s="220">
        <f>ROUND(I410*H410,2)</f>
        <v>0</v>
      </c>
      <c r="BL410" s="21" t="s">
        <v>288</v>
      </c>
      <c r="BM410" s="219" t="s">
        <v>562</v>
      </c>
    </row>
    <row r="411" s="2" customFormat="1">
      <c r="A411" s="42"/>
      <c r="B411" s="43"/>
      <c r="C411" s="44"/>
      <c r="D411" s="221" t="s">
        <v>150</v>
      </c>
      <c r="E411" s="44"/>
      <c r="F411" s="222" t="s">
        <v>563</v>
      </c>
      <c r="G411" s="44"/>
      <c r="H411" s="44"/>
      <c r="I411" s="223"/>
      <c r="J411" s="44"/>
      <c r="K411" s="44"/>
      <c r="L411" s="48"/>
      <c r="M411" s="224"/>
      <c r="N411" s="225"/>
      <c r="O411" s="88"/>
      <c r="P411" s="88"/>
      <c r="Q411" s="88"/>
      <c r="R411" s="88"/>
      <c r="S411" s="88"/>
      <c r="T411" s="89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T411" s="21" t="s">
        <v>150</v>
      </c>
      <c r="AU411" s="21" t="s">
        <v>82</v>
      </c>
    </row>
    <row r="412" s="13" customFormat="1">
      <c r="A412" s="13"/>
      <c r="B412" s="226"/>
      <c r="C412" s="227"/>
      <c r="D412" s="228" t="s">
        <v>152</v>
      </c>
      <c r="E412" s="229" t="s">
        <v>19</v>
      </c>
      <c r="F412" s="230" t="s">
        <v>564</v>
      </c>
      <c r="G412" s="227"/>
      <c r="H412" s="231">
        <v>2.1499999999999999</v>
      </c>
      <c r="I412" s="232"/>
      <c r="J412" s="227"/>
      <c r="K412" s="227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152</v>
      </c>
      <c r="AU412" s="237" t="s">
        <v>82</v>
      </c>
      <c r="AV412" s="13" t="s">
        <v>82</v>
      </c>
      <c r="AW412" s="13" t="s">
        <v>33</v>
      </c>
      <c r="AX412" s="13" t="s">
        <v>72</v>
      </c>
      <c r="AY412" s="237" t="s">
        <v>140</v>
      </c>
    </row>
    <row r="413" s="14" customFormat="1">
      <c r="A413" s="14"/>
      <c r="B413" s="238"/>
      <c r="C413" s="239"/>
      <c r="D413" s="228" t="s">
        <v>152</v>
      </c>
      <c r="E413" s="240" t="s">
        <v>19</v>
      </c>
      <c r="F413" s="241" t="s">
        <v>158</v>
      </c>
      <c r="G413" s="239"/>
      <c r="H413" s="242">
        <v>2.1499999999999999</v>
      </c>
      <c r="I413" s="243"/>
      <c r="J413" s="239"/>
      <c r="K413" s="239"/>
      <c r="L413" s="244"/>
      <c r="M413" s="245"/>
      <c r="N413" s="246"/>
      <c r="O413" s="246"/>
      <c r="P413" s="246"/>
      <c r="Q413" s="246"/>
      <c r="R413" s="246"/>
      <c r="S413" s="246"/>
      <c r="T413" s="24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8" t="s">
        <v>152</v>
      </c>
      <c r="AU413" s="248" t="s">
        <v>82</v>
      </c>
      <c r="AV413" s="14" t="s">
        <v>141</v>
      </c>
      <c r="AW413" s="14" t="s">
        <v>33</v>
      </c>
      <c r="AX413" s="14" t="s">
        <v>80</v>
      </c>
      <c r="AY413" s="248" t="s">
        <v>140</v>
      </c>
    </row>
    <row r="414" s="2" customFormat="1" ht="16.5" customHeight="1">
      <c r="A414" s="42"/>
      <c r="B414" s="43"/>
      <c r="C414" s="270" t="s">
        <v>565</v>
      </c>
      <c r="D414" s="270" t="s">
        <v>322</v>
      </c>
      <c r="E414" s="271" t="s">
        <v>566</v>
      </c>
      <c r="F414" s="272" t="s">
        <v>567</v>
      </c>
      <c r="G414" s="273" t="s">
        <v>166</v>
      </c>
      <c r="H414" s="274">
        <v>2.1499999999999999</v>
      </c>
      <c r="I414" s="275"/>
      <c r="J414" s="276">
        <f>ROUND(I414*H414,2)</f>
        <v>0</v>
      </c>
      <c r="K414" s="272" t="s">
        <v>147</v>
      </c>
      <c r="L414" s="277"/>
      <c r="M414" s="278" t="s">
        <v>19</v>
      </c>
      <c r="N414" s="279" t="s">
        <v>43</v>
      </c>
      <c r="O414" s="88"/>
      <c r="P414" s="217">
        <f>O414*H414</f>
        <v>0</v>
      </c>
      <c r="Q414" s="217">
        <v>0.0052500000000000003</v>
      </c>
      <c r="R414" s="217">
        <f>Q414*H414</f>
        <v>0.011287500000000001</v>
      </c>
      <c r="S414" s="217">
        <v>0</v>
      </c>
      <c r="T414" s="218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19" t="s">
        <v>389</v>
      </c>
      <c r="AT414" s="219" t="s">
        <v>322</v>
      </c>
      <c r="AU414" s="219" t="s">
        <v>82</v>
      </c>
      <c r="AY414" s="21" t="s">
        <v>140</v>
      </c>
      <c r="BE414" s="220">
        <f>IF(N414="základní",J414,0)</f>
        <v>0</v>
      </c>
      <c r="BF414" s="220">
        <f>IF(N414="snížená",J414,0)</f>
        <v>0</v>
      </c>
      <c r="BG414" s="220">
        <f>IF(N414="zákl. přenesená",J414,0)</f>
        <v>0</v>
      </c>
      <c r="BH414" s="220">
        <f>IF(N414="sníž. přenesená",J414,0)</f>
        <v>0</v>
      </c>
      <c r="BI414" s="220">
        <f>IF(N414="nulová",J414,0)</f>
        <v>0</v>
      </c>
      <c r="BJ414" s="21" t="s">
        <v>80</v>
      </c>
      <c r="BK414" s="220">
        <f>ROUND(I414*H414,2)</f>
        <v>0</v>
      </c>
      <c r="BL414" s="21" t="s">
        <v>288</v>
      </c>
      <c r="BM414" s="219" t="s">
        <v>568</v>
      </c>
    </row>
    <row r="415" s="2" customFormat="1" ht="24.15" customHeight="1">
      <c r="A415" s="42"/>
      <c r="B415" s="43"/>
      <c r="C415" s="208" t="s">
        <v>569</v>
      </c>
      <c r="D415" s="208" t="s">
        <v>143</v>
      </c>
      <c r="E415" s="209" t="s">
        <v>570</v>
      </c>
      <c r="F415" s="210" t="s">
        <v>571</v>
      </c>
      <c r="G415" s="211" t="s">
        <v>184</v>
      </c>
      <c r="H415" s="212">
        <v>0.039</v>
      </c>
      <c r="I415" s="213"/>
      <c r="J415" s="214">
        <f>ROUND(I415*H415,2)</f>
        <v>0</v>
      </c>
      <c r="K415" s="210" t="s">
        <v>147</v>
      </c>
      <c r="L415" s="48"/>
      <c r="M415" s="215" t="s">
        <v>19</v>
      </c>
      <c r="N415" s="216" t="s">
        <v>43</v>
      </c>
      <c r="O415" s="88"/>
      <c r="P415" s="217">
        <f>O415*H415</f>
        <v>0</v>
      </c>
      <c r="Q415" s="217">
        <v>0</v>
      </c>
      <c r="R415" s="217">
        <f>Q415*H415</f>
        <v>0</v>
      </c>
      <c r="S415" s="217">
        <v>0</v>
      </c>
      <c r="T415" s="218">
        <f>S415*H415</f>
        <v>0</v>
      </c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R415" s="219" t="s">
        <v>288</v>
      </c>
      <c r="AT415" s="219" t="s">
        <v>143</v>
      </c>
      <c r="AU415" s="219" t="s">
        <v>82</v>
      </c>
      <c r="AY415" s="21" t="s">
        <v>140</v>
      </c>
      <c r="BE415" s="220">
        <f>IF(N415="základní",J415,0)</f>
        <v>0</v>
      </c>
      <c r="BF415" s="220">
        <f>IF(N415="snížená",J415,0)</f>
        <v>0</v>
      </c>
      <c r="BG415" s="220">
        <f>IF(N415="zákl. přenesená",J415,0)</f>
        <v>0</v>
      </c>
      <c r="BH415" s="220">
        <f>IF(N415="sníž. přenesená",J415,0)</f>
        <v>0</v>
      </c>
      <c r="BI415" s="220">
        <f>IF(N415="nulová",J415,0)</f>
        <v>0</v>
      </c>
      <c r="BJ415" s="21" t="s">
        <v>80</v>
      </c>
      <c r="BK415" s="220">
        <f>ROUND(I415*H415,2)</f>
        <v>0</v>
      </c>
      <c r="BL415" s="21" t="s">
        <v>288</v>
      </c>
      <c r="BM415" s="219" t="s">
        <v>572</v>
      </c>
    </row>
    <row r="416" s="2" customFormat="1">
      <c r="A416" s="42"/>
      <c r="B416" s="43"/>
      <c r="C416" s="44"/>
      <c r="D416" s="221" t="s">
        <v>150</v>
      </c>
      <c r="E416" s="44"/>
      <c r="F416" s="222" t="s">
        <v>573</v>
      </c>
      <c r="G416" s="44"/>
      <c r="H416" s="44"/>
      <c r="I416" s="223"/>
      <c r="J416" s="44"/>
      <c r="K416" s="44"/>
      <c r="L416" s="48"/>
      <c r="M416" s="224"/>
      <c r="N416" s="225"/>
      <c r="O416" s="88"/>
      <c r="P416" s="88"/>
      <c r="Q416" s="88"/>
      <c r="R416" s="88"/>
      <c r="S416" s="88"/>
      <c r="T416" s="89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T416" s="21" t="s">
        <v>150</v>
      </c>
      <c r="AU416" s="21" t="s">
        <v>82</v>
      </c>
    </row>
    <row r="417" s="12" customFormat="1" ht="22.8" customHeight="1">
      <c r="A417" s="12"/>
      <c r="B417" s="192"/>
      <c r="C417" s="193"/>
      <c r="D417" s="194" t="s">
        <v>71</v>
      </c>
      <c r="E417" s="206" t="s">
        <v>574</v>
      </c>
      <c r="F417" s="206" t="s">
        <v>575</v>
      </c>
      <c r="G417" s="193"/>
      <c r="H417" s="193"/>
      <c r="I417" s="196"/>
      <c r="J417" s="207">
        <f>BK417</f>
        <v>0</v>
      </c>
      <c r="K417" s="193"/>
      <c r="L417" s="198"/>
      <c r="M417" s="199"/>
      <c r="N417" s="200"/>
      <c r="O417" s="200"/>
      <c r="P417" s="201">
        <f>SUM(P418:P440)</f>
        <v>0</v>
      </c>
      <c r="Q417" s="200"/>
      <c r="R417" s="201">
        <f>SUM(R418:R440)</f>
        <v>0.094</v>
      </c>
      <c r="S417" s="200"/>
      <c r="T417" s="202">
        <f>SUM(T418:T440)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03" t="s">
        <v>82</v>
      </c>
      <c r="AT417" s="204" t="s">
        <v>71</v>
      </c>
      <c r="AU417" s="204" t="s">
        <v>80</v>
      </c>
      <c r="AY417" s="203" t="s">
        <v>140</v>
      </c>
      <c r="BK417" s="205">
        <f>SUM(BK418:BK440)</f>
        <v>0</v>
      </c>
    </row>
    <row r="418" s="2" customFormat="1" ht="90" customHeight="1">
      <c r="A418" s="42"/>
      <c r="B418" s="43"/>
      <c r="C418" s="208" t="s">
        <v>215</v>
      </c>
      <c r="D418" s="208" t="s">
        <v>143</v>
      </c>
      <c r="E418" s="209" t="s">
        <v>576</v>
      </c>
      <c r="F418" s="210" t="s">
        <v>577</v>
      </c>
      <c r="G418" s="211" t="s">
        <v>161</v>
      </c>
      <c r="H418" s="212">
        <v>2</v>
      </c>
      <c r="I418" s="213"/>
      <c r="J418" s="214">
        <f>ROUND(I418*H418,2)</f>
        <v>0</v>
      </c>
      <c r="K418" s="210" t="s">
        <v>19</v>
      </c>
      <c r="L418" s="48"/>
      <c r="M418" s="215" t="s">
        <v>19</v>
      </c>
      <c r="N418" s="216" t="s">
        <v>43</v>
      </c>
      <c r="O418" s="88"/>
      <c r="P418" s="217">
        <f>O418*H418</f>
        <v>0</v>
      </c>
      <c r="Q418" s="217">
        <v>0</v>
      </c>
      <c r="R418" s="217">
        <f>Q418*H418</f>
        <v>0</v>
      </c>
      <c r="S418" s="217">
        <v>0</v>
      </c>
      <c r="T418" s="218">
        <f>S418*H418</f>
        <v>0</v>
      </c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R418" s="219" t="s">
        <v>288</v>
      </c>
      <c r="AT418" s="219" t="s">
        <v>143</v>
      </c>
      <c r="AU418" s="219" t="s">
        <v>82</v>
      </c>
      <c r="AY418" s="21" t="s">
        <v>140</v>
      </c>
      <c r="BE418" s="220">
        <f>IF(N418="základní",J418,0)</f>
        <v>0</v>
      </c>
      <c r="BF418" s="220">
        <f>IF(N418="snížená",J418,0)</f>
        <v>0</v>
      </c>
      <c r="BG418" s="220">
        <f>IF(N418="zákl. přenesená",J418,0)</f>
        <v>0</v>
      </c>
      <c r="BH418" s="220">
        <f>IF(N418="sníž. přenesená",J418,0)</f>
        <v>0</v>
      </c>
      <c r="BI418" s="220">
        <f>IF(N418="nulová",J418,0)</f>
        <v>0</v>
      </c>
      <c r="BJ418" s="21" t="s">
        <v>80</v>
      </c>
      <c r="BK418" s="220">
        <f>ROUND(I418*H418,2)</f>
        <v>0</v>
      </c>
      <c r="BL418" s="21" t="s">
        <v>288</v>
      </c>
      <c r="BM418" s="219" t="s">
        <v>578</v>
      </c>
    </row>
    <row r="419" s="2" customFormat="1" ht="16.5" customHeight="1">
      <c r="A419" s="42"/>
      <c r="B419" s="43"/>
      <c r="C419" s="208" t="s">
        <v>286</v>
      </c>
      <c r="D419" s="208" t="s">
        <v>143</v>
      </c>
      <c r="E419" s="209" t="s">
        <v>579</v>
      </c>
      <c r="F419" s="210" t="s">
        <v>580</v>
      </c>
      <c r="G419" s="211" t="s">
        <v>161</v>
      </c>
      <c r="H419" s="212">
        <v>1</v>
      </c>
      <c r="I419" s="213"/>
      <c r="J419" s="214">
        <f>ROUND(I419*H419,2)</f>
        <v>0</v>
      </c>
      <c r="K419" s="210" t="s">
        <v>19</v>
      </c>
      <c r="L419" s="48"/>
      <c r="M419" s="215" t="s">
        <v>19</v>
      </c>
      <c r="N419" s="216" t="s">
        <v>43</v>
      </c>
      <c r="O419" s="88"/>
      <c r="P419" s="217">
        <f>O419*H419</f>
        <v>0</v>
      </c>
      <c r="Q419" s="217">
        <v>0</v>
      </c>
      <c r="R419" s="217">
        <f>Q419*H419</f>
        <v>0</v>
      </c>
      <c r="S419" s="217">
        <v>0</v>
      </c>
      <c r="T419" s="218">
        <f>S419*H419</f>
        <v>0</v>
      </c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R419" s="219" t="s">
        <v>288</v>
      </c>
      <c r="AT419" s="219" t="s">
        <v>143</v>
      </c>
      <c r="AU419" s="219" t="s">
        <v>82</v>
      </c>
      <c r="AY419" s="21" t="s">
        <v>140</v>
      </c>
      <c r="BE419" s="220">
        <f>IF(N419="základní",J419,0)</f>
        <v>0</v>
      </c>
      <c r="BF419" s="220">
        <f>IF(N419="snížená",J419,0)</f>
        <v>0</v>
      </c>
      <c r="BG419" s="220">
        <f>IF(N419="zákl. přenesená",J419,0)</f>
        <v>0</v>
      </c>
      <c r="BH419" s="220">
        <f>IF(N419="sníž. přenesená",J419,0)</f>
        <v>0</v>
      </c>
      <c r="BI419" s="220">
        <f>IF(N419="nulová",J419,0)</f>
        <v>0</v>
      </c>
      <c r="BJ419" s="21" t="s">
        <v>80</v>
      </c>
      <c r="BK419" s="220">
        <f>ROUND(I419*H419,2)</f>
        <v>0</v>
      </c>
      <c r="BL419" s="21" t="s">
        <v>288</v>
      </c>
      <c r="BM419" s="219" t="s">
        <v>581</v>
      </c>
    </row>
    <row r="420" s="2" customFormat="1" ht="16.5" customHeight="1">
      <c r="A420" s="42"/>
      <c r="B420" s="43"/>
      <c r="C420" s="208" t="s">
        <v>294</v>
      </c>
      <c r="D420" s="208" t="s">
        <v>143</v>
      </c>
      <c r="E420" s="209" t="s">
        <v>582</v>
      </c>
      <c r="F420" s="210" t="s">
        <v>583</v>
      </c>
      <c r="G420" s="211" t="s">
        <v>161</v>
      </c>
      <c r="H420" s="212">
        <v>1</v>
      </c>
      <c r="I420" s="213"/>
      <c r="J420" s="214">
        <f>ROUND(I420*H420,2)</f>
        <v>0</v>
      </c>
      <c r="K420" s="210" t="s">
        <v>19</v>
      </c>
      <c r="L420" s="48"/>
      <c r="M420" s="215" t="s">
        <v>19</v>
      </c>
      <c r="N420" s="216" t="s">
        <v>43</v>
      </c>
      <c r="O420" s="88"/>
      <c r="P420" s="217">
        <f>O420*H420</f>
        <v>0</v>
      </c>
      <c r="Q420" s="217">
        <v>0</v>
      </c>
      <c r="R420" s="217">
        <f>Q420*H420</f>
        <v>0</v>
      </c>
      <c r="S420" s="217">
        <v>0</v>
      </c>
      <c r="T420" s="218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19" t="s">
        <v>288</v>
      </c>
      <c r="AT420" s="219" t="s">
        <v>143</v>
      </c>
      <c r="AU420" s="219" t="s">
        <v>82</v>
      </c>
      <c r="AY420" s="21" t="s">
        <v>140</v>
      </c>
      <c r="BE420" s="220">
        <f>IF(N420="základní",J420,0)</f>
        <v>0</v>
      </c>
      <c r="BF420" s="220">
        <f>IF(N420="snížená",J420,0)</f>
        <v>0</v>
      </c>
      <c r="BG420" s="220">
        <f>IF(N420="zákl. přenesená",J420,0)</f>
        <v>0</v>
      </c>
      <c r="BH420" s="220">
        <f>IF(N420="sníž. přenesená",J420,0)</f>
        <v>0</v>
      </c>
      <c r="BI420" s="220">
        <f>IF(N420="nulová",J420,0)</f>
        <v>0</v>
      </c>
      <c r="BJ420" s="21" t="s">
        <v>80</v>
      </c>
      <c r="BK420" s="220">
        <f>ROUND(I420*H420,2)</f>
        <v>0</v>
      </c>
      <c r="BL420" s="21" t="s">
        <v>288</v>
      </c>
      <c r="BM420" s="219" t="s">
        <v>584</v>
      </c>
    </row>
    <row r="421" s="2" customFormat="1" ht="24.15" customHeight="1">
      <c r="A421" s="42"/>
      <c r="B421" s="43"/>
      <c r="C421" s="208" t="s">
        <v>314</v>
      </c>
      <c r="D421" s="208" t="s">
        <v>143</v>
      </c>
      <c r="E421" s="209" t="s">
        <v>585</v>
      </c>
      <c r="F421" s="210" t="s">
        <v>586</v>
      </c>
      <c r="G421" s="211" t="s">
        <v>161</v>
      </c>
      <c r="H421" s="212">
        <v>6</v>
      </c>
      <c r="I421" s="213"/>
      <c r="J421" s="214">
        <f>ROUND(I421*H421,2)</f>
        <v>0</v>
      </c>
      <c r="K421" s="210" t="s">
        <v>147</v>
      </c>
      <c r="L421" s="48"/>
      <c r="M421" s="215" t="s">
        <v>19</v>
      </c>
      <c r="N421" s="216" t="s">
        <v>43</v>
      </c>
      <c r="O421" s="88"/>
      <c r="P421" s="217">
        <f>O421*H421</f>
        <v>0</v>
      </c>
      <c r="Q421" s="217">
        <v>0</v>
      </c>
      <c r="R421" s="217">
        <f>Q421*H421</f>
        <v>0</v>
      </c>
      <c r="S421" s="217">
        <v>0</v>
      </c>
      <c r="T421" s="218">
        <f>S421*H421</f>
        <v>0</v>
      </c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R421" s="219" t="s">
        <v>288</v>
      </c>
      <c r="AT421" s="219" t="s">
        <v>143</v>
      </c>
      <c r="AU421" s="219" t="s">
        <v>82</v>
      </c>
      <c r="AY421" s="21" t="s">
        <v>140</v>
      </c>
      <c r="BE421" s="220">
        <f>IF(N421="základní",J421,0)</f>
        <v>0</v>
      </c>
      <c r="BF421" s="220">
        <f>IF(N421="snížená",J421,0)</f>
        <v>0</v>
      </c>
      <c r="BG421" s="220">
        <f>IF(N421="zákl. přenesená",J421,0)</f>
        <v>0</v>
      </c>
      <c r="BH421" s="220">
        <f>IF(N421="sníž. přenesená",J421,0)</f>
        <v>0</v>
      </c>
      <c r="BI421" s="220">
        <f>IF(N421="nulová",J421,0)</f>
        <v>0</v>
      </c>
      <c r="BJ421" s="21" t="s">
        <v>80</v>
      </c>
      <c r="BK421" s="220">
        <f>ROUND(I421*H421,2)</f>
        <v>0</v>
      </c>
      <c r="BL421" s="21" t="s">
        <v>288</v>
      </c>
      <c r="BM421" s="219" t="s">
        <v>587</v>
      </c>
    </row>
    <row r="422" s="2" customFormat="1">
      <c r="A422" s="42"/>
      <c r="B422" s="43"/>
      <c r="C422" s="44"/>
      <c r="D422" s="221" t="s">
        <v>150</v>
      </c>
      <c r="E422" s="44"/>
      <c r="F422" s="222" t="s">
        <v>588</v>
      </c>
      <c r="G422" s="44"/>
      <c r="H422" s="44"/>
      <c r="I422" s="223"/>
      <c r="J422" s="44"/>
      <c r="K422" s="44"/>
      <c r="L422" s="48"/>
      <c r="M422" s="224"/>
      <c r="N422" s="225"/>
      <c r="O422" s="88"/>
      <c r="P422" s="88"/>
      <c r="Q422" s="88"/>
      <c r="R422" s="88"/>
      <c r="S422" s="88"/>
      <c r="T422" s="89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T422" s="21" t="s">
        <v>150</v>
      </c>
      <c r="AU422" s="21" t="s">
        <v>82</v>
      </c>
    </row>
    <row r="423" s="13" customFormat="1">
      <c r="A423" s="13"/>
      <c r="B423" s="226"/>
      <c r="C423" s="227"/>
      <c r="D423" s="228" t="s">
        <v>152</v>
      </c>
      <c r="E423" s="229" t="s">
        <v>19</v>
      </c>
      <c r="F423" s="230" t="s">
        <v>589</v>
      </c>
      <c r="G423" s="227"/>
      <c r="H423" s="231">
        <v>2</v>
      </c>
      <c r="I423" s="232"/>
      <c r="J423" s="227"/>
      <c r="K423" s="227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152</v>
      </c>
      <c r="AU423" s="237" t="s">
        <v>82</v>
      </c>
      <c r="AV423" s="13" t="s">
        <v>82</v>
      </c>
      <c r="AW423" s="13" t="s">
        <v>33</v>
      </c>
      <c r="AX423" s="13" t="s">
        <v>72</v>
      </c>
      <c r="AY423" s="237" t="s">
        <v>140</v>
      </c>
    </row>
    <row r="424" s="13" customFormat="1">
      <c r="A424" s="13"/>
      <c r="B424" s="226"/>
      <c r="C424" s="227"/>
      <c r="D424" s="228" t="s">
        <v>152</v>
      </c>
      <c r="E424" s="229" t="s">
        <v>19</v>
      </c>
      <c r="F424" s="230" t="s">
        <v>590</v>
      </c>
      <c r="G424" s="227"/>
      <c r="H424" s="231">
        <v>3</v>
      </c>
      <c r="I424" s="232"/>
      <c r="J424" s="227"/>
      <c r="K424" s="227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152</v>
      </c>
      <c r="AU424" s="237" t="s">
        <v>82</v>
      </c>
      <c r="AV424" s="13" t="s">
        <v>82</v>
      </c>
      <c r="AW424" s="13" t="s">
        <v>33</v>
      </c>
      <c r="AX424" s="13" t="s">
        <v>72</v>
      </c>
      <c r="AY424" s="237" t="s">
        <v>140</v>
      </c>
    </row>
    <row r="425" s="13" customFormat="1">
      <c r="A425" s="13"/>
      <c r="B425" s="226"/>
      <c r="C425" s="227"/>
      <c r="D425" s="228" t="s">
        <v>152</v>
      </c>
      <c r="E425" s="229" t="s">
        <v>19</v>
      </c>
      <c r="F425" s="230" t="s">
        <v>591</v>
      </c>
      <c r="G425" s="227"/>
      <c r="H425" s="231">
        <v>1</v>
      </c>
      <c r="I425" s="232"/>
      <c r="J425" s="227"/>
      <c r="K425" s="227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152</v>
      </c>
      <c r="AU425" s="237" t="s">
        <v>82</v>
      </c>
      <c r="AV425" s="13" t="s">
        <v>82</v>
      </c>
      <c r="AW425" s="13" t="s">
        <v>33</v>
      </c>
      <c r="AX425" s="13" t="s">
        <v>72</v>
      </c>
      <c r="AY425" s="237" t="s">
        <v>140</v>
      </c>
    </row>
    <row r="426" s="14" customFormat="1">
      <c r="A426" s="14"/>
      <c r="B426" s="238"/>
      <c r="C426" s="239"/>
      <c r="D426" s="228" t="s">
        <v>152</v>
      </c>
      <c r="E426" s="240" t="s">
        <v>19</v>
      </c>
      <c r="F426" s="241" t="s">
        <v>158</v>
      </c>
      <c r="G426" s="239"/>
      <c r="H426" s="242">
        <v>6</v>
      </c>
      <c r="I426" s="243"/>
      <c r="J426" s="239"/>
      <c r="K426" s="239"/>
      <c r="L426" s="244"/>
      <c r="M426" s="245"/>
      <c r="N426" s="246"/>
      <c r="O426" s="246"/>
      <c r="P426" s="246"/>
      <c r="Q426" s="246"/>
      <c r="R426" s="246"/>
      <c r="S426" s="246"/>
      <c r="T426" s="24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8" t="s">
        <v>152</v>
      </c>
      <c r="AU426" s="248" t="s">
        <v>82</v>
      </c>
      <c r="AV426" s="14" t="s">
        <v>141</v>
      </c>
      <c r="AW426" s="14" t="s">
        <v>33</v>
      </c>
      <c r="AX426" s="14" t="s">
        <v>80</v>
      </c>
      <c r="AY426" s="248" t="s">
        <v>140</v>
      </c>
    </row>
    <row r="427" s="2" customFormat="1" ht="24.15" customHeight="1">
      <c r="A427" s="42"/>
      <c r="B427" s="43"/>
      <c r="C427" s="270" t="s">
        <v>592</v>
      </c>
      <c r="D427" s="270" t="s">
        <v>322</v>
      </c>
      <c r="E427" s="271" t="s">
        <v>593</v>
      </c>
      <c r="F427" s="272" t="s">
        <v>594</v>
      </c>
      <c r="G427" s="273" t="s">
        <v>161</v>
      </c>
      <c r="H427" s="274">
        <v>1</v>
      </c>
      <c r="I427" s="275"/>
      <c r="J427" s="276">
        <f>ROUND(I427*H427,2)</f>
        <v>0</v>
      </c>
      <c r="K427" s="272" t="s">
        <v>19</v>
      </c>
      <c r="L427" s="277"/>
      <c r="M427" s="278" t="s">
        <v>19</v>
      </c>
      <c r="N427" s="279" t="s">
        <v>43</v>
      </c>
      <c r="O427" s="88"/>
      <c r="P427" s="217">
        <f>O427*H427</f>
        <v>0</v>
      </c>
      <c r="Q427" s="217">
        <v>0.016</v>
      </c>
      <c r="R427" s="217">
        <f>Q427*H427</f>
        <v>0.016</v>
      </c>
      <c r="S427" s="217">
        <v>0</v>
      </c>
      <c r="T427" s="218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19" t="s">
        <v>389</v>
      </c>
      <c r="AT427" s="219" t="s">
        <v>322</v>
      </c>
      <c r="AU427" s="219" t="s">
        <v>82</v>
      </c>
      <c r="AY427" s="21" t="s">
        <v>140</v>
      </c>
      <c r="BE427" s="220">
        <f>IF(N427="základní",J427,0)</f>
        <v>0</v>
      </c>
      <c r="BF427" s="220">
        <f>IF(N427="snížená",J427,0)</f>
        <v>0</v>
      </c>
      <c r="BG427" s="220">
        <f>IF(N427="zákl. přenesená",J427,0)</f>
        <v>0</v>
      </c>
      <c r="BH427" s="220">
        <f>IF(N427="sníž. přenesená",J427,0)</f>
        <v>0</v>
      </c>
      <c r="BI427" s="220">
        <f>IF(N427="nulová",J427,0)</f>
        <v>0</v>
      </c>
      <c r="BJ427" s="21" t="s">
        <v>80</v>
      </c>
      <c r="BK427" s="220">
        <f>ROUND(I427*H427,2)</f>
        <v>0</v>
      </c>
      <c r="BL427" s="21" t="s">
        <v>288</v>
      </c>
      <c r="BM427" s="219" t="s">
        <v>595</v>
      </c>
    </row>
    <row r="428" s="2" customFormat="1" ht="24.15" customHeight="1">
      <c r="A428" s="42"/>
      <c r="B428" s="43"/>
      <c r="C428" s="270" t="s">
        <v>596</v>
      </c>
      <c r="D428" s="270" t="s">
        <v>322</v>
      </c>
      <c r="E428" s="271" t="s">
        <v>597</v>
      </c>
      <c r="F428" s="272" t="s">
        <v>598</v>
      </c>
      <c r="G428" s="273" t="s">
        <v>161</v>
      </c>
      <c r="H428" s="274">
        <v>3</v>
      </c>
      <c r="I428" s="275"/>
      <c r="J428" s="276">
        <f>ROUND(I428*H428,2)</f>
        <v>0</v>
      </c>
      <c r="K428" s="272" t="s">
        <v>19</v>
      </c>
      <c r="L428" s="277"/>
      <c r="M428" s="278" t="s">
        <v>19</v>
      </c>
      <c r="N428" s="279" t="s">
        <v>43</v>
      </c>
      <c r="O428" s="88"/>
      <c r="P428" s="217">
        <f>O428*H428</f>
        <v>0</v>
      </c>
      <c r="Q428" s="217">
        <v>0.0195</v>
      </c>
      <c r="R428" s="217">
        <f>Q428*H428</f>
        <v>0.058499999999999996</v>
      </c>
      <c r="S428" s="217">
        <v>0</v>
      </c>
      <c r="T428" s="218">
        <f>S428*H428</f>
        <v>0</v>
      </c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R428" s="219" t="s">
        <v>389</v>
      </c>
      <c r="AT428" s="219" t="s">
        <v>322</v>
      </c>
      <c r="AU428" s="219" t="s">
        <v>82</v>
      </c>
      <c r="AY428" s="21" t="s">
        <v>140</v>
      </c>
      <c r="BE428" s="220">
        <f>IF(N428="základní",J428,0)</f>
        <v>0</v>
      </c>
      <c r="BF428" s="220">
        <f>IF(N428="snížená",J428,0)</f>
        <v>0</v>
      </c>
      <c r="BG428" s="220">
        <f>IF(N428="zákl. přenesená",J428,0)</f>
        <v>0</v>
      </c>
      <c r="BH428" s="220">
        <f>IF(N428="sníž. přenesená",J428,0)</f>
        <v>0</v>
      </c>
      <c r="BI428" s="220">
        <f>IF(N428="nulová",J428,0)</f>
        <v>0</v>
      </c>
      <c r="BJ428" s="21" t="s">
        <v>80</v>
      </c>
      <c r="BK428" s="220">
        <f>ROUND(I428*H428,2)</f>
        <v>0</v>
      </c>
      <c r="BL428" s="21" t="s">
        <v>288</v>
      </c>
      <c r="BM428" s="219" t="s">
        <v>599</v>
      </c>
    </row>
    <row r="429" s="2" customFormat="1" ht="24.15" customHeight="1">
      <c r="A429" s="42"/>
      <c r="B429" s="43"/>
      <c r="C429" s="270" t="s">
        <v>600</v>
      </c>
      <c r="D429" s="270" t="s">
        <v>322</v>
      </c>
      <c r="E429" s="271" t="s">
        <v>601</v>
      </c>
      <c r="F429" s="272" t="s">
        <v>602</v>
      </c>
      <c r="G429" s="273" t="s">
        <v>161</v>
      </c>
      <c r="H429" s="274">
        <v>1</v>
      </c>
      <c r="I429" s="275"/>
      <c r="J429" s="276">
        <f>ROUND(I429*H429,2)</f>
        <v>0</v>
      </c>
      <c r="K429" s="272" t="s">
        <v>19</v>
      </c>
      <c r="L429" s="277"/>
      <c r="M429" s="278" t="s">
        <v>19</v>
      </c>
      <c r="N429" s="279" t="s">
        <v>43</v>
      </c>
      <c r="O429" s="88"/>
      <c r="P429" s="217">
        <f>O429*H429</f>
        <v>0</v>
      </c>
      <c r="Q429" s="217">
        <v>0.0195</v>
      </c>
      <c r="R429" s="217">
        <f>Q429*H429</f>
        <v>0.0195</v>
      </c>
      <c r="S429" s="217">
        <v>0</v>
      </c>
      <c r="T429" s="218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19" t="s">
        <v>389</v>
      </c>
      <c r="AT429" s="219" t="s">
        <v>322</v>
      </c>
      <c r="AU429" s="219" t="s">
        <v>82</v>
      </c>
      <c r="AY429" s="21" t="s">
        <v>140</v>
      </c>
      <c r="BE429" s="220">
        <f>IF(N429="základní",J429,0)</f>
        <v>0</v>
      </c>
      <c r="BF429" s="220">
        <f>IF(N429="snížená",J429,0)</f>
        <v>0</v>
      </c>
      <c r="BG429" s="220">
        <f>IF(N429="zákl. přenesená",J429,0)</f>
        <v>0</v>
      </c>
      <c r="BH429" s="220">
        <f>IF(N429="sníž. přenesená",J429,0)</f>
        <v>0</v>
      </c>
      <c r="BI429" s="220">
        <f>IF(N429="nulová",J429,0)</f>
        <v>0</v>
      </c>
      <c r="BJ429" s="21" t="s">
        <v>80</v>
      </c>
      <c r="BK429" s="220">
        <f>ROUND(I429*H429,2)</f>
        <v>0</v>
      </c>
      <c r="BL429" s="21" t="s">
        <v>288</v>
      </c>
      <c r="BM429" s="219" t="s">
        <v>603</v>
      </c>
    </row>
    <row r="430" s="2" customFormat="1" ht="16.5" customHeight="1">
      <c r="A430" s="42"/>
      <c r="B430" s="43"/>
      <c r="C430" s="208" t="s">
        <v>604</v>
      </c>
      <c r="D430" s="208" t="s">
        <v>143</v>
      </c>
      <c r="E430" s="209" t="s">
        <v>605</v>
      </c>
      <c r="F430" s="210" t="s">
        <v>606</v>
      </c>
      <c r="G430" s="211" t="s">
        <v>161</v>
      </c>
      <c r="H430" s="212">
        <v>1</v>
      </c>
      <c r="I430" s="213"/>
      <c r="J430" s="214">
        <f>ROUND(I430*H430,2)</f>
        <v>0</v>
      </c>
      <c r="K430" s="210" t="s">
        <v>147</v>
      </c>
      <c r="L430" s="48"/>
      <c r="M430" s="215" t="s">
        <v>19</v>
      </c>
      <c r="N430" s="216" t="s">
        <v>43</v>
      </c>
      <c r="O430" s="88"/>
      <c r="P430" s="217">
        <f>O430*H430</f>
        <v>0</v>
      </c>
      <c r="Q430" s="217">
        <v>0</v>
      </c>
      <c r="R430" s="217">
        <f>Q430*H430</f>
        <v>0</v>
      </c>
      <c r="S430" s="217">
        <v>0</v>
      </c>
      <c r="T430" s="218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19" t="s">
        <v>288</v>
      </c>
      <c r="AT430" s="219" t="s">
        <v>143</v>
      </c>
      <c r="AU430" s="219" t="s">
        <v>82</v>
      </c>
      <c r="AY430" s="21" t="s">
        <v>140</v>
      </c>
      <c r="BE430" s="220">
        <f>IF(N430="základní",J430,0)</f>
        <v>0</v>
      </c>
      <c r="BF430" s="220">
        <f>IF(N430="snížená",J430,0)</f>
        <v>0</v>
      </c>
      <c r="BG430" s="220">
        <f>IF(N430="zákl. přenesená",J430,0)</f>
        <v>0</v>
      </c>
      <c r="BH430" s="220">
        <f>IF(N430="sníž. přenesená",J430,0)</f>
        <v>0</v>
      </c>
      <c r="BI430" s="220">
        <f>IF(N430="nulová",J430,0)</f>
        <v>0</v>
      </c>
      <c r="BJ430" s="21" t="s">
        <v>80</v>
      </c>
      <c r="BK430" s="220">
        <f>ROUND(I430*H430,2)</f>
        <v>0</v>
      </c>
      <c r="BL430" s="21" t="s">
        <v>288</v>
      </c>
      <c r="BM430" s="219" t="s">
        <v>607</v>
      </c>
    </row>
    <row r="431" s="2" customFormat="1">
      <c r="A431" s="42"/>
      <c r="B431" s="43"/>
      <c r="C431" s="44"/>
      <c r="D431" s="221" t="s">
        <v>150</v>
      </c>
      <c r="E431" s="44"/>
      <c r="F431" s="222" t="s">
        <v>608</v>
      </c>
      <c r="G431" s="44"/>
      <c r="H431" s="44"/>
      <c r="I431" s="223"/>
      <c r="J431" s="44"/>
      <c r="K431" s="44"/>
      <c r="L431" s="48"/>
      <c r="M431" s="224"/>
      <c r="N431" s="225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1" t="s">
        <v>150</v>
      </c>
      <c r="AU431" s="21" t="s">
        <v>82</v>
      </c>
    </row>
    <row r="432" s="13" customFormat="1">
      <c r="A432" s="13"/>
      <c r="B432" s="226"/>
      <c r="C432" s="227"/>
      <c r="D432" s="228" t="s">
        <v>152</v>
      </c>
      <c r="E432" s="229" t="s">
        <v>19</v>
      </c>
      <c r="F432" s="230" t="s">
        <v>609</v>
      </c>
      <c r="G432" s="227"/>
      <c r="H432" s="231">
        <v>1</v>
      </c>
      <c r="I432" s="232"/>
      <c r="J432" s="227"/>
      <c r="K432" s="227"/>
      <c r="L432" s="233"/>
      <c r="M432" s="234"/>
      <c r="N432" s="235"/>
      <c r="O432" s="235"/>
      <c r="P432" s="235"/>
      <c r="Q432" s="235"/>
      <c r="R432" s="235"/>
      <c r="S432" s="235"/>
      <c r="T432" s="23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7" t="s">
        <v>152</v>
      </c>
      <c r="AU432" s="237" t="s">
        <v>82</v>
      </c>
      <c r="AV432" s="13" t="s">
        <v>82</v>
      </c>
      <c r="AW432" s="13" t="s">
        <v>33</v>
      </c>
      <c r="AX432" s="13" t="s">
        <v>72</v>
      </c>
      <c r="AY432" s="237" t="s">
        <v>140</v>
      </c>
    </row>
    <row r="433" s="14" customFormat="1">
      <c r="A433" s="14"/>
      <c r="B433" s="238"/>
      <c r="C433" s="239"/>
      <c r="D433" s="228" t="s">
        <v>152</v>
      </c>
      <c r="E433" s="240" t="s">
        <v>19</v>
      </c>
      <c r="F433" s="241" t="s">
        <v>158</v>
      </c>
      <c r="G433" s="239"/>
      <c r="H433" s="242">
        <v>1</v>
      </c>
      <c r="I433" s="243"/>
      <c r="J433" s="239"/>
      <c r="K433" s="239"/>
      <c r="L433" s="244"/>
      <c r="M433" s="245"/>
      <c r="N433" s="246"/>
      <c r="O433" s="246"/>
      <c r="P433" s="246"/>
      <c r="Q433" s="246"/>
      <c r="R433" s="246"/>
      <c r="S433" s="246"/>
      <c r="T433" s="24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8" t="s">
        <v>152</v>
      </c>
      <c r="AU433" s="248" t="s">
        <v>82</v>
      </c>
      <c r="AV433" s="14" t="s">
        <v>141</v>
      </c>
      <c r="AW433" s="14" t="s">
        <v>33</v>
      </c>
      <c r="AX433" s="14" t="s">
        <v>80</v>
      </c>
      <c r="AY433" s="248" t="s">
        <v>140</v>
      </c>
    </row>
    <row r="434" s="2" customFormat="1" ht="16.5" customHeight="1">
      <c r="A434" s="42"/>
      <c r="B434" s="43"/>
      <c r="C434" s="208" t="s">
        <v>610</v>
      </c>
      <c r="D434" s="208" t="s">
        <v>143</v>
      </c>
      <c r="E434" s="209" t="s">
        <v>611</v>
      </c>
      <c r="F434" s="210" t="s">
        <v>612</v>
      </c>
      <c r="G434" s="211" t="s">
        <v>161</v>
      </c>
      <c r="H434" s="212">
        <v>2</v>
      </c>
      <c r="I434" s="213"/>
      <c r="J434" s="214">
        <f>ROUND(I434*H434,2)</f>
        <v>0</v>
      </c>
      <c r="K434" s="210" t="s">
        <v>147</v>
      </c>
      <c r="L434" s="48"/>
      <c r="M434" s="215" t="s">
        <v>19</v>
      </c>
      <c r="N434" s="216" t="s">
        <v>43</v>
      </c>
      <c r="O434" s="88"/>
      <c r="P434" s="217">
        <f>O434*H434</f>
        <v>0</v>
      </c>
      <c r="Q434" s="217">
        <v>0</v>
      </c>
      <c r="R434" s="217">
        <f>Q434*H434</f>
        <v>0</v>
      </c>
      <c r="S434" s="217">
        <v>0</v>
      </c>
      <c r="T434" s="218">
        <f>S434*H434</f>
        <v>0</v>
      </c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R434" s="219" t="s">
        <v>288</v>
      </c>
      <c r="AT434" s="219" t="s">
        <v>143</v>
      </c>
      <c r="AU434" s="219" t="s">
        <v>82</v>
      </c>
      <c r="AY434" s="21" t="s">
        <v>140</v>
      </c>
      <c r="BE434" s="220">
        <f>IF(N434="základní",J434,0)</f>
        <v>0</v>
      </c>
      <c r="BF434" s="220">
        <f>IF(N434="snížená",J434,0)</f>
        <v>0</v>
      </c>
      <c r="BG434" s="220">
        <f>IF(N434="zákl. přenesená",J434,0)</f>
        <v>0</v>
      </c>
      <c r="BH434" s="220">
        <f>IF(N434="sníž. přenesená",J434,0)</f>
        <v>0</v>
      </c>
      <c r="BI434" s="220">
        <f>IF(N434="nulová",J434,0)</f>
        <v>0</v>
      </c>
      <c r="BJ434" s="21" t="s">
        <v>80</v>
      </c>
      <c r="BK434" s="220">
        <f>ROUND(I434*H434,2)</f>
        <v>0</v>
      </c>
      <c r="BL434" s="21" t="s">
        <v>288</v>
      </c>
      <c r="BM434" s="219" t="s">
        <v>613</v>
      </c>
    </row>
    <row r="435" s="2" customFormat="1">
      <c r="A435" s="42"/>
      <c r="B435" s="43"/>
      <c r="C435" s="44"/>
      <c r="D435" s="221" t="s">
        <v>150</v>
      </c>
      <c r="E435" s="44"/>
      <c r="F435" s="222" t="s">
        <v>614</v>
      </c>
      <c r="G435" s="44"/>
      <c r="H435" s="44"/>
      <c r="I435" s="223"/>
      <c r="J435" s="44"/>
      <c r="K435" s="44"/>
      <c r="L435" s="48"/>
      <c r="M435" s="224"/>
      <c r="N435" s="225"/>
      <c r="O435" s="88"/>
      <c r="P435" s="88"/>
      <c r="Q435" s="88"/>
      <c r="R435" s="88"/>
      <c r="S435" s="88"/>
      <c r="T435" s="89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T435" s="21" t="s">
        <v>150</v>
      </c>
      <c r="AU435" s="21" t="s">
        <v>82</v>
      </c>
    </row>
    <row r="436" s="2" customFormat="1" ht="16.5" customHeight="1">
      <c r="A436" s="42"/>
      <c r="B436" s="43"/>
      <c r="C436" s="208" t="s">
        <v>615</v>
      </c>
      <c r="D436" s="208" t="s">
        <v>143</v>
      </c>
      <c r="E436" s="209" t="s">
        <v>616</v>
      </c>
      <c r="F436" s="210" t="s">
        <v>617</v>
      </c>
      <c r="G436" s="211" t="s">
        <v>161</v>
      </c>
      <c r="H436" s="212">
        <v>1</v>
      </c>
      <c r="I436" s="213"/>
      <c r="J436" s="214">
        <f>ROUND(I436*H436,2)</f>
        <v>0</v>
      </c>
      <c r="K436" s="210" t="s">
        <v>147</v>
      </c>
      <c r="L436" s="48"/>
      <c r="M436" s="215" t="s">
        <v>19</v>
      </c>
      <c r="N436" s="216" t="s">
        <v>43</v>
      </c>
      <c r="O436" s="88"/>
      <c r="P436" s="217">
        <f>O436*H436</f>
        <v>0</v>
      </c>
      <c r="Q436" s="217">
        <v>0</v>
      </c>
      <c r="R436" s="217">
        <f>Q436*H436</f>
        <v>0</v>
      </c>
      <c r="S436" s="217">
        <v>0</v>
      </c>
      <c r="T436" s="218">
        <f>S436*H436</f>
        <v>0</v>
      </c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R436" s="219" t="s">
        <v>288</v>
      </c>
      <c r="AT436" s="219" t="s">
        <v>143</v>
      </c>
      <c r="AU436" s="219" t="s">
        <v>82</v>
      </c>
      <c r="AY436" s="21" t="s">
        <v>140</v>
      </c>
      <c r="BE436" s="220">
        <f>IF(N436="základní",J436,0)</f>
        <v>0</v>
      </c>
      <c r="BF436" s="220">
        <f>IF(N436="snížená",J436,0)</f>
        <v>0</v>
      </c>
      <c r="BG436" s="220">
        <f>IF(N436="zákl. přenesená",J436,0)</f>
        <v>0</v>
      </c>
      <c r="BH436" s="220">
        <f>IF(N436="sníž. přenesená",J436,0)</f>
        <v>0</v>
      </c>
      <c r="BI436" s="220">
        <f>IF(N436="nulová",J436,0)</f>
        <v>0</v>
      </c>
      <c r="BJ436" s="21" t="s">
        <v>80</v>
      </c>
      <c r="BK436" s="220">
        <f>ROUND(I436*H436,2)</f>
        <v>0</v>
      </c>
      <c r="BL436" s="21" t="s">
        <v>288</v>
      </c>
      <c r="BM436" s="219" t="s">
        <v>618</v>
      </c>
    </row>
    <row r="437" s="2" customFormat="1">
      <c r="A437" s="42"/>
      <c r="B437" s="43"/>
      <c r="C437" s="44"/>
      <c r="D437" s="221" t="s">
        <v>150</v>
      </c>
      <c r="E437" s="44"/>
      <c r="F437" s="222" t="s">
        <v>619</v>
      </c>
      <c r="G437" s="44"/>
      <c r="H437" s="44"/>
      <c r="I437" s="223"/>
      <c r="J437" s="44"/>
      <c r="K437" s="44"/>
      <c r="L437" s="48"/>
      <c r="M437" s="224"/>
      <c r="N437" s="225"/>
      <c r="O437" s="88"/>
      <c r="P437" s="88"/>
      <c r="Q437" s="88"/>
      <c r="R437" s="88"/>
      <c r="S437" s="88"/>
      <c r="T437" s="89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T437" s="21" t="s">
        <v>150</v>
      </c>
      <c r="AU437" s="21" t="s">
        <v>82</v>
      </c>
    </row>
    <row r="438" s="2" customFormat="1" ht="24.15" customHeight="1">
      <c r="A438" s="42"/>
      <c r="B438" s="43"/>
      <c r="C438" s="270" t="s">
        <v>620</v>
      </c>
      <c r="D438" s="270" t="s">
        <v>322</v>
      </c>
      <c r="E438" s="271" t="s">
        <v>621</v>
      </c>
      <c r="F438" s="272" t="s">
        <v>622</v>
      </c>
      <c r="G438" s="273" t="s">
        <v>161</v>
      </c>
      <c r="H438" s="274">
        <v>1</v>
      </c>
      <c r="I438" s="275"/>
      <c r="J438" s="276">
        <f>ROUND(I438*H438,2)</f>
        <v>0</v>
      </c>
      <c r="K438" s="272" t="s">
        <v>19</v>
      </c>
      <c r="L438" s="277"/>
      <c r="M438" s="278" t="s">
        <v>19</v>
      </c>
      <c r="N438" s="279" t="s">
        <v>43</v>
      </c>
      <c r="O438" s="88"/>
      <c r="P438" s="217">
        <f>O438*H438</f>
        <v>0</v>
      </c>
      <c r="Q438" s="217">
        <v>0</v>
      </c>
      <c r="R438" s="217">
        <f>Q438*H438</f>
        <v>0</v>
      </c>
      <c r="S438" s="217">
        <v>0</v>
      </c>
      <c r="T438" s="218">
        <f>S438*H438</f>
        <v>0</v>
      </c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R438" s="219" t="s">
        <v>389</v>
      </c>
      <c r="AT438" s="219" t="s">
        <v>322</v>
      </c>
      <c r="AU438" s="219" t="s">
        <v>82</v>
      </c>
      <c r="AY438" s="21" t="s">
        <v>140</v>
      </c>
      <c r="BE438" s="220">
        <f>IF(N438="základní",J438,0)</f>
        <v>0</v>
      </c>
      <c r="BF438" s="220">
        <f>IF(N438="snížená",J438,0)</f>
        <v>0</v>
      </c>
      <c r="BG438" s="220">
        <f>IF(N438="zákl. přenesená",J438,0)</f>
        <v>0</v>
      </c>
      <c r="BH438" s="220">
        <f>IF(N438="sníž. přenesená",J438,0)</f>
        <v>0</v>
      </c>
      <c r="BI438" s="220">
        <f>IF(N438="nulová",J438,0)</f>
        <v>0</v>
      </c>
      <c r="BJ438" s="21" t="s">
        <v>80</v>
      </c>
      <c r="BK438" s="220">
        <f>ROUND(I438*H438,2)</f>
        <v>0</v>
      </c>
      <c r="BL438" s="21" t="s">
        <v>288</v>
      </c>
      <c r="BM438" s="219" t="s">
        <v>623</v>
      </c>
    </row>
    <row r="439" s="2" customFormat="1" ht="24.15" customHeight="1">
      <c r="A439" s="42"/>
      <c r="B439" s="43"/>
      <c r="C439" s="208" t="s">
        <v>624</v>
      </c>
      <c r="D439" s="208" t="s">
        <v>143</v>
      </c>
      <c r="E439" s="209" t="s">
        <v>625</v>
      </c>
      <c r="F439" s="210" t="s">
        <v>626</v>
      </c>
      <c r="G439" s="211" t="s">
        <v>627</v>
      </c>
      <c r="H439" s="280"/>
      <c r="I439" s="213"/>
      <c r="J439" s="214">
        <f>ROUND(I439*H439,2)</f>
        <v>0</v>
      </c>
      <c r="K439" s="210" t="s">
        <v>147</v>
      </c>
      <c r="L439" s="48"/>
      <c r="M439" s="215" t="s">
        <v>19</v>
      </c>
      <c r="N439" s="216" t="s">
        <v>43</v>
      </c>
      <c r="O439" s="88"/>
      <c r="P439" s="217">
        <f>O439*H439</f>
        <v>0</v>
      </c>
      <c r="Q439" s="217">
        <v>0</v>
      </c>
      <c r="R439" s="217">
        <f>Q439*H439</f>
        <v>0</v>
      </c>
      <c r="S439" s="217">
        <v>0</v>
      </c>
      <c r="T439" s="218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19" t="s">
        <v>288</v>
      </c>
      <c r="AT439" s="219" t="s">
        <v>143</v>
      </c>
      <c r="AU439" s="219" t="s">
        <v>82</v>
      </c>
      <c r="AY439" s="21" t="s">
        <v>140</v>
      </c>
      <c r="BE439" s="220">
        <f>IF(N439="základní",J439,0)</f>
        <v>0</v>
      </c>
      <c r="BF439" s="220">
        <f>IF(N439="snížená",J439,0)</f>
        <v>0</v>
      </c>
      <c r="BG439" s="220">
        <f>IF(N439="zákl. přenesená",J439,0)</f>
        <v>0</v>
      </c>
      <c r="BH439" s="220">
        <f>IF(N439="sníž. přenesená",J439,0)</f>
        <v>0</v>
      </c>
      <c r="BI439" s="220">
        <f>IF(N439="nulová",J439,0)</f>
        <v>0</v>
      </c>
      <c r="BJ439" s="21" t="s">
        <v>80</v>
      </c>
      <c r="BK439" s="220">
        <f>ROUND(I439*H439,2)</f>
        <v>0</v>
      </c>
      <c r="BL439" s="21" t="s">
        <v>288</v>
      </c>
      <c r="BM439" s="219" t="s">
        <v>628</v>
      </c>
    </row>
    <row r="440" s="2" customFormat="1">
      <c r="A440" s="42"/>
      <c r="B440" s="43"/>
      <c r="C440" s="44"/>
      <c r="D440" s="221" t="s">
        <v>150</v>
      </c>
      <c r="E440" s="44"/>
      <c r="F440" s="222" t="s">
        <v>629</v>
      </c>
      <c r="G440" s="44"/>
      <c r="H440" s="44"/>
      <c r="I440" s="223"/>
      <c r="J440" s="44"/>
      <c r="K440" s="44"/>
      <c r="L440" s="48"/>
      <c r="M440" s="224"/>
      <c r="N440" s="225"/>
      <c r="O440" s="88"/>
      <c r="P440" s="88"/>
      <c r="Q440" s="88"/>
      <c r="R440" s="88"/>
      <c r="S440" s="88"/>
      <c r="T440" s="89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T440" s="21" t="s">
        <v>150</v>
      </c>
      <c r="AU440" s="21" t="s">
        <v>82</v>
      </c>
    </row>
    <row r="441" s="12" customFormat="1" ht="22.8" customHeight="1">
      <c r="A441" s="12"/>
      <c r="B441" s="192"/>
      <c r="C441" s="193"/>
      <c r="D441" s="194" t="s">
        <v>71</v>
      </c>
      <c r="E441" s="206" t="s">
        <v>630</v>
      </c>
      <c r="F441" s="206" t="s">
        <v>631</v>
      </c>
      <c r="G441" s="193"/>
      <c r="H441" s="193"/>
      <c r="I441" s="196"/>
      <c r="J441" s="207">
        <f>BK441</f>
        <v>0</v>
      </c>
      <c r="K441" s="193"/>
      <c r="L441" s="198"/>
      <c r="M441" s="199"/>
      <c r="N441" s="200"/>
      <c r="O441" s="200"/>
      <c r="P441" s="201">
        <f>SUM(P442:P452)</f>
        <v>0</v>
      </c>
      <c r="Q441" s="200"/>
      <c r="R441" s="201">
        <f>SUM(R442:R452)</f>
        <v>0.00037799999999999997</v>
      </c>
      <c r="S441" s="200"/>
      <c r="T441" s="202">
        <f>SUM(T442:T452)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03" t="s">
        <v>82</v>
      </c>
      <c r="AT441" s="204" t="s">
        <v>71</v>
      </c>
      <c r="AU441" s="204" t="s">
        <v>80</v>
      </c>
      <c r="AY441" s="203" t="s">
        <v>140</v>
      </c>
      <c r="BK441" s="205">
        <f>SUM(BK442:BK452)</f>
        <v>0</v>
      </c>
    </row>
    <row r="442" s="2" customFormat="1" ht="16.5" customHeight="1">
      <c r="A442" s="42"/>
      <c r="B442" s="43"/>
      <c r="C442" s="208" t="s">
        <v>632</v>
      </c>
      <c r="D442" s="208" t="s">
        <v>143</v>
      </c>
      <c r="E442" s="209" t="s">
        <v>633</v>
      </c>
      <c r="F442" s="210" t="s">
        <v>634</v>
      </c>
      <c r="G442" s="211" t="s">
        <v>146</v>
      </c>
      <c r="H442" s="212">
        <v>7.5599999999999996</v>
      </c>
      <c r="I442" s="213"/>
      <c r="J442" s="214">
        <f>ROUND(I442*H442,2)</f>
        <v>0</v>
      </c>
      <c r="K442" s="210" t="s">
        <v>147</v>
      </c>
      <c r="L442" s="48"/>
      <c r="M442" s="215" t="s">
        <v>19</v>
      </c>
      <c r="N442" s="216" t="s">
        <v>43</v>
      </c>
      <c r="O442" s="88"/>
      <c r="P442" s="217">
        <f>O442*H442</f>
        <v>0</v>
      </c>
      <c r="Q442" s="217">
        <v>0</v>
      </c>
      <c r="R442" s="217">
        <f>Q442*H442</f>
        <v>0</v>
      </c>
      <c r="S442" s="217">
        <v>0</v>
      </c>
      <c r="T442" s="218">
        <f>S442*H442</f>
        <v>0</v>
      </c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R442" s="219" t="s">
        <v>288</v>
      </c>
      <c r="AT442" s="219" t="s">
        <v>143</v>
      </c>
      <c r="AU442" s="219" t="s">
        <v>82</v>
      </c>
      <c r="AY442" s="21" t="s">
        <v>140</v>
      </c>
      <c r="BE442" s="220">
        <f>IF(N442="základní",J442,0)</f>
        <v>0</v>
      </c>
      <c r="BF442" s="220">
        <f>IF(N442="snížená",J442,0)</f>
        <v>0</v>
      </c>
      <c r="BG442" s="220">
        <f>IF(N442="zákl. přenesená",J442,0)</f>
        <v>0</v>
      </c>
      <c r="BH442" s="220">
        <f>IF(N442="sníž. přenesená",J442,0)</f>
        <v>0</v>
      </c>
      <c r="BI442" s="220">
        <f>IF(N442="nulová",J442,0)</f>
        <v>0</v>
      </c>
      <c r="BJ442" s="21" t="s">
        <v>80</v>
      </c>
      <c r="BK442" s="220">
        <f>ROUND(I442*H442,2)</f>
        <v>0</v>
      </c>
      <c r="BL442" s="21" t="s">
        <v>288</v>
      </c>
      <c r="BM442" s="219" t="s">
        <v>635</v>
      </c>
    </row>
    <row r="443" s="2" customFormat="1">
      <c r="A443" s="42"/>
      <c r="B443" s="43"/>
      <c r="C443" s="44"/>
      <c r="D443" s="221" t="s">
        <v>150</v>
      </c>
      <c r="E443" s="44"/>
      <c r="F443" s="222" t="s">
        <v>636</v>
      </c>
      <c r="G443" s="44"/>
      <c r="H443" s="44"/>
      <c r="I443" s="223"/>
      <c r="J443" s="44"/>
      <c r="K443" s="44"/>
      <c r="L443" s="48"/>
      <c r="M443" s="224"/>
      <c r="N443" s="225"/>
      <c r="O443" s="88"/>
      <c r="P443" s="88"/>
      <c r="Q443" s="88"/>
      <c r="R443" s="88"/>
      <c r="S443" s="88"/>
      <c r="T443" s="89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T443" s="21" t="s">
        <v>150</v>
      </c>
      <c r="AU443" s="21" t="s">
        <v>82</v>
      </c>
    </row>
    <row r="444" s="13" customFormat="1">
      <c r="A444" s="13"/>
      <c r="B444" s="226"/>
      <c r="C444" s="227"/>
      <c r="D444" s="228" t="s">
        <v>152</v>
      </c>
      <c r="E444" s="229" t="s">
        <v>19</v>
      </c>
      <c r="F444" s="230" t="s">
        <v>637</v>
      </c>
      <c r="G444" s="227"/>
      <c r="H444" s="231">
        <v>7.5599999999999996</v>
      </c>
      <c r="I444" s="232"/>
      <c r="J444" s="227"/>
      <c r="K444" s="227"/>
      <c r="L444" s="233"/>
      <c r="M444" s="234"/>
      <c r="N444" s="235"/>
      <c r="O444" s="235"/>
      <c r="P444" s="235"/>
      <c r="Q444" s="235"/>
      <c r="R444" s="235"/>
      <c r="S444" s="235"/>
      <c r="T444" s="23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7" t="s">
        <v>152</v>
      </c>
      <c r="AU444" s="237" t="s">
        <v>82</v>
      </c>
      <c r="AV444" s="13" t="s">
        <v>82</v>
      </c>
      <c r="AW444" s="13" t="s">
        <v>33</v>
      </c>
      <c r="AX444" s="13" t="s">
        <v>72</v>
      </c>
      <c r="AY444" s="237" t="s">
        <v>140</v>
      </c>
    </row>
    <row r="445" s="14" customFormat="1">
      <c r="A445" s="14"/>
      <c r="B445" s="238"/>
      <c r="C445" s="239"/>
      <c r="D445" s="228" t="s">
        <v>152</v>
      </c>
      <c r="E445" s="240" t="s">
        <v>19</v>
      </c>
      <c r="F445" s="241" t="s">
        <v>158</v>
      </c>
      <c r="G445" s="239"/>
      <c r="H445" s="242">
        <v>7.5599999999999996</v>
      </c>
      <c r="I445" s="243"/>
      <c r="J445" s="239"/>
      <c r="K445" s="239"/>
      <c r="L445" s="244"/>
      <c r="M445" s="245"/>
      <c r="N445" s="246"/>
      <c r="O445" s="246"/>
      <c r="P445" s="246"/>
      <c r="Q445" s="246"/>
      <c r="R445" s="246"/>
      <c r="S445" s="246"/>
      <c r="T445" s="24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8" t="s">
        <v>152</v>
      </c>
      <c r="AU445" s="248" t="s">
        <v>82</v>
      </c>
      <c r="AV445" s="14" t="s">
        <v>141</v>
      </c>
      <c r="AW445" s="14" t="s">
        <v>33</v>
      </c>
      <c r="AX445" s="14" t="s">
        <v>80</v>
      </c>
      <c r="AY445" s="248" t="s">
        <v>140</v>
      </c>
    </row>
    <row r="446" s="2" customFormat="1" ht="16.5" customHeight="1">
      <c r="A446" s="42"/>
      <c r="B446" s="43"/>
      <c r="C446" s="208" t="s">
        <v>638</v>
      </c>
      <c r="D446" s="208" t="s">
        <v>143</v>
      </c>
      <c r="E446" s="209" t="s">
        <v>639</v>
      </c>
      <c r="F446" s="210" t="s">
        <v>640</v>
      </c>
      <c r="G446" s="211" t="s">
        <v>146</v>
      </c>
      <c r="H446" s="212">
        <v>7.5599999999999996</v>
      </c>
      <c r="I446" s="213"/>
      <c r="J446" s="214">
        <f>ROUND(I446*H446,2)</f>
        <v>0</v>
      </c>
      <c r="K446" s="210" t="s">
        <v>147</v>
      </c>
      <c r="L446" s="48"/>
      <c r="M446" s="215" t="s">
        <v>19</v>
      </c>
      <c r="N446" s="216" t="s">
        <v>43</v>
      </c>
      <c r="O446" s="88"/>
      <c r="P446" s="217">
        <f>O446*H446</f>
        <v>0</v>
      </c>
      <c r="Q446" s="217">
        <v>5.0000000000000002E-05</v>
      </c>
      <c r="R446" s="217">
        <f>Q446*H446</f>
        <v>0.00037799999999999997</v>
      </c>
      <c r="S446" s="217">
        <v>0</v>
      </c>
      <c r="T446" s="218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19" t="s">
        <v>288</v>
      </c>
      <c r="AT446" s="219" t="s">
        <v>143</v>
      </c>
      <c r="AU446" s="219" t="s">
        <v>82</v>
      </c>
      <c r="AY446" s="21" t="s">
        <v>140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1" t="s">
        <v>80</v>
      </c>
      <c r="BK446" s="220">
        <f>ROUND(I446*H446,2)</f>
        <v>0</v>
      </c>
      <c r="BL446" s="21" t="s">
        <v>288</v>
      </c>
      <c r="BM446" s="219" t="s">
        <v>641</v>
      </c>
    </row>
    <row r="447" s="2" customFormat="1">
      <c r="A447" s="42"/>
      <c r="B447" s="43"/>
      <c r="C447" s="44"/>
      <c r="D447" s="221" t="s">
        <v>150</v>
      </c>
      <c r="E447" s="44"/>
      <c r="F447" s="222" t="s">
        <v>642</v>
      </c>
      <c r="G447" s="44"/>
      <c r="H447" s="44"/>
      <c r="I447" s="223"/>
      <c r="J447" s="44"/>
      <c r="K447" s="44"/>
      <c r="L447" s="48"/>
      <c r="M447" s="224"/>
      <c r="N447" s="225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1" t="s">
        <v>150</v>
      </c>
      <c r="AU447" s="21" t="s">
        <v>82</v>
      </c>
    </row>
    <row r="448" s="13" customFormat="1">
      <c r="A448" s="13"/>
      <c r="B448" s="226"/>
      <c r="C448" s="227"/>
      <c r="D448" s="228" t="s">
        <v>152</v>
      </c>
      <c r="E448" s="229" t="s">
        <v>19</v>
      </c>
      <c r="F448" s="230" t="s">
        <v>637</v>
      </c>
      <c r="G448" s="227"/>
      <c r="H448" s="231">
        <v>7.5599999999999996</v>
      </c>
      <c r="I448" s="232"/>
      <c r="J448" s="227"/>
      <c r="K448" s="227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152</v>
      </c>
      <c r="AU448" s="237" t="s">
        <v>82</v>
      </c>
      <c r="AV448" s="13" t="s">
        <v>82</v>
      </c>
      <c r="AW448" s="13" t="s">
        <v>33</v>
      </c>
      <c r="AX448" s="13" t="s">
        <v>72</v>
      </c>
      <c r="AY448" s="237" t="s">
        <v>140</v>
      </c>
    </row>
    <row r="449" s="14" customFormat="1">
      <c r="A449" s="14"/>
      <c r="B449" s="238"/>
      <c r="C449" s="239"/>
      <c r="D449" s="228" t="s">
        <v>152</v>
      </c>
      <c r="E449" s="240" t="s">
        <v>19</v>
      </c>
      <c r="F449" s="241" t="s">
        <v>158</v>
      </c>
      <c r="G449" s="239"/>
      <c r="H449" s="242">
        <v>7.5599999999999996</v>
      </c>
      <c r="I449" s="243"/>
      <c r="J449" s="239"/>
      <c r="K449" s="239"/>
      <c r="L449" s="244"/>
      <c r="M449" s="245"/>
      <c r="N449" s="246"/>
      <c r="O449" s="246"/>
      <c r="P449" s="246"/>
      <c r="Q449" s="246"/>
      <c r="R449" s="246"/>
      <c r="S449" s="246"/>
      <c r="T449" s="24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8" t="s">
        <v>152</v>
      </c>
      <c r="AU449" s="248" t="s">
        <v>82</v>
      </c>
      <c r="AV449" s="14" t="s">
        <v>141</v>
      </c>
      <c r="AW449" s="14" t="s">
        <v>33</v>
      </c>
      <c r="AX449" s="14" t="s">
        <v>80</v>
      </c>
      <c r="AY449" s="248" t="s">
        <v>140</v>
      </c>
    </row>
    <row r="450" s="2" customFormat="1" ht="16.5" customHeight="1">
      <c r="A450" s="42"/>
      <c r="B450" s="43"/>
      <c r="C450" s="208" t="s">
        <v>643</v>
      </c>
      <c r="D450" s="208" t="s">
        <v>143</v>
      </c>
      <c r="E450" s="209" t="s">
        <v>644</v>
      </c>
      <c r="F450" s="210" t="s">
        <v>645</v>
      </c>
      <c r="G450" s="211" t="s">
        <v>184</v>
      </c>
      <c r="H450" s="212">
        <v>0.151</v>
      </c>
      <c r="I450" s="213"/>
      <c r="J450" s="214">
        <f>ROUND(I450*H450,2)</f>
        <v>0</v>
      </c>
      <c r="K450" s="210" t="s">
        <v>19</v>
      </c>
      <c r="L450" s="48"/>
      <c r="M450" s="215" t="s">
        <v>19</v>
      </c>
      <c r="N450" s="216" t="s">
        <v>43</v>
      </c>
      <c r="O450" s="88"/>
      <c r="P450" s="217">
        <f>O450*H450</f>
        <v>0</v>
      </c>
      <c r="Q450" s="217">
        <v>0</v>
      </c>
      <c r="R450" s="217">
        <f>Q450*H450</f>
        <v>0</v>
      </c>
      <c r="S450" s="217">
        <v>0</v>
      </c>
      <c r="T450" s="218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19" t="s">
        <v>288</v>
      </c>
      <c r="AT450" s="219" t="s">
        <v>143</v>
      </c>
      <c r="AU450" s="219" t="s">
        <v>82</v>
      </c>
      <c r="AY450" s="21" t="s">
        <v>140</v>
      </c>
      <c r="BE450" s="220">
        <f>IF(N450="základní",J450,0)</f>
        <v>0</v>
      </c>
      <c r="BF450" s="220">
        <f>IF(N450="snížená",J450,0)</f>
        <v>0</v>
      </c>
      <c r="BG450" s="220">
        <f>IF(N450="zákl. přenesená",J450,0)</f>
        <v>0</v>
      </c>
      <c r="BH450" s="220">
        <f>IF(N450="sníž. přenesená",J450,0)</f>
        <v>0</v>
      </c>
      <c r="BI450" s="220">
        <f>IF(N450="nulová",J450,0)</f>
        <v>0</v>
      </c>
      <c r="BJ450" s="21" t="s">
        <v>80</v>
      </c>
      <c r="BK450" s="220">
        <f>ROUND(I450*H450,2)</f>
        <v>0</v>
      </c>
      <c r="BL450" s="21" t="s">
        <v>288</v>
      </c>
      <c r="BM450" s="219" t="s">
        <v>646</v>
      </c>
    </row>
    <row r="451" s="2" customFormat="1" ht="24.15" customHeight="1">
      <c r="A451" s="42"/>
      <c r="B451" s="43"/>
      <c r="C451" s="208" t="s">
        <v>647</v>
      </c>
      <c r="D451" s="208" t="s">
        <v>143</v>
      </c>
      <c r="E451" s="209" t="s">
        <v>648</v>
      </c>
      <c r="F451" s="210" t="s">
        <v>649</v>
      </c>
      <c r="G451" s="211" t="s">
        <v>627</v>
      </c>
      <c r="H451" s="280"/>
      <c r="I451" s="213"/>
      <c r="J451" s="214">
        <f>ROUND(I451*H451,2)</f>
        <v>0</v>
      </c>
      <c r="K451" s="210" t="s">
        <v>147</v>
      </c>
      <c r="L451" s="48"/>
      <c r="M451" s="215" t="s">
        <v>19</v>
      </c>
      <c r="N451" s="216" t="s">
        <v>43</v>
      </c>
      <c r="O451" s="88"/>
      <c r="P451" s="217">
        <f>O451*H451</f>
        <v>0</v>
      </c>
      <c r="Q451" s="217">
        <v>0</v>
      </c>
      <c r="R451" s="217">
        <f>Q451*H451</f>
        <v>0</v>
      </c>
      <c r="S451" s="217">
        <v>0</v>
      </c>
      <c r="T451" s="218">
        <f>S451*H451</f>
        <v>0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19" t="s">
        <v>288</v>
      </c>
      <c r="AT451" s="219" t="s">
        <v>143</v>
      </c>
      <c r="AU451" s="219" t="s">
        <v>82</v>
      </c>
      <c r="AY451" s="21" t="s">
        <v>140</v>
      </c>
      <c r="BE451" s="220">
        <f>IF(N451="základní",J451,0)</f>
        <v>0</v>
      </c>
      <c r="BF451" s="220">
        <f>IF(N451="snížená",J451,0)</f>
        <v>0</v>
      </c>
      <c r="BG451" s="220">
        <f>IF(N451="zákl. přenesená",J451,0)</f>
        <v>0</v>
      </c>
      <c r="BH451" s="220">
        <f>IF(N451="sníž. přenesená",J451,0)</f>
        <v>0</v>
      </c>
      <c r="BI451" s="220">
        <f>IF(N451="nulová",J451,0)</f>
        <v>0</v>
      </c>
      <c r="BJ451" s="21" t="s">
        <v>80</v>
      </c>
      <c r="BK451" s="220">
        <f>ROUND(I451*H451,2)</f>
        <v>0</v>
      </c>
      <c r="BL451" s="21" t="s">
        <v>288</v>
      </c>
      <c r="BM451" s="219" t="s">
        <v>650</v>
      </c>
    </row>
    <row r="452" s="2" customFormat="1">
      <c r="A452" s="42"/>
      <c r="B452" s="43"/>
      <c r="C452" s="44"/>
      <c r="D452" s="221" t="s">
        <v>150</v>
      </c>
      <c r="E452" s="44"/>
      <c r="F452" s="222" t="s">
        <v>651</v>
      </c>
      <c r="G452" s="44"/>
      <c r="H452" s="44"/>
      <c r="I452" s="223"/>
      <c r="J452" s="44"/>
      <c r="K452" s="44"/>
      <c r="L452" s="48"/>
      <c r="M452" s="224"/>
      <c r="N452" s="225"/>
      <c r="O452" s="88"/>
      <c r="P452" s="88"/>
      <c r="Q452" s="88"/>
      <c r="R452" s="88"/>
      <c r="S452" s="88"/>
      <c r="T452" s="89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T452" s="21" t="s">
        <v>150</v>
      </c>
      <c r="AU452" s="21" t="s">
        <v>82</v>
      </c>
    </row>
    <row r="453" s="12" customFormat="1" ht="22.8" customHeight="1">
      <c r="A453" s="12"/>
      <c r="B453" s="192"/>
      <c r="C453" s="193"/>
      <c r="D453" s="194" t="s">
        <v>71</v>
      </c>
      <c r="E453" s="206" t="s">
        <v>652</v>
      </c>
      <c r="F453" s="206" t="s">
        <v>653</v>
      </c>
      <c r="G453" s="193"/>
      <c r="H453" s="193"/>
      <c r="I453" s="196"/>
      <c r="J453" s="207">
        <f>BK453</f>
        <v>0</v>
      </c>
      <c r="K453" s="193"/>
      <c r="L453" s="198"/>
      <c r="M453" s="199"/>
      <c r="N453" s="200"/>
      <c r="O453" s="200"/>
      <c r="P453" s="201">
        <f>SUM(P454:P498)</f>
        <v>0</v>
      </c>
      <c r="Q453" s="200"/>
      <c r="R453" s="201">
        <f>SUM(R454:R498)</f>
        <v>0.37098190000000009</v>
      </c>
      <c r="S453" s="200"/>
      <c r="T453" s="202">
        <f>SUM(T454:T498)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3" t="s">
        <v>82</v>
      </c>
      <c r="AT453" s="204" t="s">
        <v>71</v>
      </c>
      <c r="AU453" s="204" t="s">
        <v>80</v>
      </c>
      <c r="AY453" s="203" t="s">
        <v>140</v>
      </c>
      <c r="BK453" s="205">
        <f>SUM(BK454:BK498)</f>
        <v>0</v>
      </c>
    </row>
    <row r="454" s="2" customFormat="1" ht="16.5" customHeight="1">
      <c r="A454" s="42"/>
      <c r="B454" s="43"/>
      <c r="C454" s="208" t="s">
        <v>654</v>
      </c>
      <c r="D454" s="208" t="s">
        <v>143</v>
      </c>
      <c r="E454" s="209" t="s">
        <v>655</v>
      </c>
      <c r="F454" s="210" t="s">
        <v>656</v>
      </c>
      <c r="G454" s="211" t="s">
        <v>146</v>
      </c>
      <c r="H454" s="212">
        <v>9.1600000000000001</v>
      </c>
      <c r="I454" s="213"/>
      <c r="J454" s="214">
        <f>ROUND(I454*H454,2)</f>
        <v>0</v>
      </c>
      <c r="K454" s="210" t="s">
        <v>147</v>
      </c>
      <c r="L454" s="48"/>
      <c r="M454" s="215" t="s">
        <v>19</v>
      </c>
      <c r="N454" s="216" t="s">
        <v>43</v>
      </c>
      <c r="O454" s="88"/>
      <c r="P454" s="217">
        <f>O454*H454</f>
        <v>0</v>
      </c>
      <c r="Q454" s="217">
        <v>0</v>
      </c>
      <c r="R454" s="217">
        <f>Q454*H454</f>
        <v>0</v>
      </c>
      <c r="S454" s="217">
        <v>0</v>
      </c>
      <c r="T454" s="218">
        <f>S454*H454</f>
        <v>0</v>
      </c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R454" s="219" t="s">
        <v>288</v>
      </c>
      <c r="AT454" s="219" t="s">
        <v>143</v>
      </c>
      <c r="AU454" s="219" t="s">
        <v>82</v>
      </c>
      <c r="AY454" s="21" t="s">
        <v>140</v>
      </c>
      <c r="BE454" s="220">
        <f>IF(N454="základní",J454,0)</f>
        <v>0</v>
      </c>
      <c r="BF454" s="220">
        <f>IF(N454="snížená",J454,0)</f>
        <v>0</v>
      </c>
      <c r="BG454" s="220">
        <f>IF(N454="zákl. přenesená",J454,0)</f>
        <v>0</v>
      </c>
      <c r="BH454" s="220">
        <f>IF(N454="sníž. přenesená",J454,0)</f>
        <v>0</v>
      </c>
      <c r="BI454" s="220">
        <f>IF(N454="nulová",J454,0)</f>
        <v>0</v>
      </c>
      <c r="BJ454" s="21" t="s">
        <v>80</v>
      </c>
      <c r="BK454" s="220">
        <f>ROUND(I454*H454,2)</f>
        <v>0</v>
      </c>
      <c r="BL454" s="21" t="s">
        <v>288</v>
      </c>
      <c r="BM454" s="219" t="s">
        <v>657</v>
      </c>
    </row>
    <row r="455" s="2" customFormat="1">
      <c r="A455" s="42"/>
      <c r="B455" s="43"/>
      <c r="C455" s="44"/>
      <c r="D455" s="221" t="s">
        <v>150</v>
      </c>
      <c r="E455" s="44"/>
      <c r="F455" s="222" t="s">
        <v>658</v>
      </c>
      <c r="G455" s="44"/>
      <c r="H455" s="44"/>
      <c r="I455" s="223"/>
      <c r="J455" s="44"/>
      <c r="K455" s="44"/>
      <c r="L455" s="48"/>
      <c r="M455" s="224"/>
      <c r="N455" s="225"/>
      <c r="O455" s="88"/>
      <c r="P455" s="88"/>
      <c r="Q455" s="88"/>
      <c r="R455" s="88"/>
      <c r="S455" s="88"/>
      <c r="T455" s="89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T455" s="21" t="s">
        <v>150</v>
      </c>
      <c r="AU455" s="21" t="s">
        <v>82</v>
      </c>
    </row>
    <row r="456" s="2" customFormat="1" ht="16.5" customHeight="1">
      <c r="A456" s="42"/>
      <c r="B456" s="43"/>
      <c r="C456" s="208" t="s">
        <v>659</v>
      </c>
      <c r="D456" s="208" t="s">
        <v>143</v>
      </c>
      <c r="E456" s="209" t="s">
        <v>660</v>
      </c>
      <c r="F456" s="210" t="s">
        <v>661</v>
      </c>
      <c r="G456" s="211" t="s">
        <v>146</v>
      </c>
      <c r="H456" s="212">
        <v>9.1600000000000001</v>
      </c>
      <c r="I456" s="213"/>
      <c r="J456" s="214">
        <f>ROUND(I456*H456,2)</f>
        <v>0</v>
      </c>
      <c r="K456" s="210" t="s">
        <v>147</v>
      </c>
      <c r="L456" s="48"/>
      <c r="M456" s="215" t="s">
        <v>19</v>
      </c>
      <c r="N456" s="216" t="s">
        <v>43</v>
      </c>
      <c r="O456" s="88"/>
      <c r="P456" s="217">
        <f>O456*H456</f>
        <v>0</v>
      </c>
      <c r="Q456" s="217">
        <v>0</v>
      </c>
      <c r="R456" s="217">
        <f>Q456*H456</f>
        <v>0</v>
      </c>
      <c r="S456" s="217">
        <v>0</v>
      </c>
      <c r="T456" s="218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19" t="s">
        <v>288</v>
      </c>
      <c r="AT456" s="219" t="s">
        <v>143</v>
      </c>
      <c r="AU456" s="219" t="s">
        <v>82</v>
      </c>
      <c r="AY456" s="21" t="s">
        <v>140</v>
      </c>
      <c r="BE456" s="220">
        <f>IF(N456="základní",J456,0)</f>
        <v>0</v>
      </c>
      <c r="BF456" s="220">
        <f>IF(N456="snížená",J456,0)</f>
        <v>0</v>
      </c>
      <c r="BG456" s="220">
        <f>IF(N456="zákl. přenesená",J456,0)</f>
        <v>0</v>
      </c>
      <c r="BH456" s="220">
        <f>IF(N456="sníž. přenesená",J456,0)</f>
        <v>0</v>
      </c>
      <c r="BI456" s="220">
        <f>IF(N456="nulová",J456,0)</f>
        <v>0</v>
      </c>
      <c r="BJ456" s="21" t="s">
        <v>80</v>
      </c>
      <c r="BK456" s="220">
        <f>ROUND(I456*H456,2)</f>
        <v>0</v>
      </c>
      <c r="BL456" s="21" t="s">
        <v>288</v>
      </c>
      <c r="BM456" s="219" t="s">
        <v>662</v>
      </c>
    </row>
    <row r="457" s="2" customFormat="1">
      <c r="A457" s="42"/>
      <c r="B457" s="43"/>
      <c r="C457" s="44"/>
      <c r="D457" s="221" t="s">
        <v>150</v>
      </c>
      <c r="E457" s="44"/>
      <c r="F457" s="222" t="s">
        <v>663</v>
      </c>
      <c r="G457" s="44"/>
      <c r="H457" s="44"/>
      <c r="I457" s="223"/>
      <c r="J457" s="44"/>
      <c r="K457" s="44"/>
      <c r="L457" s="48"/>
      <c r="M457" s="224"/>
      <c r="N457" s="225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1" t="s">
        <v>150</v>
      </c>
      <c r="AU457" s="21" t="s">
        <v>82</v>
      </c>
    </row>
    <row r="458" s="2" customFormat="1" ht="16.5" customHeight="1">
      <c r="A458" s="42"/>
      <c r="B458" s="43"/>
      <c r="C458" s="208" t="s">
        <v>664</v>
      </c>
      <c r="D458" s="208" t="s">
        <v>143</v>
      </c>
      <c r="E458" s="209" t="s">
        <v>665</v>
      </c>
      <c r="F458" s="210" t="s">
        <v>666</v>
      </c>
      <c r="G458" s="211" t="s">
        <v>146</v>
      </c>
      <c r="H458" s="212">
        <v>9.1600000000000001</v>
      </c>
      <c r="I458" s="213"/>
      <c r="J458" s="214">
        <f>ROUND(I458*H458,2)</f>
        <v>0</v>
      </c>
      <c r="K458" s="210" t="s">
        <v>147</v>
      </c>
      <c r="L458" s="48"/>
      <c r="M458" s="215" t="s">
        <v>19</v>
      </c>
      <c r="N458" s="216" t="s">
        <v>43</v>
      </c>
      <c r="O458" s="88"/>
      <c r="P458" s="217">
        <f>O458*H458</f>
        <v>0</v>
      </c>
      <c r="Q458" s="217">
        <v>0.00029999999999999997</v>
      </c>
      <c r="R458" s="217">
        <f>Q458*H458</f>
        <v>0.002748</v>
      </c>
      <c r="S458" s="217">
        <v>0</v>
      </c>
      <c r="T458" s="218">
        <f>S458*H458</f>
        <v>0</v>
      </c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R458" s="219" t="s">
        <v>288</v>
      </c>
      <c r="AT458" s="219" t="s">
        <v>143</v>
      </c>
      <c r="AU458" s="219" t="s">
        <v>82</v>
      </c>
      <c r="AY458" s="21" t="s">
        <v>140</v>
      </c>
      <c r="BE458" s="220">
        <f>IF(N458="základní",J458,0)</f>
        <v>0</v>
      </c>
      <c r="BF458" s="220">
        <f>IF(N458="snížená",J458,0)</f>
        <v>0</v>
      </c>
      <c r="BG458" s="220">
        <f>IF(N458="zákl. přenesená",J458,0)</f>
        <v>0</v>
      </c>
      <c r="BH458" s="220">
        <f>IF(N458="sníž. přenesená",J458,0)</f>
        <v>0</v>
      </c>
      <c r="BI458" s="220">
        <f>IF(N458="nulová",J458,0)</f>
        <v>0</v>
      </c>
      <c r="BJ458" s="21" t="s">
        <v>80</v>
      </c>
      <c r="BK458" s="220">
        <f>ROUND(I458*H458,2)</f>
        <v>0</v>
      </c>
      <c r="BL458" s="21" t="s">
        <v>288</v>
      </c>
      <c r="BM458" s="219" t="s">
        <v>667</v>
      </c>
    </row>
    <row r="459" s="2" customFormat="1">
      <c r="A459" s="42"/>
      <c r="B459" s="43"/>
      <c r="C459" s="44"/>
      <c r="D459" s="221" t="s">
        <v>150</v>
      </c>
      <c r="E459" s="44"/>
      <c r="F459" s="222" t="s">
        <v>668</v>
      </c>
      <c r="G459" s="44"/>
      <c r="H459" s="44"/>
      <c r="I459" s="223"/>
      <c r="J459" s="44"/>
      <c r="K459" s="44"/>
      <c r="L459" s="48"/>
      <c r="M459" s="224"/>
      <c r="N459" s="225"/>
      <c r="O459" s="88"/>
      <c r="P459" s="88"/>
      <c r="Q459" s="88"/>
      <c r="R459" s="88"/>
      <c r="S459" s="88"/>
      <c r="T459" s="89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T459" s="21" t="s">
        <v>150</v>
      </c>
      <c r="AU459" s="21" t="s">
        <v>82</v>
      </c>
    </row>
    <row r="460" s="2" customFormat="1" ht="21.75" customHeight="1">
      <c r="A460" s="42"/>
      <c r="B460" s="43"/>
      <c r="C460" s="208" t="s">
        <v>669</v>
      </c>
      <c r="D460" s="208" t="s">
        <v>143</v>
      </c>
      <c r="E460" s="209" t="s">
        <v>670</v>
      </c>
      <c r="F460" s="210" t="s">
        <v>671</v>
      </c>
      <c r="G460" s="211" t="s">
        <v>146</v>
      </c>
      <c r="H460" s="212">
        <v>9.1600000000000001</v>
      </c>
      <c r="I460" s="213"/>
      <c r="J460" s="214">
        <f>ROUND(I460*H460,2)</f>
        <v>0</v>
      </c>
      <c r="K460" s="210" t="s">
        <v>147</v>
      </c>
      <c r="L460" s="48"/>
      <c r="M460" s="215" t="s">
        <v>19</v>
      </c>
      <c r="N460" s="216" t="s">
        <v>43</v>
      </c>
      <c r="O460" s="88"/>
      <c r="P460" s="217">
        <f>O460*H460</f>
        <v>0</v>
      </c>
      <c r="Q460" s="217">
        <v>0.0044999999999999997</v>
      </c>
      <c r="R460" s="217">
        <f>Q460*H460</f>
        <v>0.04122</v>
      </c>
      <c r="S460" s="217">
        <v>0</v>
      </c>
      <c r="T460" s="218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19" t="s">
        <v>288</v>
      </c>
      <c r="AT460" s="219" t="s">
        <v>143</v>
      </c>
      <c r="AU460" s="219" t="s">
        <v>82</v>
      </c>
      <c r="AY460" s="21" t="s">
        <v>140</v>
      </c>
      <c r="BE460" s="220">
        <f>IF(N460="základní",J460,0)</f>
        <v>0</v>
      </c>
      <c r="BF460" s="220">
        <f>IF(N460="snížená",J460,0)</f>
        <v>0</v>
      </c>
      <c r="BG460" s="220">
        <f>IF(N460="zákl. přenesená",J460,0)</f>
        <v>0</v>
      </c>
      <c r="BH460" s="220">
        <f>IF(N460="sníž. přenesená",J460,0)</f>
        <v>0</v>
      </c>
      <c r="BI460" s="220">
        <f>IF(N460="nulová",J460,0)</f>
        <v>0</v>
      </c>
      <c r="BJ460" s="21" t="s">
        <v>80</v>
      </c>
      <c r="BK460" s="220">
        <f>ROUND(I460*H460,2)</f>
        <v>0</v>
      </c>
      <c r="BL460" s="21" t="s">
        <v>288</v>
      </c>
      <c r="BM460" s="219" t="s">
        <v>672</v>
      </c>
    </row>
    <row r="461" s="2" customFormat="1">
      <c r="A461" s="42"/>
      <c r="B461" s="43"/>
      <c r="C461" s="44"/>
      <c r="D461" s="221" t="s">
        <v>150</v>
      </c>
      <c r="E461" s="44"/>
      <c r="F461" s="222" t="s">
        <v>673</v>
      </c>
      <c r="G461" s="44"/>
      <c r="H461" s="44"/>
      <c r="I461" s="223"/>
      <c r="J461" s="44"/>
      <c r="K461" s="44"/>
      <c r="L461" s="48"/>
      <c r="M461" s="224"/>
      <c r="N461" s="225"/>
      <c r="O461" s="88"/>
      <c r="P461" s="88"/>
      <c r="Q461" s="88"/>
      <c r="R461" s="88"/>
      <c r="S461" s="88"/>
      <c r="T461" s="89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T461" s="21" t="s">
        <v>150</v>
      </c>
      <c r="AU461" s="21" t="s">
        <v>82</v>
      </c>
    </row>
    <row r="462" s="2" customFormat="1" ht="24.15" customHeight="1">
      <c r="A462" s="42"/>
      <c r="B462" s="43"/>
      <c r="C462" s="208" t="s">
        <v>674</v>
      </c>
      <c r="D462" s="208" t="s">
        <v>143</v>
      </c>
      <c r="E462" s="209" t="s">
        <v>675</v>
      </c>
      <c r="F462" s="210" t="s">
        <v>676</v>
      </c>
      <c r="G462" s="211" t="s">
        <v>146</v>
      </c>
      <c r="H462" s="212">
        <v>9.0399999999999991</v>
      </c>
      <c r="I462" s="213"/>
      <c r="J462" s="214">
        <f>ROUND(I462*H462,2)</f>
        <v>0</v>
      </c>
      <c r="K462" s="210" t="s">
        <v>147</v>
      </c>
      <c r="L462" s="48"/>
      <c r="M462" s="215" t="s">
        <v>19</v>
      </c>
      <c r="N462" s="216" t="s">
        <v>43</v>
      </c>
      <c r="O462" s="88"/>
      <c r="P462" s="217">
        <f>O462*H462</f>
        <v>0</v>
      </c>
      <c r="Q462" s="217">
        <v>0.0090900000000000009</v>
      </c>
      <c r="R462" s="217">
        <f>Q462*H462</f>
        <v>0.082173599999999999</v>
      </c>
      <c r="S462" s="217">
        <v>0</v>
      </c>
      <c r="T462" s="218">
        <f>S462*H462</f>
        <v>0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19" t="s">
        <v>288</v>
      </c>
      <c r="AT462" s="219" t="s">
        <v>143</v>
      </c>
      <c r="AU462" s="219" t="s">
        <v>82</v>
      </c>
      <c r="AY462" s="21" t="s">
        <v>140</v>
      </c>
      <c r="BE462" s="220">
        <f>IF(N462="základní",J462,0)</f>
        <v>0</v>
      </c>
      <c r="BF462" s="220">
        <f>IF(N462="snížená",J462,0)</f>
        <v>0</v>
      </c>
      <c r="BG462" s="220">
        <f>IF(N462="zákl. přenesená",J462,0)</f>
        <v>0</v>
      </c>
      <c r="BH462" s="220">
        <f>IF(N462="sníž. přenesená",J462,0)</f>
        <v>0</v>
      </c>
      <c r="BI462" s="220">
        <f>IF(N462="nulová",J462,0)</f>
        <v>0</v>
      </c>
      <c r="BJ462" s="21" t="s">
        <v>80</v>
      </c>
      <c r="BK462" s="220">
        <f>ROUND(I462*H462,2)</f>
        <v>0</v>
      </c>
      <c r="BL462" s="21" t="s">
        <v>288</v>
      </c>
      <c r="BM462" s="219" t="s">
        <v>677</v>
      </c>
    </row>
    <row r="463" s="2" customFormat="1">
      <c r="A463" s="42"/>
      <c r="B463" s="43"/>
      <c r="C463" s="44"/>
      <c r="D463" s="221" t="s">
        <v>150</v>
      </c>
      <c r="E463" s="44"/>
      <c r="F463" s="222" t="s">
        <v>678</v>
      </c>
      <c r="G463" s="44"/>
      <c r="H463" s="44"/>
      <c r="I463" s="223"/>
      <c r="J463" s="44"/>
      <c r="K463" s="44"/>
      <c r="L463" s="48"/>
      <c r="M463" s="224"/>
      <c r="N463" s="225"/>
      <c r="O463" s="88"/>
      <c r="P463" s="88"/>
      <c r="Q463" s="88"/>
      <c r="R463" s="88"/>
      <c r="S463" s="88"/>
      <c r="T463" s="89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T463" s="21" t="s">
        <v>150</v>
      </c>
      <c r="AU463" s="21" t="s">
        <v>82</v>
      </c>
    </row>
    <row r="464" s="15" customFormat="1">
      <c r="A464" s="15"/>
      <c r="B464" s="249"/>
      <c r="C464" s="250"/>
      <c r="D464" s="228" t="s">
        <v>152</v>
      </c>
      <c r="E464" s="251" t="s">
        <v>19</v>
      </c>
      <c r="F464" s="252" t="s">
        <v>679</v>
      </c>
      <c r="G464" s="250"/>
      <c r="H464" s="251" t="s">
        <v>19</v>
      </c>
      <c r="I464" s="253"/>
      <c r="J464" s="250"/>
      <c r="K464" s="250"/>
      <c r="L464" s="254"/>
      <c r="M464" s="255"/>
      <c r="N464" s="256"/>
      <c r="O464" s="256"/>
      <c r="P464" s="256"/>
      <c r="Q464" s="256"/>
      <c r="R464" s="256"/>
      <c r="S464" s="256"/>
      <c r="T464" s="257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8" t="s">
        <v>152</v>
      </c>
      <c r="AU464" s="258" t="s">
        <v>82</v>
      </c>
      <c r="AV464" s="15" t="s">
        <v>80</v>
      </c>
      <c r="AW464" s="15" t="s">
        <v>33</v>
      </c>
      <c r="AX464" s="15" t="s">
        <v>72</v>
      </c>
      <c r="AY464" s="258" t="s">
        <v>140</v>
      </c>
    </row>
    <row r="465" s="13" customFormat="1">
      <c r="A465" s="13"/>
      <c r="B465" s="226"/>
      <c r="C465" s="227"/>
      <c r="D465" s="228" t="s">
        <v>152</v>
      </c>
      <c r="E465" s="229" t="s">
        <v>19</v>
      </c>
      <c r="F465" s="230" t="s">
        <v>680</v>
      </c>
      <c r="G465" s="227"/>
      <c r="H465" s="231">
        <v>3.73</v>
      </c>
      <c r="I465" s="232"/>
      <c r="J465" s="227"/>
      <c r="K465" s="227"/>
      <c r="L465" s="233"/>
      <c r="M465" s="234"/>
      <c r="N465" s="235"/>
      <c r="O465" s="235"/>
      <c r="P465" s="235"/>
      <c r="Q465" s="235"/>
      <c r="R465" s="235"/>
      <c r="S465" s="235"/>
      <c r="T465" s="23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7" t="s">
        <v>152</v>
      </c>
      <c r="AU465" s="237" t="s">
        <v>82</v>
      </c>
      <c r="AV465" s="13" t="s">
        <v>82</v>
      </c>
      <c r="AW465" s="13" t="s">
        <v>33</v>
      </c>
      <c r="AX465" s="13" t="s">
        <v>72</v>
      </c>
      <c r="AY465" s="237" t="s">
        <v>140</v>
      </c>
    </row>
    <row r="466" s="14" customFormat="1">
      <c r="A466" s="14"/>
      <c r="B466" s="238"/>
      <c r="C466" s="239"/>
      <c r="D466" s="228" t="s">
        <v>152</v>
      </c>
      <c r="E466" s="240" t="s">
        <v>19</v>
      </c>
      <c r="F466" s="241" t="s">
        <v>158</v>
      </c>
      <c r="G466" s="239"/>
      <c r="H466" s="242">
        <v>3.73</v>
      </c>
      <c r="I466" s="243"/>
      <c r="J466" s="239"/>
      <c r="K466" s="239"/>
      <c r="L466" s="244"/>
      <c r="M466" s="245"/>
      <c r="N466" s="246"/>
      <c r="O466" s="246"/>
      <c r="P466" s="246"/>
      <c r="Q466" s="246"/>
      <c r="R466" s="246"/>
      <c r="S466" s="246"/>
      <c r="T466" s="24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8" t="s">
        <v>152</v>
      </c>
      <c r="AU466" s="248" t="s">
        <v>82</v>
      </c>
      <c r="AV466" s="14" t="s">
        <v>141</v>
      </c>
      <c r="AW466" s="14" t="s">
        <v>33</v>
      </c>
      <c r="AX466" s="14" t="s">
        <v>72</v>
      </c>
      <c r="AY466" s="248" t="s">
        <v>140</v>
      </c>
    </row>
    <row r="467" s="15" customFormat="1">
      <c r="A467" s="15"/>
      <c r="B467" s="249"/>
      <c r="C467" s="250"/>
      <c r="D467" s="228" t="s">
        <v>152</v>
      </c>
      <c r="E467" s="251" t="s">
        <v>19</v>
      </c>
      <c r="F467" s="252" t="s">
        <v>470</v>
      </c>
      <c r="G467" s="250"/>
      <c r="H467" s="251" t="s">
        <v>19</v>
      </c>
      <c r="I467" s="253"/>
      <c r="J467" s="250"/>
      <c r="K467" s="250"/>
      <c r="L467" s="254"/>
      <c r="M467" s="255"/>
      <c r="N467" s="256"/>
      <c r="O467" s="256"/>
      <c r="P467" s="256"/>
      <c r="Q467" s="256"/>
      <c r="R467" s="256"/>
      <c r="S467" s="256"/>
      <c r="T467" s="257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8" t="s">
        <v>152</v>
      </c>
      <c r="AU467" s="258" t="s">
        <v>82</v>
      </c>
      <c r="AV467" s="15" t="s">
        <v>80</v>
      </c>
      <c r="AW467" s="15" t="s">
        <v>33</v>
      </c>
      <c r="AX467" s="15" t="s">
        <v>72</v>
      </c>
      <c r="AY467" s="258" t="s">
        <v>140</v>
      </c>
    </row>
    <row r="468" s="13" customFormat="1">
      <c r="A468" s="13"/>
      <c r="B468" s="226"/>
      <c r="C468" s="227"/>
      <c r="D468" s="228" t="s">
        <v>152</v>
      </c>
      <c r="E468" s="229" t="s">
        <v>19</v>
      </c>
      <c r="F468" s="230" t="s">
        <v>471</v>
      </c>
      <c r="G468" s="227"/>
      <c r="H468" s="231">
        <v>3.0899999999999999</v>
      </c>
      <c r="I468" s="232"/>
      <c r="J468" s="227"/>
      <c r="K468" s="227"/>
      <c r="L468" s="233"/>
      <c r="M468" s="234"/>
      <c r="N468" s="235"/>
      <c r="O468" s="235"/>
      <c r="P468" s="235"/>
      <c r="Q468" s="235"/>
      <c r="R468" s="235"/>
      <c r="S468" s="235"/>
      <c r="T468" s="23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7" t="s">
        <v>152</v>
      </c>
      <c r="AU468" s="237" t="s">
        <v>82</v>
      </c>
      <c r="AV468" s="13" t="s">
        <v>82</v>
      </c>
      <c r="AW468" s="13" t="s">
        <v>33</v>
      </c>
      <c r="AX468" s="13" t="s">
        <v>72</v>
      </c>
      <c r="AY468" s="237" t="s">
        <v>140</v>
      </c>
    </row>
    <row r="469" s="13" customFormat="1">
      <c r="A469" s="13"/>
      <c r="B469" s="226"/>
      <c r="C469" s="227"/>
      <c r="D469" s="228" t="s">
        <v>152</v>
      </c>
      <c r="E469" s="229" t="s">
        <v>19</v>
      </c>
      <c r="F469" s="230" t="s">
        <v>472</v>
      </c>
      <c r="G469" s="227"/>
      <c r="H469" s="231">
        <v>2.2200000000000002</v>
      </c>
      <c r="I469" s="232"/>
      <c r="J469" s="227"/>
      <c r="K469" s="227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152</v>
      </c>
      <c r="AU469" s="237" t="s">
        <v>82</v>
      </c>
      <c r="AV469" s="13" t="s">
        <v>82</v>
      </c>
      <c r="AW469" s="13" t="s">
        <v>33</v>
      </c>
      <c r="AX469" s="13" t="s">
        <v>72</v>
      </c>
      <c r="AY469" s="237" t="s">
        <v>140</v>
      </c>
    </row>
    <row r="470" s="14" customFormat="1">
      <c r="A470" s="14"/>
      <c r="B470" s="238"/>
      <c r="C470" s="239"/>
      <c r="D470" s="228" t="s">
        <v>152</v>
      </c>
      <c r="E470" s="240" t="s">
        <v>19</v>
      </c>
      <c r="F470" s="241" t="s">
        <v>158</v>
      </c>
      <c r="G470" s="239"/>
      <c r="H470" s="242">
        <v>5.3099999999999996</v>
      </c>
      <c r="I470" s="243"/>
      <c r="J470" s="239"/>
      <c r="K470" s="239"/>
      <c r="L470" s="244"/>
      <c r="M470" s="245"/>
      <c r="N470" s="246"/>
      <c r="O470" s="246"/>
      <c r="P470" s="246"/>
      <c r="Q470" s="246"/>
      <c r="R470" s="246"/>
      <c r="S470" s="246"/>
      <c r="T470" s="24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8" t="s">
        <v>152</v>
      </c>
      <c r="AU470" s="248" t="s">
        <v>82</v>
      </c>
      <c r="AV470" s="14" t="s">
        <v>141</v>
      </c>
      <c r="AW470" s="14" t="s">
        <v>33</v>
      </c>
      <c r="AX470" s="14" t="s">
        <v>72</v>
      </c>
      <c r="AY470" s="248" t="s">
        <v>140</v>
      </c>
    </row>
    <row r="471" s="16" customFormat="1">
      <c r="A471" s="16"/>
      <c r="B471" s="259"/>
      <c r="C471" s="260"/>
      <c r="D471" s="228" t="s">
        <v>152</v>
      </c>
      <c r="E471" s="261" t="s">
        <v>19</v>
      </c>
      <c r="F471" s="262" t="s">
        <v>271</v>
      </c>
      <c r="G471" s="260"/>
      <c r="H471" s="263">
        <v>9.0399999999999991</v>
      </c>
      <c r="I471" s="264"/>
      <c r="J471" s="260"/>
      <c r="K471" s="260"/>
      <c r="L471" s="265"/>
      <c r="M471" s="266"/>
      <c r="N471" s="267"/>
      <c r="O471" s="267"/>
      <c r="P471" s="267"/>
      <c r="Q471" s="267"/>
      <c r="R471" s="267"/>
      <c r="S471" s="267"/>
      <c r="T471" s="268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69" t="s">
        <v>152</v>
      </c>
      <c r="AU471" s="269" t="s">
        <v>82</v>
      </c>
      <c r="AV471" s="16" t="s">
        <v>148</v>
      </c>
      <c r="AW471" s="16" t="s">
        <v>33</v>
      </c>
      <c r="AX471" s="16" t="s">
        <v>80</v>
      </c>
      <c r="AY471" s="269" t="s">
        <v>140</v>
      </c>
    </row>
    <row r="472" s="2" customFormat="1" ht="24.15" customHeight="1">
      <c r="A472" s="42"/>
      <c r="B472" s="43"/>
      <c r="C472" s="270" t="s">
        <v>681</v>
      </c>
      <c r="D472" s="270" t="s">
        <v>322</v>
      </c>
      <c r="E472" s="271" t="s">
        <v>682</v>
      </c>
      <c r="F472" s="272" t="s">
        <v>683</v>
      </c>
      <c r="G472" s="273" t="s">
        <v>146</v>
      </c>
      <c r="H472" s="274">
        <v>9.9440000000000008</v>
      </c>
      <c r="I472" s="275"/>
      <c r="J472" s="276">
        <f>ROUND(I472*H472,2)</f>
        <v>0</v>
      </c>
      <c r="K472" s="272" t="s">
        <v>147</v>
      </c>
      <c r="L472" s="277"/>
      <c r="M472" s="278" t="s">
        <v>19</v>
      </c>
      <c r="N472" s="279" t="s">
        <v>43</v>
      </c>
      <c r="O472" s="88"/>
      <c r="P472" s="217">
        <f>O472*H472</f>
        <v>0</v>
      </c>
      <c r="Q472" s="217">
        <v>0.021999999999999999</v>
      </c>
      <c r="R472" s="217">
        <f>Q472*H472</f>
        <v>0.21876800000000002</v>
      </c>
      <c r="S472" s="217">
        <v>0</v>
      </c>
      <c r="T472" s="218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19" t="s">
        <v>389</v>
      </c>
      <c r="AT472" s="219" t="s">
        <v>322</v>
      </c>
      <c r="AU472" s="219" t="s">
        <v>82</v>
      </c>
      <c r="AY472" s="21" t="s">
        <v>140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1" t="s">
        <v>80</v>
      </c>
      <c r="BK472" s="220">
        <f>ROUND(I472*H472,2)</f>
        <v>0</v>
      </c>
      <c r="BL472" s="21" t="s">
        <v>288</v>
      </c>
      <c r="BM472" s="219" t="s">
        <v>684</v>
      </c>
    </row>
    <row r="473" s="13" customFormat="1">
      <c r="A473" s="13"/>
      <c r="B473" s="226"/>
      <c r="C473" s="227"/>
      <c r="D473" s="228" t="s">
        <v>152</v>
      </c>
      <c r="E473" s="227"/>
      <c r="F473" s="230" t="s">
        <v>685</v>
      </c>
      <c r="G473" s="227"/>
      <c r="H473" s="231">
        <v>9.9440000000000008</v>
      </c>
      <c r="I473" s="232"/>
      <c r="J473" s="227"/>
      <c r="K473" s="227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152</v>
      </c>
      <c r="AU473" s="237" t="s">
        <v>82</v>
      </c>
      <c r="AV473" s="13" t="s">
        <v>82</v>
      </c>
      <c r="AW473" s="13" t="s">
        <v>4</v>
      </c>
      <c r="AX473" s="13" t="s">
        <v>80</v>
      </c>
      <c r="AY473" s="237" t="s">
        <v>140</v>
      </c>
    </row>
    <row r="474" s="2" customFormat="1" ht="24.15" customHeight="1">
      <c r="A474" s="42"/>
      <c r="B474" s="43"/>
      <c r="C474" s="208" t="s">
        <v>686</v>
      </c>
      <c r="D474" s="208" t="s">
        <v>143</v>
      </c>
      <c r="E474" s="209" t="s">
        <v>687</v>
      </c>
      <c r="F474" s="210" t="s">
        <v>688</v>
      </c>
      <c r="G474" s="211" t="s">
        <v>146</v>
      </c>
      <c r="H474" s="212">
        <v>9.0399999999999991</v>
      </c>
      <c r="I474" s="213"/>
      <c r="J474" s="214">
        <f>ROUND(I474*H474,2)</f>
        <v>0</v>
      </c>
      <c r="K474" s="210" t="s">
        <v>147</v>
      </c>
      <c r="L474" s="48"/>
      <c r="M474" s="215" t="s">
        <v>19</v>
      </c>
      <c r="N474" s="216" t="s">
        <v>43</v>
      </c>
      <c r="O474" s="88"/>
      <c r="P474" s="217">
        <f>O474*H474</f>
        <v>0</v>
      </c>
      <c r="Q474" s="217">
        <v>0</v>
      </c>
      <c r="R474" s="217">
        <f>Q474*H474</f>
        <v>0</v>
      </c>
      <c r="S474" s="217">
        <v>0</v>
      </c>
      <c r="T474" s="218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19" t="s">
        <v>288</v>
      </c>
      <c r="AT474" s="219" t="s">
        <v>143</v>
      </c>
      <c r="AU474" s="219" t="s">
        <v>82</v>
      </c>
      <c r="AY474" s="21" t="s">
        <v>140</v>
      </c>
      <c r="BE474" s="220">
        <f>IF(N474="základní",J474,0)</f>
        <v>0</v>
      </c>
      <c r="BF474" s="220">
        <f>IF(N474="snížená",J474,0)</f>
        <v>0</v>
      </c>
      <c r="BG474" s="220">
        <f>IF(N474="zákl. přenesená",J474,0)</f>
        <v>0</v>
      </c>
      <c r="BH474" s="220">
        <f>IF(N474="sníž. přenesená",J474,0)</f>
        <v>0</v>
      </c>
      <c r="BI474" s="220">
        <f>IF(N474="nulová",J474,0)</f>
        <v>0</v>
      </c>
      <c r="BJ474" s="21" t="s">
        <v>80</v>
      </c>
      <c r="BK474" s="220">
        <f>ROUND(I474*H474,2)</f>
        <v>0</v>
      </c>
      <c r="BL474" s="21" t="s">
        <v>288</v>
      </c>
      <c r="BM474" s="219" t="s">
        <v>689</v>
      </c>
    </row>
    <row r="475" s="2" customFormat="1">
      <c r="A475" s="42"/>
      <c r="B475" s="43"/>
      <c r="C475" s="44"/>
      <c r="D475" s="221" t="s">
        <v>150</v>
      </c>
      <c r="E475" s="44"/>
      <c r="F475" s="222" t="s">
        <v>690</v>
      </c>
      <c r="G475" s="44"/>
      <c r="H475" s="44"/>
      <c r="I475" s="223"/>
      <c r="J475" s="44"/>
      <c r="K475" s="44"/>
      <c r="L475" s="48"/>
      <c r="M475" s="224"/>
      <c r="N475" s="225"/>
      <c r="O475" s="88"/>
      <c r="P475" s="88"/>
      <c r="Q475" s="88"/>
      <c r="R475" s="88"/>
      <c r="S475" s="88"/>
      <c r="T475" s="89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T475" s="21" t="s">
        <v>150</v>
      </c>
      <c r="AU475" s="21" t="s">
        <v>82</v>
      </c>
    </row>
    <row r="476" s="15" customFormat="1">
      <c r="A476" s="15"/>
      <c r="B476" s="249"/>
      <c r="C476" s="250"/>
      <c r="D476" s="228" t="s">
        <v>152</v>
      </c>
      <c r="E476" s="251" t="s">
        <v>19</v>
      </c>
      <c r="F476" s="252" t="s">
        <v>679</v>
      </c>
      <c r="G476" s="250"/>
      <c r="H476" s="251" t="s">
        <v>19</v>
      </c>
      <c r="I476" s="253"/>
      <c r="J476" s="250"/>
      <c r="K476" s="250"/>
      <c r="L476" s="254"/>
      <c r="M476" s="255"/>
      <c r="N476" s="256"/>
      <c r="O476" s="256"/>
      <c r="P476" s="256"/>
      <c r="Q476" s="256"/>
      <c r="R476" s="256"/>
      <c r="S476" s="256"/>
      <c r="T476" s="257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8" t="s">
        <v>152</v>
      </c>
      <c r="AU476" s="258" t="s">
        <v>82</v>
      </c>
      <c r="AV476" s="15" t="s">
        <v>80</v>
      </c>
      <c r="AW476" s="15" t="s">
        <v>33</v>
      </c>
      <c r="AX476" s="15" t="s">
        <v>72</v>
      </c>
      <c r="AY476" s="258" t="s">
        <v>140</v>
      </c>
    </row>
    <row r="477" s="13" customFormat="1">
      <c r="A477" s="13"/>
      <c r="B477" s="226"/>
      <c r="C477" s="227"/>
      <c r="D477" s="228" t="s">
        <v>152</v>
      </c>
      <c r="E477" s="229" t="s">
        <v>19</v>
      </c>
      <c r="F477" s="230" t="s">
        <v>680</v>
      </c>
      <c r="G477" s="227"/>
      <c r="H477" s="231">
        <v>3.73</v>
      </c>
      <c r="I477" s="232"/>
      <c r="J477" s="227"/>
      <c r="K477" s="227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152</v>
      </c>
      <c r="AU477" s="237" t="s">
        <v>82</v>
      </c>
      <c r="AV477" s="13" t="s">
        <v>82</v>
      </c>
      <c r="AW477" s="13" t="s">
        <v>33</v>
      </c>
      <c r="AX477" s="13" t="s">
        <v>72</v>
      </c>
      <c r="AY477" s="237" t="s">
        <v>140</v>
      </c>
    </row>
    <row r="478" s="14" customFormat="1">
      <c r="A478" s="14"/>
      <c r="B478" s="238"/>
      <c r="C478" s="239"/>
      <c r="D478" s="228" t="s">
        <v>152</v>
      </c>
      <c r="E478" s="240" t="s">
        <v>19</v>
      </c>
      <c r="F478" s="241" t="s">
        <v>158</v>
      </c>
      <c r="G478" s="239"/>
      <c r="H478" s="242">
        <v>3.73</v>
      </c>
      <c r="I478" s="243"/>
      <c r="J478" s="239"/>
      <c r="K478" s="239"/>
      <c r="L478" s="244"/>
      <c r="M478" s="245"/>
      <c r="N478" s="246"/>
      <c r="O478" s="246"/>
      <c r="P478" s="246"/>
      <c r="Q478" s="246"/>
      <c r="R478" s="246"/>
      <c r="S478" s="246"/>
      <c r="T478" s="24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8" t="s">
        <v>152</v>
      </c>
      <c r="AU478" s="248" t="s">
        <v>82</v>
      </c>
      <c r="AV478" s="14" t="s">
        <v>141</v>
      </c>
      <c r="AW478" s="14" t="s">
        <v>33</v>
      </c>
      <c r="AX478" s="14" t="s">
        <v>72</v>
      </c>
      <c r="AY478" s="248" t="s">
        <v>140</v>
      </c>
    </row>
    <row r="479" s="15" customFormat="1">
      <c r="A479" s="15"/>
      <c r="B479" s="249"/>
      <c r="C479" s="250"/>
      <c r="D479" s="228" t="s">
        <v>152</v>
      </c>
      <c r="E479" s="251" t="s">
        <v>19</v>
      </c>
      <c r="F479" s="252" t="s">
        <v>470</v>
      </c>
      <c r="G479" s="250"/>
      <c r="H479" s="251" t="s">
        <v>19</v>
      </c>
      <c r="I479" s="253"/>
      <c r="J479" s="250"/>
      <c r="K479" s="250"/>
      <c r="L479" s="254"/>
      <c r="M479" s="255"/>
      <c r="N479" s="256"/>
      <c r="O479" s="256"/>
      <c r="P479" s="256"/>
      <c r="Q479" s="256"/>
      <c r="R479" s="256"/>
      <c r="S479" s="256"/>
      <c r="T479" s="257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58" t="s">
        <v>152</v>
      </c>
      <c r="AU479" s="258" t="s">
        <v>82</v>
      </c>
      <c r="AV479" s="15" t="s">
        <v>80</v>
      </c>
      <c r="AW479" s="15" t="s">
        <v>33</v>
      </c>
      <c r="AX479" s="15" t="s">
        <v>72</v>
      </c>
      <c r="AY479" s="258" t="s">
        <v>140</v>
      </c>
    </row>
    <row r="480" s="13" customFormat="1">
      <c r="A480" s="13"/>
      <c r="B480" s="226"/>
      <c r="C480" s="227"/>
      <c r="D480" s="228" t="s">
        <v>152</v>
      </c>
      <c r="E480" s="229" t="s">
        <v>19</v>
      </c>
      <c r="F480" s="230" t="s">
        <v>471</v>
      </c>
      <c r="G480" s="227"/>
      <c r="H480" s="231">
        <v>3.0899999999999999</v>
      </c>
      <c r="I480" s="232"/>
      <c r="J480" s="227"/>
      <c r="K480" s="227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152</v>
      </c>
      <c r="AU480" s="237" t="s">
        <v>82</v>
      </c>
      <c r="AV480" s="13" t="s">
        <v>82</v>
      </c>
      <c r="AW480" s="13" t="s">
        <v>33</v>
      </c>
      <c r="AX480" s="13" t="s">
        <v>72</v>
      </c>
      <c r="AY480" s="237" t="s">
        <v>140</v>
      </c>
    </row>
    <row r="481" s="13" customFormat="1">
      <c r="A481" s="13"/>
      <c r="B481" s="226"/>
      <c r="C481" s="227"/>
      <c r="D481" s="228" t="s">
        <v>152</v>
      </c>
      <c r="E481" s="229" t="s">
        <v>19</v>
      </c>
      <c r="F481" s="230" t="s">
        <v>472</v>
      </c>
      <c r="G481" s="227"/>
      <c r="H481" s="231">
        <v>2.2200000000000002</v>
      </c>
      <c r="I481" s="232"/>
      <c r="J481" s="227"/>
      <c r="K481" s="227"/>
      <c r="L481" s="233"/>
      <c r="M481" s="234"/>
      <c r="N481" s="235"/>
      <c r="O481" s="235"/>
      <c r="P481" s="235"/>
      <c r="Q481" s="235"/>
      <c r="R481" s="235"/>
      <c r="S481" s="235"/>
      <c r="T481" s="23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7" t="s">
        <v>152</v>
      </c>
      <c r="AU481" s="237" t="s">
        <v>82</v>
      </c>
      <c r="AV481" s="13" t="s">
        <v>82</v>
      </c>
      <c r="AW481" s="13" t="s">
        <v>33</v>
      </c>
      <c r="AX481" s="13" t="s">
        <v>72</v>
      </c>
      <c r="AY481" s="237" t="s">
        <v>140</v>
      </c>
    </row>
    <row r="482" s="14" customFormat="1">
      <c r="A482" s="14"/>
      <c r="B482" s="238"/>
      <c r="C482" s="239"/>
      <c r="D482" s="228" t="s">
        <v>152</v>
      </c>
      <c r="E482" s="240" t="s">
        <v>19</v>
      </c>
      <c r="F482" s="241" t="s">
        <v>158</v>
      </c>
      <c r="G482" s="239"/>
      <c r="H482" s="242">
        <v>5.3099999999999996</v>
      </c>
      <c r="I482" s="243"/>
      <c r="J482" s="239"/>
      <c r="K482" s="239"/>
      <c r="L482" s="244"/>
      <c r="M482" s="245"/>
      <c r="N482" s="246"/>
      <c r="O482" s="246"/>
      <c r="P482" s="246"/>
      <c r="Q482" s="246"/>
      <c r="R482" s="246"/>
      <c r="S482" s="246"/>
      <c r="T482" s="24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8" t="s">
        <v>152</v>
      </c>
      <c r="AU482" s="248" t="s">
        <v>82</v>
      </c>
      <c r="AV482" s="14" t="s">
        <v>141</v>
      </c>
      <c r="AW482" s="14" t="s">
        <v>33</v>
      </c>
      <c r="AX482" s="14" t="s">
        <v>72</v>
      </c>
      <c r="AY482" s="248" t="s">
        <v>140</v>
      </c>
    </row>
    <row r="483" s="16" customFormat="1">
      <c r="A483" s="16"/>
      <c r="B483" s="259"/>
      <c r="C483" s="260"/>
      <c r="D483" s="228" t="s">
        <v>152</v>
      </c>
      <c r="E483" s="261" t="s">
        <v>19</v>
      </c>
      <c r="F483" s="262" t="s">
        <v>271</v>
      </c>
      <c r="G483" s="260"/>
      <c r="H483" s="263">
        <v>9.0399999999999991</v>
      </c>
      <c r="I483" s="264"/>
      <c r="J483" s="260"/>
      <c r="K483" s="260"/>
      <c r="L483" s="265"/>
      <c r="M483" s="266"/>
      <c r="N483" s="267"/>
      <c r="O483" s="267"/>
      <c r="P483" s="267"/>
      <c r="Q483" s="267"/>
      <c r="R483" s="267"/>
      <c r="S483" s="267"/>
      <c r="T483" s="268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69" t="s">
        <v>152</v>
      </c>
      <c r="AU483" s="269" t="s">
        <v>82</v>
      </c>
      <c r="AV483" s="16" t="s">
        <v>148</v>
      </c>
      <c r="AW483" s="16" t="s">
        <v>33</v>
      </c>
      <c r="AX483" s="16" t="s">
        <v>80</v>
      </c>
      <c r="AY483" s="269" t="s">
        <v>140</v>
      </c>
    </row>
    <row r="484" s="2" customFormat="1" ht="24.15" customHeight="1">
      <c r="A484" s="42"/>
      <c r="B484" s="43"/>
      <c r="C484" s="208" t="s">
        <v>691</v>
      </c>
      <c r="D484" s="208" t="s">
        <v>143</v>
      </c>
      <c r="E484" s="209" t="s">
        <v>692</v>
      </c>
      <c r="F484" s="210" t="s">
        <v>693</v>
      </c>
      <c r="G484" s="211" t="s">
        <v>166</v>
      </c>
      <c r="H484" s="212">
        <v>9.6500000000000004</v>
      </c>
      <c r="I484" s="213"/>
      <c r="J484" s="214">
        <f>ROUND(I484*H484,2)</f>
        <v>0</v>
      </c>
      <c r="K484" s="210" t="s">
        <v>694</v>
      </c>
      <c r="L484" s="48"/>
      <c r="M484" s="215" t="s">
        <v>19</v>
      </c>
      <c r="N484" s="216" t="s">
        <v>43</v>
      </c>
      <c r="O484" s="88"/>
      <c r="P484" s="217">
        <f>O484*H484</f>
        <v>0</v>
      </c>
      <c r="Q484" s="217">
        <v>0.00042999999999999999</v>
      </c>
      <c r="R484" s="217">
        <f>Q484*H484</f>
        <v>0.0041495000000000004</v>
      </c>
      <c r="S484" s="217">
        <v>0</v>
      </c>
      <c r="T484" s="218">
        <f>S484*H484</f>
        <v>0</v>
      </c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R484" s="219" t="s">
        <v>288</v>
      </c>
      <c r="AT484" s="219" t="s">
        <v>143</v>
      </c>
      <c r="AU484" s="219" t="s">
        <v>82</v>
      </c>
      <c r="AY484" s="21" t="s">
        <v>140</v>
      </c>
      <c r="BE484" s="220">
        <f>IF(N484="základní",J484,0)</f>
        <v>0</v>
      </c>
      <c r="BF484" s="220">
        <f>IF(N484="snížená",J484,0)</f>
        <v>0</v>
      </c>
      <c r="BG484" s="220">
        <f>IF(N484="zákl. přenesená",J484,0)</f>
        <v>0</v>
      </c>
      <c r="BH484" s="220">
        <f>IF(N484="sníž. přenesená",J484,0)</f>
        <v>0</v>
      </c>
      <c r="BI484" s="220">
        <f>IF(N484="nulová",J484,0)</f>
        <v>0</v>
      </c>
      <c r="BJ484" s="21" t="s">
        <v>80</v>
      </c>
      <c r="BK484" s="220">
        <f>ROUND(I484*H484,2)</f>
        <v>0</v>
      </c>
      <c r="BL484" s="21" t="s">
        <v>288</v>
      </c>
      <c r="BM484" s="219" t="s">
        <v>695</v>
      </c>
    </row>
    <row r="485" s="2" customFormat="1">
      <c r="A485" s="42"/>
      <c r="B485" s="43"/>
      <c r="C485" s="44"/>
      <c r="D485" s="221" t="s">
        <v>150</v>
      </c>
      <c r="E485" s="44"/>
      <c r="F485" s="222" t="s">
        <v>696</v>
      </c>
      <c r="G485" s="44"/>
      <c r="H485" s="44"/>
      <c r="I485" s="223"/>
      <c r="J485" s="44"/>
      <c r="K485" s="44"/>
      <c r="L485" s="48"/>
      <c r="M485" s="224"/>
      <c r="N485" s="225"/>
      <c r="O485" s="88"/>
      <c r="P485" s="88"/>
      <c r="Q485" s="88"/>
      <c r="R485" s="88"/>
      <c r="S485" s="88"/>
      <c r="T485" s="89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T485" s="21" t="s">
        <v>150</v>
      </c>
      <c r="AU485" s="21" t="s">
        <v>82</v>
      </c>
    </row>
    <row r="486" s="13" customFormat="1">
      <c r="A486" s="13"/>
      <c r="B486" s="226"/>
      <c r="C486" s="227"/>
      <c r="D486" s="228" t="s">
        <v>152</v>
      </c>
      <c r="E486" s="229" t="s">
        <v>19</v>
      </c>
      <c r="F486" s="230" t="s">
        <v>697</v>
      </c>
      <c r="G486" s="227"/>
      <c r="H486" s="231">
        <v>2.6499999999999999</v>
      </c>
      <c r="I486" s="232"/>
      <c r="J486" s="227"/>
      <c r="K486" s="227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152</v>
      </c>
      <c r="AU486" s="237" t="s">
        <v>82</v>
      </c>
      <c r="AV486" s="13" t="s">
        <v>82</v>
      </c>
      <c r="AW486" s="13" t="s">
        <v>33</v>
      </c>
      <c r="AX486" s="13" t="s">
        <v>72</v>
      </c>
      <c r="AY486" s="237" t="s">
        <v>140</v>
      </c>
    </row>
    <row r="487" s="13" customFormat="1">
      <c r="A487" s="13"/>
      <c r="B487" s="226"/>
      <c r="C487" s="227"/>
      <c r="D487" s="228" t="s">
        <v>152</v>
      </c>
      <c r="E487" s="229" t="s">
        <v>19</v>
      </c>
      <c r="F487" s="230" t="s">
        <v>698</v>
      </c>
      <c r="G487" s="227"/>
      <c r="H487" s="231">
        <v>7</v>
      </c>
      <c r="I487" s="232"/>
      <c r="J487" s="227"/>
      <c r="K487" s="227"/>
      <c r="L487" s="233"/>
      <c r="M487" s="234"/>
      <c r="N487" s="235"/>
      <c r="O487" s="235"/>
      <c r="P487" s="235"/>
      <c r="Q487" s="235"/>
      <c r="R487" s="235"/>
      <c r="S487" s="235"/>
      <c r="T487" s="23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7" t="s">
        <v>152</v>
      </c>
      <c r="AU487" s="237" t="s">
        <v>82</v>
      </c>
      <c r="AV487" s="13" t="s">
        <v>82</v>
      </c>
      <c r="AW487" s="13" t="s">
        <v>33</v>
      </c>
      <c r="AX487" s="13" t="s">
        <v>72</v>
      </c>
      <c r="AY487" s="237" t="s">
        <v>140</v>
      </c>
    </row>
    <row r="488" s="14" customFormat="1">
      <c r="A488" s="14"/>
      <c r="B488" s="238"/>
      <c r="C488" s="239"/>
      <c r="D488" s="228" t="s">
        <v>152</v>
      </c>
      <c r="E488" s="240" t="s">
        <v>19</v>
      </c>
      <c r="F488" s="241" t="s">
        <v>158</v>
      </c>
      <c r="G488" s="239"/>
      <c r="H488" s="242">
        <v>9.6500000000000004</v>
      </c>
      <c r="I488" s="243"/>
      <c r="J488" s="239"/>
      <c r="K488" s="239"/>
      <c r="L488" s="244"/>
      <c r="M488" s="245"/>
      <c r="N488" s="246"/>
      <c r="O488" s="246"/>
      <c r="P488" s="246"/>
      <c r="Q488" s="246"/>
      <c r="R488" s="246"/>
      <c r="S488" s="246"/>
      <c r="T488" s="247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8" t="s">
        <v>152</v>
      </c>
      <c r="AU488" s="248" t="s">
        <v>82</v>
      </c>
      <c r="AV488" s="14" t="s">
        <v>141</v>
      </c>
      <c r="AW488" s="14" t="s">
        <v>33</v>
      </c>
      <c r="AX488" s="14" t="s">
        <v>80</v>
      </c>
      <c r="AY488" s="248" t="s">
        <v>140</v>
      </c>
    </row>
    <row r="489" s="2" customFormat="1" ht="16.5" customHeight="1">
      <c r="A489" s="42"/>
      <c r="B489" s="43"/>
      <c r="C489" s="270" t="s">
        <v>699</v>
      </c>
      <c r="D489" s="270" t="s">
        <v>322</v>
      </c>
      <c r="E489" s="271" t="s">
        <v>700</v>
      </c>
      <c r="F489" s="272" t="s">
        <v>701</v>
      </c>
      <c r="G489" s="273" t="s">
        <v>166</v>
      </c>
      <c r="H489" s="274">
        <v>10.615</v>
      </c>
      <c r="I489" s="275"/>
      <c r="J489" s="276">
        <f>ROUND(I489*H489,2)</f>
        <v>0</v>
      </c>
      <c r="K489" s="272" t="s">
        <v>694</v>
      </c>
      <c r="L489" s="277"/>
      <c r="M489" s="278" t="s">
        <v>19</v>
      </c>
      <c r="N489" s="279" t="s">
        <v>43</v>
      </c>
      <c r="O489" s="88"/>
      <c r="P489" s="217">
        <f>O489*H489</f>
        <v>0</v>
      </c>
      <c r="Q489" s="217">
        <v>0.00198</v>
      </c>
      <c r="R489" s="217">
        <f>Q489*H489</f>
        <v>0.0210177</v>
      </c>
      <c r="S489" s="217">
        <v>0</v>
      </c>
      <c r="T489" s="218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19" t="s">
        <v>389</v>
      </c>
      <c r="AT489" s="219" t="s">
        <v>322</v>
      </c>
      <c r="AU489" s="219" t="s">
        <v>82</v>
      </c>
      <c r="AY489" s="21" t="s">
        <v>140</v>
      </c>
      <c r="BE489" s="220">
        <f>IF(N489="základní",J489,0)</f>
        <v>0</v>
      </c>
      <c r="BF489" s="220">
        <f>IF(N489="snížená",J489,0)</f>
        <v>0</v>
      </c>
      <c r="BG489" s="220">
        <f>IF(N489="zákl. přenesená",J489,0)</f>
        <v>0</v>
      </c>
      <c r="BH489" s="220">
        <f>IF(N489="sníž. přenesená",J489,0)</f>
        <v>0</v>
      </c>
      <c r="BI489" s="220">
        <f>IF(N489="nulová",J489,0)</f>
        <v>0</v>
      </c>
      <c r="BJ489" s="21" t="s">
        <v>80</v>
      </c>
      <c r="BK489" s="220">
        <f>ROUND(I489*H489,2)</f>
        <v>0</v>
      </c>
      <c r="BL489" s="21" t="s">
        <v>288</v>
      </c>
      <c r="BM489" s="219" t="s">
        <v>702</v>
      </c>
    </row>
    <row r="490" s="13" customFormat="1">
      <c r="A490" s="13"/>
      <c r="B490" s="226"/>
      <c r="C490" s="227"/>
      <c r="D490" s="228" t="s">
        <v>152</v>
      </c>
      <c r="E490" s="227"/>
      <c r="F490" s="230" t="s">
        <v>703</v>
      </c>
      <c r="G490" s="227"/>
      <c r="H490" s="231">
        <v>10.615</v>
      </c>
      <c r="I490" s="232"/>
      <c r="J490" s="227"/>
      <c r="K490" s="227"/>
      <c r="L490" s="233"/>
      <c r="M490" s="234"/>
      <c r="N490" s="235"/>
      <c r="O490" s="235"/>
      <c r="P490" s="235"/>
      <c r="Q490" s="235"/>
      <c r="R490" s="235"/>
      <c r="S490" s="235"/>
      <c r="T490" s="23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7" t="s">
        <v>152</v>
      </c>
      <c r="AU490" s="237" t="s">
        <v>82</v>
      </c>
      <c r="AV490" s="13" t="s">
        <v>82</v>
      </c>
      <c r="AW490" s="13" t="s">
        <v>4</v>
      </c>
      <c r="AX490" s="13" t="s">
        <v>80</v>
      </c>
      <c r="AY490" s="237" t="s">
        <v>140</v>
      </c>
    </row>
    <row r="491" s="2" customFormat="1" ht="24.15" customHeight="1">
      <c r="A491" s="42"/>
      <c r="B491" s="43"/>
      <c r="C491" s="208" t="s">
        <v>704</v>
      </c>
      <c r="D491" s="208" t="s">
        <v>143</v>
      </c>
      <c r="E491" s="209" t="s">
        <v>705</v>
      </c>
      <c r="F491" s="210" t="s">
        <v>706</v>
      </c>
      <c r="G491" s="211" t="s">
        <v>166</v>
      </c>
      <c r="H491" s="212">
        <v>2.1000000000000001</v>
      </c>
      <c r="I491" s="213"/>
      <c r="J491" s="214">
        <f>ROUND(I491*H491,2)</f>
        <v>0</v>
      </c>
      <c r="K491" s="210" t="s">
        <v>147</v>
      </c>
      <c r="L491" s="48"/>
      <c r="M491" s="215" t="s">
        <v>19</v>
      </c>
      <c r="N491" s="216" t="s">
        <v>43</v>
      </c>
      <c r="O491" s="88"/>
      <c r="P491" s="217">
        <f>O491*H491</f>
        <v>0</v>
      </c>
      <c r="Q491" s="217">
        <v>0.00020000000000000001</v>
      </c>
      <c r="R491" s="217">
        <f>Q491*H491</f>
        <v>0.00042000000000000002</v>
      </c>
      <c r="S491" s="217">
        <v>0</v>
      </c>
      <c r="T491" s="218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19" t="s">
        <v>288</v>
      </c>
      <c r="AT491" s="219" t="s">
        <v>143</v>
      </c>
      <c r="AU491" s="219" t="s">
        <v>82</v>
      </c>
      <c r="AY491" s="21" t="s">
        <v>140</v>
      </c>
      <c r="BE491" s="220">
        <f>IF(N491="základní",J491,0)</f>
        <v>0</v>
      </c>
      <c r="BF491" s="220">
        <f>IF(N491="snížená",J491,0)</f>
        <v>0</v>
      </c>
      <c r="BG491" s="220">
        <f>IF(N491="zákl. přenesená",J491,0)</f>
        <v>0</v>
      </c>
      <c r="BH491" s="220">
        <f>IF(N491="sníž. přenesená",J491,0)</f>
        <v>0</v>
      </c>
      <c r="BI491" s="220">
        <f>IF(N491="nulová",J491,0)</f>
        <v>0</v>
      </c>
      <c r="BJ491" s="21" t="s">
        <v>80</v>
      </c>
      <c r="BK491" s="220">
        <f>ROUND(I491*H491,2)</f>
        <v>0</v>
      </c>
      <c r="BL491" s="21" t="s">
        <v>288</v>
      </c>
      <c r="BM491" s="219" t="s">
        <v>707</v>
      </c>
    </row>
    <row r="492" s="2" customFormat="1">
      <c r="A492" s="42"/>
      <c r="B492" s="43"/>
      <c r="C492" s="44"/>
      <c r="D492" s="221" t="s">
        <v>150</v>
      </c>
      <c r="E492" s="44"/>
      <c r="F492" s="222" t="s">
        <v>708</v>
      </c>
      <c r="G492" s="44"/>
      <c r="H492" s="44"/>
      <c r="I492" s="223"/>
      <c r="J492" s="44"/>
      <c r="K492" s="44"/>
      <c r="L492" s="48"/>
      <c r="M492" s="224"/>
      <c r="N492" s="225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1" t="s">
        <v>150</v>
      </c>
      <c r="AU492" s="21" t="s">
        <v>82</v>
      </c>
    </row>
    <row r="493" s="13" customFormat="1">
      <c r="A493" s="13"/>
      <c r="B493" s="226"/>
      <c r="C493" s="227"/>
      <c r="D493" s="228" t="s">
        <v>152</v>
      </c>
      <c r="E493" s="229" t="s">
        <v>19</v>
      </c>
      <c r="F493" s="230" t="s">
        <v>709</v>
      </c>
      <c r="G493" s="227"/>
      <c r="H493" s="231">
        <v>2.1000000000000001</v>
      </c>
      <c r="I493" s="232"/>
      <c r="J493" s="227"/>
      <c r="K493" s="227"/>
      <c r="L493" s="233"/>
      <c r="M493" s="234"/>
      <c r="N493" s="235"/>
      <c r="O493" s="235"/>
      <c r="P493" s="235"/>
      <c r="Q493" s="235"/>
      <c r="R493" s="235"/>
      <c r="S493" s="235"/>
      <c r="T493" s="23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7" t="s">
        <v>152</v>
      </c>
      <c r="AU493" s="237" t="s">
        <v>82</v>
      </c>
      <c r="AV493" s="13" t="s">
        <v>82</v>
      </c>
      <c r="AW493" s="13" t="s">
        <v>33</v>
      </c>
      <c r="AX493" s="13" t="s">
        <v>72</v>
      </c>
      <c r="AY493" s="237" t="s">
        <v>140</v>
      </c>
    </row>
    <row r="494" s="14" customFormat="1">
      <c r="A494" s="14"/>
      <c r="B494" s="238"/>
      <c r="C494" s="239"/>
      <c r="D494" s="228" t="s">
        <v>152</v>
      </c>
      <c r="E494" s="240" t="s">
        <v>19</v>
      </c>
      <c r="F494" s="241" t="s">
        <v>158</v>
      </c>
      <c r="G494" s="239"/>
      <c r="H494" s="242">
        <v>2.1000000000000001</v>
      </c>
      <c r="I494" s="243"/>
      <c r="J494" s="239"/>
      <c r="K494" s="239"/>
      <c r="L494" s="244"/>
      <c r="M494" s="245"/>
      <c r="N494" s="246"/>
      <c r="O494" s="246"/>
      <c r="P494" s="246"/>
      <c r="Q494" s="246"/>
      <c r="R494" s="246"/>
      <c r="S494" s="246"/>
      <c r="T494" s="24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8" t="s">
        <v>152</v>
      </c>
      <c r="AU494" s="248" t="s">
        <v>82</v>
      </c>
      <c r="AV494" s="14" t="s">
        <v>141</v>
      </c>
      <c r="AW494" s="14" t="s">
        <v>33</v>
      </c>
      <c r="AX494" s="14" t="s">
        <v>80</v>
      </c>
      <c r="AY494" s="248" t="s">
        <v>140</v>
      </c>
    </row>
    <row r="495" s="2" customFormat="1" ht="16.5" customHeight="1">
      <c r="A495" s="42"/>
      <c r="B495" s="43"/>
      <c r="C495" s="270" t="s">
        <v>710</v>
      </c>
      <c r="D495" s="270" t="s">
        <v>322</v>
      </c>
      <c r="E495" s="271" t="s">
        <v>711</v>
      </c>
      <c r="F495" s="272" t="s">
        <v>712</v>
      </c>
      <c r="G495" s="273" t="s">
        <v>166</v>
      </c>
      <c r="H495" s="274">
        <v>2.3100000000000001</v>
      </c>
      <c r="I495" s="275"/>
      <c r="J495" s="276">
        <f>ROUND(I495*H495,2)</f>
        <v>0</v>
      </c>
      <c r="K495" s="272" t="s">
        <v>147</v>
      </c>
      <c r="L495" s="277"/>
      <c r="M495" s="278" t="s">
        <v>19</v>
      </c>
      <c r="N495" s="279" t="s">
        <v>43</v>
      </c>
      <c r="O495" s="88"/>
      <c r="P495" s="217">
        <f>O495*H495</f>
        <v>0</v>
      </c>
      <c r="Q495" s="217">
        <v>0.00021000000000000001</v>
      </c>
      <c r="R495" s="217">
        <f>Q495*H495</f>
        <v>0.00048510000000000003</v>
      </c>
      <c r="S495" s="217">
        <v>0</v>
      </c>
      <c r="T495" s="218">
        <f>S495*H495</f>
        <v>0</v>
      </c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R495" s="219" t="s">
        <v>389</v>
      </c>
      <c r="AT495" s="219" t="s">
        <v>322</v>
      </c>
      <c r="AU495" s="219" t="s">
        <v>82</v>
      </c>
      <c r="AY495" s="21" t="s">
        <v>140</v>
      </c>
      <c r="BE495" s="220">
        <f>IF(N495="základní",J495,0)</f>
        <v>0</v>
      </c>
      <c r="BF495" s="220">
        <f>IF(N495="snížená",J495,0)</f>
        <v>0</v>
      </c>
      <c r="BG495" s="220">
        <f>IF(N495="zákl. přenesená",J495,0)</f>
        <v>0</v>
      </c>
      <c r="BH495" s="220">
        <f>IF(N495="sníž. přenesená",J495,0)</f>
        <v>0</v>
      </c>
      <c r="BI495" s="220">
        <f>IF(N495="nulová",J495,0)</f>
        <v>0</v>
      </c>
      <c r="BJ495" s="21" t="s">
        <v>80</v>
      </c>
      <c r="BK495" s="220">
        <f>ROUND(I495*H495,2)</f>
        <v>0</v>
      </c>
      <c r="BL495" s="21" t="s">
        <v>288</v>
      </c>
      <c r="BM495" s="219" t="s">
        <v>713</v>
      </c>
    </row>
    <row r="496" s="13" customFormat="1">
      <c r="A496" s="13"/>
      <c r="B496" s="226"/>
      <c r="C496" s="227"/>
      <c r="D496" s="228" t="s">
        <v>152</v>
      </c>
      <c r="E496" s="227"/>
      <c r="F496" s="230" t="s">
        <v>714</v>
      </c>
      <c r="G496" s="227"/>
      <c r="H496" s="231">
        <v>2.3100000000000001</v>
      </c>
      <c r="I496" s="232"/>
      <c r="J496" s="227"/>
      <c r="K496" s="227"/>
      <c r="L496" s="233"/>
      <c r="M496" s="234"/>
      <c r="N496" s="235"/>
      <c r="O496" s="235"/>
      <c r="P496" s="235"/>
      <c r="Q496" s="235"/>
      <c r="R496" s="235"/>
      <c r="S496" s="235"/>
      <c r="T496" s="23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7" t="s">
        <v>152</v>
      </c>
      <c r="AU496" s="237" t="s">
        <v>82</v>
      </c>
      <c r="AV496" s="13" t="s">
        <v>82</v>
      </c>
      <c r="AW496" s="13" t="s">
        <v>4</v>
      </c>
      <c r="AX496" s="13" t="s">
        <v>80</v>
      </c>
      <c r="AY496" s="237" t="s">
        <v>140</v>
      </c>
    </row>
    <row r="497" s="2" customFormat="1" ht="24.15" customHeight="1">
      <c r="A497" s="42"/>
      <c r="B497" s="43"/>
      <c r="C497" s="208" t="s">
        <v>715</v>
      </c>
      <c r="D497" s="208" t="s">
        <v>143</v>
      </c>
      <c r="E497" s="209" t="s">
        <v>716</v>
      </c>
      <c r="F497" s="210" t="s">
        <v>717</v>
      </c>
      <c r="G497" s="211" t="s">
        <v>184</v>
      </c>
      <c r="H497" s="212">
        <v>0.371</v>
      </c>
      <c r="I497" s="213"/>
      <c r="J497" s="214">
        <f>ROUND(I497*H497,2)</f>
        <v>0</v>
      </c>
      <c r="K497" s="210" t="s">
        <v>147</v>
      </c>
      <c r="L497" s="48"/>
      <c r="M497" s="215" t="s">
        <v>19</v>
      </c>
      <c r="N497" s="216" t="s">
        <v>43</v>
      </c>
      <c r="O497" s="88"/>
      <c r="P497" s="217">
        <f>O497*H497</f>
        <v>0</v>
      </c>
      <c r="Q497" s="217">
        <v>0</v>
      </c>
      <c r="R497" s="217">
        <f>Q497*H497</f>
        <v>0</v>
      </c>
      <c r="S497" s="217">
        <v>0</v>
      </c>
      <c r="T497" s="218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19" t="s">
        <v>288</v>
      </c>
      <c r="AT497" s="219" t="s">
        <v>143</v>
      </c>
      <c r="AU497" s="219" t="s">
        <v>82</v>
      </c>
      <c r="AY497" s="21" t="s">
        <v>140</v>
      </c>
      <c r="BE497" s="220">
        <f>IF(N497="základní",J497,0)</f>
        <v>0</v>
      </c>
      <c r="BF497" s="220">
        <f>IF(N497="snížená",J497,0)</f>
        <v>0</v>
      </c>
      <c r="BG497" s="220">
        <f>IF(N497="zákl. přenesená",J497,0)</f>
        <v>0</v>
      </c>
      <c r="BH497" s="220">
        <f>IF(N497="sníž. přenesená",J497,0)</f>
        <v>0</v>
      </c>
      <c r="BI497" s="220">
        <f>IF(N497="nulová",J497,0)</f>
        <v>0</v>
      </c>
      <c r="BJ497" s="21" t="s">
        <v>80</v>
      </c>
      <c r="BK497" s="220">
        <f>ROUND(I497*H497,2)</f>
        <v>0</v>
      </c>
      <c r="BL497" s="21" t="s">
        <v>288</v>
      </c>
      <c r="BM497" s="219" t="s">
        <v>718</v>
      </c>
    </row>
    <row r="498" s="2" customFormat="1">
      <c r="A498" s="42"/>
      <c r="B498" s="43"/>
      <c r="C498" s="44"/>
      <c r="D498" s="221" t="s">
        <v>150</v>
      </c>
      <c r="E498" s="44"/>
      <c r="F498" s="222" t="s">
        <v>719</v>
      </c>
      <c r="G498" s="44"/>
      <c r="H498" s="44"/>
      <c r="I498" s="223"/>
      <c r="J498" s="44"/>
      <c r="K498" s="44"/>
      <c r="L498" s="48"/>
      <c r="M498" s="224"/>
      <c r="N498" s="225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1" t="s">
        <v>150</v>
      </c>
      <c r="AU498" s="21" t="s">
        <v>82</v>
      </c>
    </row>
    <row r="499" s="12" customFormat="1" ht="22.8" customHeight="1">
      <c r="A499" s="12"/>
      <c r="B499" s="192"/>
      <c r="C499" s="193"/>
      <c r="D499" s="194" t="s">
        <v>71</v>
      </c>
      <c r="E499" s="206" t="s">
        <v>720</v>
      </c>
      <c r="F499" s="206" t="s">
        <v>721</v>
      </c>
      <c r="G499" s="193"/>
      <c r="H499" s="193"/>
      <c r="I499" s="196"/>
      <c r="J499" s="207">
        <f>BK499</f>
        <v>0</v>
      </c>
      <c r="K499" s="193"/>
      <c r="L499" s="198"/>
      <c r="M499" s="199"/>
      <c r="N499" s="200"/>
      <c r="O499" s="200"/>
      <c r="P499" s="201">
        <f>SUM(P500:P544)</f>
        <v>0</v>
      </c>
      <c r="Q499" s="200"/>
      <c r="R499" s="201">
        <f>SUM(R500:R544)</f>
        <v>0.91011835000000008</v>
      </c>
      <c r="S499" s="200"/>
      <c r="T499" s="202">
        <f>SUM(T500:T544)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3" t="s">
        <v>82</v>
      </c>
      <c r="AT499" s="204" t="s">
        <v>71</v>
      </c>
      <c r="AU499" s="204" t="s">
        <v>80</v>
      </c>
      <c r="AY499" s="203" t="s">
        <v>140</v>
      </c>
      <c r="BK499" s="205">
        <f>SUM(BK500:BK544)</f>
        <v>0</v>
      </c>
    </row>
    <row r="500" s="2" customFormat="1" ht="16.5" customHeight="1">
      <c r="A500" s="42"/>
      <c r="B500" s="43"/>
      <c r="C500" s="208" t="s">
        <v>722</v>
      </c>
      <c r="D500" s="208" t="s">
        <v>143</v>
      </c>
      <c r="E500" s="209" t="s">
        <v>723</v>
      </c>
      <c r="F500" s="210" t="s">
        <v>724</v>
      </c>
      <c r="G500" s="211" t="s">
        <v>146</v>
      </c>
      <c r="H500" s="212">
        <v>110.458</v>
      </c>
      <c r="I500" s="213"/>
      <c r="J500" s="214">
        <f>ROUND(I500*H500,2)</f>
        <v>0</v>
      </c>
      <c r="K500" s="210" t="s">
        <v>147</v>
      </c>
      <c r="L500" s="48"/>
      <c r="M500" s="215" t="s">
        <v>19</v>
      </c>
      <c r="N500" s="216" t="s">
        <v>43</v>
      </c>
      <c r="O500" s="88"/>
      <c r="P500" s="217">
        <f>O500*H500</f>
        <v>0</v>
      </c>
      <c r="Q500" s="217">
        <v>0</v>
      </c>
      <c r="R500" s="217">
        <f>Q500*H500</f>
        <v>0</v>
      </c>
      <c r="S500" s="217">
        <v>0</v>
      </c>
      <c r="T500" s="218">
        <f>S500*H500</f>
        <v>0</v>
      </c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R500" s="219" t="s">
        <v>288</v>
      </c>
      <c r="AT500" s="219" t="s">
        <v>143</v>
      </c>
      <c r="AU500" s="219" t="s">
        <v>82</v>
      </c>
      <c r="AY500" s="21" t="s">
        <v>140</v>
      </c>
      <c r="BE500" s="220">
        <f>IF(N500="základní",J500,0)</f>
        <v>0</v>
      </c>
      <c r="BF500" s="220">
        <f>IF(N500="snížená",J500,0)</f>
        <v>0</v>
      </c>
      <c r="BG500" s="220">
        <f>IF(N500="zákl. přenesená",J500,0)</f>
        <v>0</v>
      </c>
      <c r="BH500" s="220">
        <f>IF(N500="sníž. přenesená",J500,0)</f>
        <v>0</v>
      </c>
      <c r="BI500" s="220">
        <f>IF(N500="nulová",J500,0)</f>
        <v>0</v>
      </c>
      <c r="BJ500" s="21" t="s">
        <v>80</v>
      </c>
      <c r="BK500" s="220">
        <f>ROUND(I500*H500,2)</f>
        <v>0</v>
      </c>
      <c r="BL500" s="21" t="s">
        <v>288</v>
      </c>
      <c r="BM500" s="219" t="s">
        <v>725</v>
      </c>
    </row>
    <row r="501" s="2" customFormat="1">
      <c r="A501" s="42"/>
      <c r="B501" s="43"/>
      <c r="C501" s="44"/>
      <c r="D501" s="221" t="s">
        <v>150</v>
      </c>
      <c r="E501" s="44"/>
      <c r="F501" s="222" t="s">
        <v>726</v>
      </c>
      <c r="G501" s="44"/>
      <c r="H501" s="44"/>
      <c r="I501" s="223"/>
      <c r="J501" s="44"/>
      <c r="K501" s="44"/>
      <c r="L501" s="48"/>
      <c r="M501" s="224"/>
      <c r="N501" s="225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T501" s="21" t="s">
        <v>150</v>
      </c>
      <c r="AU501" s="21" t="s">
        <v>82</v>
      </c>
    </row>
    <row r="502" s="2" customFormat="1" ht="16.5" customHeight="1">
      <c r="A502" s="42"/>
      <c r="B502" s="43"/>
      <c r="C502" s="208" t="s">
        <v>727</v>
      </c>
      <c r="D502" s="208" t="s">
        <v>143</v>
      </c>
      <c r="E502" s="209" t="s">
        <v>728</v>
      </c>
      <c r="F502" s="210" t="s">
        <v>729</v>
      </c>
      <c r="G502" s="211" t="s">
        <v>146</v>
      </c>
      <c r="H502" s="212">
        <v>110.458</v>
      </c>
      <c r="I502" s="213"/>
      <c r="J502" s="214">
        <f>ROUND(I502*H502,2)</f>
        <v>0</v>
      </c>
      <c r="K502" s="210" t="s">
        <v>147</v>
      </c>
      <c r="L502" s="48"/>
      <c r="M502" s="215" t="s">
        <v>19</v>
      </c>
      <c r="N502" s="216" t="s">
        <v>43</v>
      </c>
      <c r="O502" s="88"/>
      <c r="P502" s="217">
        <f>O502*H502</f>
        <v>0</v>
      </c>
      <c r="Q502" s="217">
        <v>0</v>
      </c>
      <c r="R502" s="217">
        <f>Q502*H502</f>
        <v>0</v>
      </c>
      <c r="S502" s="217">
        <v>0</v>
      </c>
      <c r="T502" s="218">
        <f>S502*H502</f>
        <v>0</v>
      </c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R502" s="219" t="s">
        <v>288</v>
      </c>
      <c r="AT502" s="219" t="s">
        <v>143</v>
      </c>
      <c r="AU502" s="219" t="s">
        <v>82</v>
      </c>
      <c r="AY502" s="21" t="s">
        <v>140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21" t="s">
        <v>80</v>
      </c>
      <c r="BK502" s="220">
        <f>ROUND(I502*H502,2)</f>
        <v>0</v>
      </c>
      <c r="BL502" s="21" t="s">
        <v>288</v>
      </c>
      <c r="BM502" s="219" t="s">
        <v>730</v>
      </c>
    </row>
    <row r="503" s="2" customFormat="1">
      <c r="A503" s="42"/>
      <c r="B503" s="43"/>
      <c r="C503" s="44"/>
      <c r="D503" s="221" t="s">
        <v>150</v>
      </c>
      <c r="E503" s="44"/>
      <c r="F503" s="222" t="s">
        <v>731</v>
      </c>
      <c r="G503" s="44"/>
      <c r="H503" s="44"/>
      <c r="I503" s="223"/>
      <c r="J503" s="44"/>
      <c r="K503" s="44"/>
      <c r="L503" s="48"/>
      <c r="M503" s="224"/>
      <c r="N503" s="225"/>
      <c r="O503" s="88"/>
      <c r="P503" s="88"/>
      <c r="Q503" s="88"/>
      <c r="R503" s="88"/>
      <c r="S503" s="88"/>
      <c r="T503" s="89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T503" s="21" t="s">
        <v>150</v>
      </c>
      <c r="AU503" s="21" t="s">
        <v>82</v>
      </c>
    </row>
    <row r="504" s="2" customFormat="1" ht="16.5" customHeight="1">
      <c r="A504" s="42"/>
      <c r="B504" s="43"/>
      <c r="C504" s="208" t="s">
        <v>732</v>
      </c>
      <c r="D504" s="208" t="s">
        <v>143</v>
      </c>
      <c r="E504" s="209" t="s">
        <v>733</v>
      </c>
      <c r="F504" s="210" t="s">
        <v>734</v>
      </c>
      <c r="G504" s="211" t="s">
        <v>146</v>
      </c>
      <c r="H504" s="212">
        <v>110.458</v>
      </c>
      <c r="I504" s="213"/>
      <c r="J504" s="214">
        <f>ROUND(I504*H504,2)</f>
        <v>0</v>
      </c>
      <c r="K504" s="210" t="s">
        <v>147</v>
      </c>
      <c r="L504" s="48"/>
      <c r="M504" s="215" t="s">
        <v>19</v>
      </c>
      <c r="N504" s="216" t="s">
        <v>43</v>
      </c>
      <c r="O504" s="88"/>
      <c r="P504" s="217">
        <f>O504*H504</f>
        <v>0</v>
      </c>
      <c r="Q504" s="217">
        <v>0.00020000000000000001</v>
      </c>
      <c r="R504" s="217">
        <f>Q504*H504</f>
        <v>0.022091599999999999</v>
      </c>
      <c r="S504" s="217">
        <v>0</v>
      </c>
      <c r="T504" s="218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19" t="s">
        <v>288</v>
      </c>
      <c r="AT504" s="219" t="s">
        <v>143</v>
      </c>
      <c r="AU504" s="219" t="s">
        <v>82</v>
      </c>
      <c r="AY504" s="21" t="s">
        <v>140</v>
      </c>
      <c r="BE504" s="220">
        <f>IF(N504="základní",J504,0)</f>
        <v>0</v>
      </c>
      <c r="BF504" s="220">
        <f>IF(N504="snížená",J504,0)</f>
        <v>0</v>
      </c>
      <c r="BG504" s="220">
        <f>IF(N504="zákl. přenesená",J504,0)</f>
        <v>0</v>
      </c>
      <c r="BH504" s="220">
        <f>IF(N504="sníž. přenesená",J504,0)</f>
        <v>0</v>
      </c>
      <c r="BI504" s="220">
        <f>IF(N504="nulová",J504,0)</f>
        <v>0</v>
      </c>
      <c r="BJ504" s="21" t="s">
        <v>80</v>
      </c>
      <c r="BK504" s="220">
        <f>ROUND(I504*H504,2)</f>
        <v>0</v>
      </c>
      <c r="BL504" s="21" t="s">
        <v>288</v>
      </c>
      <c r="BM504" s="219" t="s">
        <v>735</v>
      </c>
    </row>
    <row r="505" s="2" customFormat="1">
      <c r="A505" s="42"/>
      <c r="B505" s="43"/>
      <c r="C505" s="44"/>
      <c r="D505" s="221" t="s">
        <v>150</v>
      </c>
      <c r="E505" s="44"/>
      <c r="F505" s="222" t="s">
        <v>736</v>
      </c>
      <c r="G505" s="44"/>
      <c r="H505" s="44"/>
      <c r="I505" s="223"/>
      <c r="J505" s="44"/>
      <c r="K505" s="44"/>
      <c r="L505" s="48"/>
      <c r="M505" s="224"/>
      <c r="N505" s="225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T505" s="21" t="s">
        <v>150</v>
      </c>
      <c r="AU505" s="21" t="s">
        <v>82</v>
      </c>
    </row>
    <row r="506" s="2" customFormat="1" ht="24.15" customHeight="1">
      <c r="A506" s="42"/>
      <c r="B506" s="43"/>
      <c r="C506" s="208" t="s">
        <v>737</v>
      </c>
      <c r="D506" s="208" t="s">
        <v>143</v>
      </c>
      <c r="E506" s="209" t="s">
        <v>738</v>
      </c>
      <c r="F506" s="210" t="s">
        <v>739</v>
      </c>
      <c r="G506" s="211" t="s">
        <v>146</v>
      </c>
      <c r="H506" s="212">
        <v>110.458</v>
      </c>
      <c r="I506" s="213"/>
      <c r="J506" s="214">
        <f>ROUND(I506*H506,2)</f>
        <v>0</v>
      </c>
      <c r="K506" s="210" t="s">
        <v>147</v>
      </c>
      <c r="L506" s="48"/>
      <c r="M506" s="215" t="s">
        <v>19</v>
      </c>
      <c r="N506" s="216" t="s">
        <v>43</v>
      </c>
      <c r="O506" s="88"/>
      <c r="P506" s="217">
        <f>O506*H506</f>
        <v>0</v>
      </c>
      <c r="Q506" s="217">
        <v>0.0044999999999999997</v>
      </c>
      <c r="R506" s="217">
        <f>Q506*H506</f>
        <v>0.49706099999999998</v>
      </c>
      <c r="S506" s="217">
        <v>0</v>
      </c>
      <c r="T506" s="218">
        <f>S506*H506</f>
        <v>0</v>
      </c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R506" s="219" t="s">
        <v>288</v>
      </c>
      <c r="AT506" s="219" t="s">
        <v>143</v>
      </c>
      <c r="AU506" s="219" t="s">
        <v>82</v>
      </c>
      <c r="AY506" s="21" t="s">
        <v>140</v>
      </c>
      <c r="BE506" s="220">
        <f>IF(N506="základní",J506,0)</f>
        <v>0</v>
      </c>
      <c r="BF506" s="220">
        <f>IF(N506="snížená",J506,0)</f>
        <v>0</v>
      </c>
      <c r="BG506" s="220">
        <f>IF(N506="zákl. přenesená",J506,0)</f>
        <v>0</v>
      </c>
      <c r="BH506" s="220">
        <f>IF(N506="sníž. přenesená",J506,0)</f>
        <v>0</v>
      </c>
      <c r="BI506" s="220">
        <f>IF(N506="nulová",J506,0)</f>
        <v>0</v>
      </c>
      <c r="BJ506" s="21" t="s">
        <v>80</v>
      </c>
      <c r="BK506" s="220">
        <f>ROUND(I506*H506,2)</f>
        <v>0</v>
      </c>
      <c r="BL506" s="21" t="s">
        <v>288</v>
      </c>
      <c r="BM506" s="219" t="s">
        <v>740</v>
      </c>
    </row>
    <row r="507" s="2" customFormat="1">
      <c r="A507" s="42"/>
      <c r="B507" s="43"/>
      <c r="C507" s="44"/>
      <c r="D507" s="221" t="s">
        <v>150</v>
      </c>
      <c r="E507" s="44"/>
      <c r="F507" s="222" t="s">
        <v>741</v>
      </c>
      <c r="G507" s="44"/>
      <c r="H507" s="44"/>
      <c r="I507" s="223"/>
      <c r="J507" s="44"/>
      <c r="K507" s="44"/>
      <c r="L507" s="48"/>
      <c r="M507" s="224"/>
      <c r="N507" s="225"/>
      <c r="O507" s="88"/>
      <c r="P507" s="88"/>
      <c r="Q507" s="88"/>
      <c r="R507" s="88"/>
      <c r="S507" s="88"/>
      <c r="T507" s="89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T507" s="21" t="s">
        <v>150</v>
      </c>
      <c r="AU507" s="21" t="s">
        <v>82</v>
      </c>
    </row>
    <row r="508" s="2" customFormat="1" ht="16.5" customHeight="1">
      <c r="A508" s="42"/>
      <c r="B508" s="43"/>
      <c r="C508" s="208" t="s">
        <v>742</v>
      </c>
      <c r="D508" s="208" t="s">
        <v>143</v>
      </c>
      <c r="E508" s="209" t="s">
        <v>743</v>
      </c>
      <c r="F508" s="210" t="s">
        <v>744</v>
      </c>
      <c r="G508" s="211" t="s">
        <v>146</v>
      </c>
      <c r="H508" s="212">
        <v>110.458</v>
      </c>
      <c r="I508" s="213"/>
      <c r="J508" s="214">
        <f>ROUND(I508*H508,2)</f>
        <v>0</v>
      </c>
      <c r="K508" s="210" t="s">
        <v>147</v>
      </c>
      <c r="L508" s="48"/>
      <c r="M508" s="215" t="s">
        <v>19</v>
      </c>
      <c r="N508" s="216" t="s">
        <v>43</v>
      </c>
      <c r="O508" s="88"/>
      <c r="P508" s="217">
        <f>O508*H508</f>
        <v>0</v>
      </c>
      <c r="Q508" s="217">
        <v>0.00029999999999999997</v>
      </c>
      <c r="R508" s="217">
        <f>Q508*H508</f>
        <v>0.033137399999999997</v>
      </c>
      <c r="S508" s="217">
        <v>0</v>
      </c>
      <c r="T508" s="218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19" t="s">
        <v>288</v>
      </c>
      <c r="AT508" s="219" t="s">
        <v>143</v>
      </c>
      <c r="AU508" s="219" t="s">
        <v>82</v>
      </c>
      <c r="AY508" s="21" t="s">
        <v>140</v>
      </c>
      <c r="BE508" s="220">
        <f>IF(N508="základní",J508,0)</f>
        <v>0</v>
      </c>
      <c r="BF508" s="220">
        <f>IF(N508="snížená",J508,0)</f>
        <v>0</v>
      </c>
      <c r="BG508" s="220">
        <f>IF(N508="zákl. přenesená",J508,0)</f>
        <v>0</v>
      </c>
      <c r="BH508" s="220">
        <f>IF(N508="sníž. přenesená",J508,0)</f>
        <v>0</v>
      </c>
      <c r="BI508" s="220">
        <f>IF(N508="nulová",J508,0)</f>
        <v>0</v>
      </c>
      <c r="BJ508" s="21" t="s">
        <v>80</v>
      </c>
      <c r="BK508" s="220">
        <f>ROUND(I508*H508,2)</f>
        <v>0</v>
      </c>
      <c r="BL508" s="21" t="s">
        <v>288</v>
      </c>
      <c r="BM508" s="219" t="s">
        <v>745</v>
      </c>
    </row>
    <row r="509" s="2" customFormat="1">
      <c r="A509" s="42"/>
      <c r="B509" s="43"/>
      <c r="C509" s="44"/>
      <c r="D509" s="221" t="s">
        <v>150</v>
      </c>
      <c r="E509" s="44"/>
      <c r="F509" s="222" t="s">
        <v>746</v>
      </c>
      <c r="G509" s="44"/>
      <c r="H509" s="44"/>
      <c r="I509" s="223"/>
      <c r="J509" s="44"/>
      <c r="K509" s="44"/>
      <c r="L509" s="48"/>
      <c r="M509" s="224"/>
      <c r="N509" s="225"/>
      <c r="O509" s="88"/>
      <c r="P509" s="88"/>
      <c r="Q509" s="88"/>
      <c r="R509" s="88"/>
      <c r="S509" s="88"/>
      <c r="T509" s="89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T509" s="21" t="s">
        <v>150</v>
      </c>
      <c r="AU509" s="21" t="s">
        <v>82</v>
      </c>
    </row>
    <row r="510" s="15" customFormat="1">
      <c r="A510" s="15"/>
      <c r="B510" s="249"/>
      <c r="C510" s="250"/>
      <c r="D510" s="228" t="s">
        <v>152</v>
      </c>
      <c r="E510" s="251" t="s">
        <v>19</v>
      </c>
      <c r="F510" s="252" t="s">
        <v>747</v>
      </c>
      <c r="G510" s="250"/>
      <c r="H510" s="251" t="s">
        <v>19</v>
      </c>
      <c r="I510" s="253"/>
      <c r="J510" s="250"/>
      <c r="K510" s="250"/>
      <c r="L510" s="254"/>
      <c r="M510" s="255"/>
      <c r="N510" s="256"/>
      <c r="O510" s="256"/>
      <c r="P510" s="256"/>
      <c r="Q510" s="256"/>
      <c r="R510" s="256"/>
      <c r="S510" s="256"/>
      <c r="T510" s="257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58" t="s">
        <v>152</v>
      </c>
      <c r="AU510" s="258" t="s">
        <v>82</v>
      </c>
      <c r="AV510" s="15" t="s">
        <v>80</v>
      </c>
      <c r="AW510" s="15" t="s">
        <v>33</v>
      </c>
      <c r="AX510" s="15" t="s">
        <v>72</v>
      </c>
      <c r="AY510" s="258" t="s">
        <v>140</v>
      </c>
    </row>
    <row r="511" s="13" customFormat="1">
      <c r="A511" s="13"/>
      <c r="B511" s="226"/>
      <c r="C511" s="227"/>
      <c r="D511" s="228" t="s">
        <v>152</v>
      </c>
      <c r="E511" s="229" t="s">
        <v>19</v>
      </c>
      <c r="F511" s="230" t="s">
        <v>748</v>
      </c>
      <c r="G511" s="227"/>
      <c r="H511" s="231">
        <v>37.405000000000001</v>
      </c>
      <c r="I511" s="232"/>
      <c r="J511" s="227"/>
      <c r="K511" s="227"/>
      <c r="L511" s="233"/>
      <c r="M511" s="234"/>
      <c r="N511" s="235"/>
      <c r="O511" s="235"/>
      <c r="P511" s="235"/>
      <c r="Q511" s="235"/>
      <c r="R511" s="235"/>
      <c r="S511" s="235"/>
      <c r="T511" s="23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7" t="s">
        <v>152</v>
      </c>
      <c r="AU511" s="237" t="s">
        <v>82</v>
      </c>
      <c r="AV511" s="13" t="s">
        <v>82</v>
      </c>
      <c r="AW511" s="13" t="s">
        <v>33</v>
      </c>
      <c r="AX511" s="13" t="s">
        <v>72</v>
      </c>
      <c r="AY511" s="237" t="s">
        <v>140</v>
      </c>
    </row>
    <row r="512" s="13" customFormat="1">
      <c r="A512" s="13"/>
      <c r="B512" s="226"/>
      <c r="C512" s="227"/>
      <c r="D512" s="228" t="s">
        <v>152</v>
      </c>
      <c r="E512" s="229" t="s">
        <v>19</v>
      </c>
      <c r="F512" s="230" t="s">
        <v>749</v>
      </c>
      <c r="G512" s="227"/>
      <c r="H512" s="231">
        <v>22.010000000000002</v>
      </c>
      <c r="I512" s="232"/>
      <c r="J512" s="227"/>
      <c r="K512" s="227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152</v>
      </c>
      <c r="AU512" s="237" t="s">
        <v>82</v>
      </c>
      <c r="AV512" s="13" t="s">
        <v>82</v>
      </c>
      <c r="AW512" s="13" t="s">
        <v>33</v>
      </c>
      <c r="AX512" s="13" t="s">
        <v>72</v>
      </c>
      <c r="AY512" s="237" t="s">
        <v>140</v>
      </c>
    </row>
    <row r="513" s="13" customFormat="1">
      <c r="A513" s="13"/>
      <c r="B513" s="226"/>
      <c r="C513" s="227"/>
      <c r="D513" s="228" t="s">
        <v>152</v>
      </c>
      <c r="E513" s="229" t="s">
        <v>19</v>
      </c>
      <c r="F513" s="230" t="s">
        <v>750</v>
      </c>
      <c r="G513" s="227"/>
      <c r="H513" s="231">
        <v>8.8900000000000006</v>
      </c>
      <c r="I513" s="232"/>
      <c r="J513" s="227"/>
      <c r="K513" s="227"/>
      <c r="L513" s="233"/>
      <c r="M513" s="234"/>
      <c r="N513" s="235"/>
      <c r="O513" s="235"/>
      <c r="P513" s="235"/>
      <c r="Q513" s="235"/>
      <c r="R513" s="235"/>
      <c r="S513" s="235"/>
      <c r="T513" s="23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7" t="s">
        <v>152</v>
      </c>
      <c r="AU513" s="237" t="s">
        <v>82</v>
      </c>
      <c r="AV513" s="13" t="s">
        <v>82</v>
      </c>
      <c r="AW513" s="13" t="s">
        <v>33</v>
      </c>
      <c r="AX513" s="13" t="s">
        <v>72</v>
      </c>
      <c r="AY513" s="237" t="s">
        <v>140</v>
      </c>
    </row>
    <row r="514" s="13" customFormat="1">
      <c r="A514" s="13"/>
      <c r="B514" s="226"/>
      <c r="C514" s="227"/>
      <c r="D514" s="228" t="s">
        <v>152</v>
      </c>
      <c r="E514" s="229" t="s">
        <v>19</v>
      </c>
      <c r="F514" s="230" t="s">
        <v>751</v>
      </c>
      <c r="G514" s="227"/>
      <c r="H514" s="231">
        <v>35.075000000000003</v>
      </c>
      <c r="I514" s="232"/>
      <c r="J514" s="227"/>
      <c r="K514" s="227"/>
      <c r="L514" s="233"/>
      <c r="M514" s="234"/>
      <c r="N514" s="235"/>
      <c r="O514" s="235"/>
      <c r="P514" s="235"/>
      <c r="Q514" s="235"/>
      <c r="R514" s="235"/>
      <c r="S514" s="235"/>
      <c r="T514" s="23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7" t="s">
        <v>152</v>
      </c>
      <c r="AU514" s="237" t="s">
        <v>82</v>
      </c>
      <c r="AV514" s="13" t="s">
        <v>82</v>
      </c>
      <c r="AW514" s="13" t="s">
        <v>33</v>
      </c>
      <c r="AX514" s="13" t="s">
        <v>72</v>
      </c>
      <c r="AY514" s="237" t="s">
        <v>140</v>
      </c>
    </row>
    <row r="515" s="13" customFormat="1">
      <c r="A515" s="13"/>
      <c r="B515" s="226"/>
      <c r="C515" s="227"/>
      <c r="D515" s="228" t="s">
        <v>152</v>
      </c>
      <c r="E515" s="229" t="s">
        <v>19</v>
      </c>
      <c r="F515" s="230" t="s">
        <v>752</v>
      </c>
      <c r="G515" s="227"/>
      <c r="H515" s="231">
        <v>7.0780000000000003</v>
      </c>
      <c r="I515" s="232"/>
      <c r="J515" s="227"/>
      <c r="K515" s="227"/>
      <c r="L515" s="233"/>
      <c r="M515" s="234"/>
      <c r="N515" s="235"/>
      <c r="O515" s="235"/>
      <c r="P515" s="235"/>
      <c r="Q515" s="235"/>
      <c r="R515" s="235"/>
      <c r="S515" s="235"/>
      <c r="T515" s="23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7" t="s">
        <v>152</v>
      </c>
      <c r="AU515" s="237" t="s">
        <v>82</v>
      </c>
      <c r="AV515" s="13" t="s">
        <v>82</v>
      </c>
      <c r="AW515" s="13" t="s">
        <v>33</v>
      </c>
      <c r="AX515" s="13" t="s">
        <v>72</v>
      </c>
      <c r="AY515" s="237" t="s">
        <v>140</v>
      </c>
    </row>
    <row r="516" s="14" customFormat="1">
      <c r="A516" s="14"/>
      <c r="B516" s="238"/>
      <c r="C516" s="239"/>
      <c r="D516" s="228" t="s">
        <v>152</v>
      </c>
      <c r="E516" s="240" t="s">
        <v>19</v>
      </c>
      <c r="F516" s="241" t="s">
        <v>158</v>
      </c>
      <c r="G516" s="239"/>
      <c r="H516" s="242">
        <v>110.458</v>
      </c>
      <c r="I516" s="243"/>
      <c r="J516" s="239"/>
      <c r="K516" s="239"/>
      <c r="L516" s="244"/>
      <c r="M516" s="245"/>
      <c r="N516" s="246"/>
      <c r="O516" s="246"/>
      <c r="P516" s="246"/>
      <c r="Q516" s="246"/>
      <c r="R516" s="246"/>
      <c r="S516" s="246"/>
      <c r="T516" s="247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8" t="s">
        <v>152</v>
      </c>
      <c r="AU516" s="248" t="s">
        <v>82</v>
      </c>
      <c r="AV516" s="14" t="s">
        <v>141</v>
      </c>
      <c r="AW516" s="14" t="s">
        <v>33</v>
      </c>
      <c r="AX516" s="14" t="s">
        <v>80</v>
      </c>
      <c r="AY516" s="248" t="s">
        <v>140</v>
      </c>
    </row>
    <row r="517" s="2" customFormat="1" ht="24.15" customHeight="1">
      <c r="A517" s="42"/>
      <c r="B517" s="43"/>
      <c r="C517" s="270" t="s">
        <v>331</v>
      </c>
      <c r="D517" s="270" t="s">
        <v>322</v>
      </c>
      <c r="E517" s="271" t="s">
        <v>753</v>
      </c>
      <c r="F517" s="272" t="s">
        <v>754</v>
      </c>
      <c r="G517" s="273" t="s">
        <v>146</v>
      </c>
      <c r="H517" s="274">
        <v>121.50400000000001</v>
      </c>
      <c r="I517" s="275"/>
      <c r="J517" s="276">
        <f>ROUND(I517*H517,2)</f>
        <v>0</v>
      </c>
      <c r="K517" s="272" t="s">
        <v>147</v>
      </c>
      <c r="L517" s="277"/>
      <c r="M517" s="278" t="s">
        <v>19</v>
      </c>
      <c r="N517" s="279" t="s">
        <v>43</v>
      </c>
      <c r="O517" s="88"/>
      <c r="P517" s="217">
        <f>O517*H517</f>
        <v>0</v>
      </c>
      <c r="Q517" s="217">
        <v>0.0023999999999999998</v>
      </c>
      <c r="R517" s="217">
        <f>Q517*H517</f>
        <v>0.29160959999999997</v>
      </c>
      <c r="S517" s="217">
        <v>0</v>
      </c>
      <c r="T517" s="218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19" t="s">
        <v>389</v>
      </c>
      <c r="AT517" s="219" t="s">
        <v>322</v>
      </c>
      <c r="AU517" s="219" t="s">
        <v>82</v>
      </c>
      <c r="AY517" s="21" t="s">
        <v>140</v>
      </c>
      <c r="BE517" s="220">
        <f>IF(N517="základní",J517,0)</f>
        <v>0</v>
      </c>
      <c r="BF517" s="220">
        <f>IF(N517="snížená",J517,0)</f>
        <v>0</v>
      </c>
      <c r="BG517" s="220">
        <f>IF(N517="zákl. přenesená",J517,0)</f>
        <v>0</v>
      </c>
      <c r="BH517" s="220">
        <f>IF(N517="sníž. přenesená",J517,0)</f>
        <v>0</v>
      </c>
      <c r="BI517" s="220">
        <f>IF(N517="nulová",J517,0)</f>
        <v>0</v>
      </c>
      <c r="BJ517" s="21" t="s">
        <v>80</v>
      </c>
      <c r="BK517" s="220">
        <f>ROUND(I517*H517,2)</f>
        <v>0</v>
      </c>
      <c r="BL517" s="21" t="s">
        <v>288</v>
      </c>
      <c r="BM517" s="219" t="s">
        <v>755</v>
      </c>
    </row>
    <row r="518" s="13" customFormat="1">
      <c r="A518" s="13"/>
      <c r="B518" s="226"/>
      <c r="C518" s="227"/>
      <c r="D518" s="228" t="s">
        <v>152</v>
      </c>
      <c r="E518" s="227"/>
      <c r="F518" s="230" t="s">
        <v>756</v>
      </c>
      <c r="G518" s="227"/>
      <c r="H518" s="231">
        <v>121.50400000000001</v>
      </c>
      <c r="I518" s="232"/>
      <c r="J518" s="227"/>
      <c r="K518" s="227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152</v>
      </c>
      <c r="AU518" s="237" t="s">
        <v>82</v>
      </c>
      <c r="AV518" s="13" t="s">
        <v>82</v>
      </c>
      <c r="AW518" s="13" t="s">
        <v>4</v>
      </c>
      <c r="AX518" s="13" t="s">
        <v>80</v>
      </c>
      <c r="AY518" s="237" t="s">
        <v>140</v>
      </c>
    </row>
    <row r="519" s="2" customFormat="1" ht="24.15" customHeight="1">
      <c r="A519" s="42"/>
      <c r="B519" s="43"/>
      <c r="C519" s="208" t="s">
        <v>344</v>
      </c>
      <c r="D519" s="208" t="s">
        <v>143</v>
      </c>
      <c r="E519" s="209" t="s">
        <v>757</v>
      </c>
      <c r="F519" s="210" t="s">
        <v>758</v>
      </c>
      <c r="G519" s="211" t="s">
        <v>166</v>
      </c>
      <c r="H519" s="212">
        <v>97.655000000000001</v>
      </c>
      <c r="I519" s="213"/>
      <c r="J519" s="214">
        <f>ROUND(I519*H519,2)</f>
        <v>0</v>
      </c>
      <c r="K519" s="210" t="s">
        <v>147</v>
      </c>
      <c r="L519" s="48"/>
      <c r="M519" s="215" t="s">
        <v>19</v>
      </c>
      <c r="N519" s="216" t="s">
        <v>43</v>
      </c>
      <c r="O519" s="88"/>
      <c r="P519" s="217">
        <f>O519*H519</f>
        <v>0</v>
      </c>
      <c r="Q519" s="217">
        <v>1.0000000000000001E-05</v>
      </c>
      <c r="R519" s="217">
        <f>Q519*H519</f>
        <v>0.00097655000000000007</v>
      </c>
      <c r="S519" s="217">
        <v>0</v>
      </c>
      <c r="T519" s="218">
        <f>S519*H519</f>
        <v>0</v>
      </c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R519" s="219" t="s">
        <v>288</v>
      </c>
      <c r="AT519" s="219" t="s">
        <v>143</v>
      </c>
      <c r="AU519" s="219" t="s">
        <v>82</v>
      </c>
      <c r="AY519" s="21" t="s">
        <v>140</v>
      </c>
      <c r="BE519" s="220">
        <f>IF(N519="základní",J519,0)</f>
        <v>0</v>
      </c>
      <c r="BF519" s="220">
        <f>IF(N519="snížená",J519,0)</f>
        <v>0</v>
      </c>
      <c r="BG519" s="220">
        <f>IF(N519="zákl. přenesená",J519,0)</f>
        <v>0</v>
      </c>
      <c r="BH519" s="220">
        <f>IF(N519="sníž. přenesená",J519,0)</f>
        <v>0</v>
      </c>
      <c r="BI519" s="220">
        <f>IF(N519="nulová",J519,0)</f>
        <v>0</v>
      </c>
      <c r="BJ519" s="21" t="s">
        <v>80</v>
      </c>
      <c r="BK519" s="220">
        <f>ROUND(I519*H519,2)</f>
        <v>0</v>
      </c>
      <c r="BL519" s="21" t="s">
        <v>288</v>
      </c>
      <c r="BM519" s="219" t="s">
        <v>759</v>
      </c>
    </row>
    <row r="520" s="2" customFormat="1">
      <c r="A520" s="42"/>
      <c r="B520" s="43"/>
      <c r="C520" s="44"/>
      <c r="D520" s="221" t="s">
        <v>150</v>
      </c>
      <c r="E520" s="44"/>
      <c r="F520" s="222" t="s">
        <v>760</v>
      </c>
      <c r="G520" s="44"/>
      <c r="H520" s="44"/>
      <c r="I520" s="223"/>
      <c r="J520" s="44"/>
      <c r="K520" s="44"/>
      <c r="L520" s="48"/>
      <c r="M520" s="224"/>
      <c r="N520" s="225"/>
      <c r="O520" s="88"/>
      <c r="P520" s="88"/>
      <c r="Q520" s="88"/>
      <c r="R520" s="88"/>
      <c r="S520" s="88"/>
      <c r="T520" s="89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T520" s="21" t="s">
        <v>150</v>
      </c>
      <c r="AU520" s="21" t="s">
        <v>82</v>
      </c>
    </row>
    <row r="521" s="15" customFormat="1">
      <c r="A521" s="15"/>
      <c r="B521" s="249"/>
      <c r="C521" s="250"/>
      <c r="D521" s="228" t="s">
        <v>152</v>
      </c>
      <c r="E521" s="251" t="s">
        <v>19</v>
      </c>
      <c r="F521" s="252" t="s">
        <v>747</v>
      </c>
      <c r="G521" s="250"/>
      <c r="H521" s="251" t="s">
        <v>19</v>
      </c>
      <c r="I521" s="253"/>
      <c r="J521" s="250"/>
      <c r="K521" s="250"/>
      <c r="L521" s="254"/>
      <c r="M521" s="255"/>
      <c r="N521" s="256"/>
      <c r="O521" s="256"/>
      <c r="P521" s="256"/>
      <c r="Q521" s="256"/>
      <c r="R521" s="256"/>
      <c r="S521" s="256"/>
      <c r="T521" s="257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8" t="s">
        <v>152</v>
      </c>
      <c r="AU521" s="258" t="s">
        <v>82</v>
      </c>
      <c r="AV521" s="15" t="s">
        <v>80</v>
      </c>
      <c r="AW521" s="15" t="s">
        <v>33</v>
      </c>
      <c r="AX521" s="15" t="s">
        <v>72</v>
      </c>
      <c r="AY521" s="258" t="s">
        <v>140</v>
      </c>
    </row>
    <row r="522" s="13" customFormat="1">
      <c r="A522" s="13"/>
      <c r="B522" s="226"/>
      <c r="C522" s="227"/>
      <c r="D522" s="228" t="s">
        <v>152</v>
      </c>
      <c r="E522" s="229" t="s">
        <v>19</v>
      </c>
      <c r="F522" s="230" t="s">
        <v>761</v>
      </c>
      <c r="G522" s="227"/>
      <c r="H522" s="231">
        <v>24.5</v>
      </c>
      <c r="I522" s="232"/>
      <c r="J522" s="227"/>
      <c r="K522" s="227"/>
      <c r="L522" s="233"/>
      <c r="M522" s="234"/>
      <c r="N522" s="235"/>
      <c r="O522" s="235"/>
      <c r="P522" s="235"/>
      <c r="Q522" s="235"/>
      <c r="R522" s="235"/>
      <c r="S522" s="235"/>
      <c r="T522" s="23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7" t="s">
        <v>152</v>
      </c>
      <c r="AU522" s="237" t="s">
        <v>82</v>
      </c>
      <c r="AV522" s="13" t="s">
        <v>82</v>
      </c>
      <c r="AW522" s="13" t="s">
        <v>33</v>
      </c>
      <c r="AX522" s="13" t="s">
        <v>72</v>
      </c>
      <c r="AY522" s="237" t="s">
        <v>140</v>
      </c>
    </row>
    <row r="523" s="13" customFormat="1">
      <c r="A523" s="13"/>
      <c r="B523" s="226"/>
      <c r="C523" s="227"/>
      <c r="D523" s="228" t="s">
        <v>152</v>
      </c>
      <c r="E523" s="229" t="s">
        <v>19</v>
      </c>
      <c r="F523" s="230" t="s">
        <v>762</v>
      </c>
      <c r="G523" s="227"/>
      <c r="H523" s="231">
        <v>18</v>
      </c>
      <c r="I523" s="232"/>
      <c r="J523" s="227"/>
      <c r="K523" s="227"/>
      <c r="L523" s="233"/>
      <c r="M523" s="234"/>
      <c r="N523" s="235"/>
      <c r="O523" s="235"/>
      <c r="P523" s="235"/>
      <c r="Q523" s="235"/>
      <c r="R523" s="235"/>
      <c r="S523" s="235"/>
      <c r="T523" s="23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7" t="s">
        <v>152</v>
      </c>
      <c r="AU523" s="237" t="s">
        <v>82</v>
      </c>
      <c r="AV523" s="13" t="s">
        <v>82</v>
      </c>
      <c r="AW523" s="13" t="s">
        <v>33</v>
      </c>
      <c r="AX523" s="13" t="s">
        <v>72</v>
      </c>
      <c r="AY523" s="237" t="s">
        <v>140</v>
      </c>
    </row>
    <row r="524" s="13" customFormat="1">
      <c r="A524" s="13"/>
      <c r="B524" s="226"/>
      <c r="C524" s="227"/>
      <c r="D524" s="228" t="s">
        <v>152</v>
      </c>
      <c r="E524" s="229" t="s">
        <v>19</v>
      </c>
      <c r="F524" s="230" t="s">
        <v>763</v>
      </c>
      <c r="G524" s="227"/>
      <c r="H524" s="231">
        <v>11.6</v>
      </c>
      <c r="I524" s="232"/>
      <c r="J524" s="227"/>
      <c r="K524" s="227"/>
      <c r="L524" s="233"/>
      <c r="M524" s="234"/>
      <c r="N524" s="235"/>
      <c r="O524" s="235"/>
      <c r="P524" s="235"/>
      <c r="Q524" s="235"/>
      <c r="R524" s="235"/>
      <c r="S524" s="235"/>
      <c r="T524" s="23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7" t="s">
        <v>152</v>
      </c>
      <c r="AU524" s="237" t="s">
        <v>82</v>
      </c>
      <c r="AV524" s="13" t="s">
        <v>82</v>
      </c>
      <c r="AW524" s="13" t="s">
        <v>33</v>
      </c>
      <c r="AX524" s="13" t="s">
        <v>72</v>
      </c>
      <c r="AY524" s="237" t="s">
        <v>140</v>
      </c>
    </row>
    <row r="525" s="13" customFormat="1">
      <c r="A525" s="13"/>
      <c r="B525" s="226"/>
      <c r="C525" s="227"/>
      <c r="D525" s="228" t="s">
        <v>152</v>
      </c>
      <c r="E525" s="229" t="s">
        <v>19</v>
      </c>
      <c r="F525" s="230" t="s">
        <v>764</v>
      </c>
      <c r="G525" s="227"/>
      <c r="H525" s="231">
        <v>30</v>
      </c>
      <c r="I525" s="232"/>
      <c r="J525" s="227"/>
      <c r="K525" s="227"/>
      <c r="L525" s="233"/>
      <c r="M525" s="234"/>
      <c r="N525" s="235"/>
      <c r="O525" s="235"/>
      <c r="P525" s="235"/>
      <c r="Q525" s="235"/>
      <c r="R525" s="235"/>
      <c r="S525" s="235"/>
      <c r="T525" s="23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7" t="s">
        <v>152</v>
      </c>
      <c r="AU525" s="237" t="s">
        <v>82</v>
      </c>
      <c r="AV525" s="13" t="s">
        <v>82</v>
      </c>
      <c r="AW525" s="13" t="s">
        <v>33</v>
      </c>
      <c r="AX525" s="13" t="s">
        <v>72</v>
      </c>
      <c r="AY525" s="237" t="s">
        <v>140</v>
      </c>
    </row>
    <row r="526" s="13" customFormat="1">
      <c r="A526" s="13"/>
      <c r="B526" s="226"/>
      <c r="C526" s="227"/>
      <c r="D526" s="228" t="s">
        <v>152</v>
      </c>
      <c r="E526" s="229" t="s">
        <v>19</v>
      </c>
      <c r="F526" s="230" t="s">
        <v>765</v>
      </c>
      <c r="G526" s="227"/>
      <c r="H526" s="231">
        <v>13.555</v>
      </c>
      <c r="I526" s="232"/>
      <c r="J526" s="227"/>
      <c r="K526" s="227"/>
      <c r="L526" s="233"/>
      <c r="M526" s="234"/>
      <c r="N526" s="235"/>
      <c r="O526" s="235"/>
      <c r="P526" s="235"/>
      <c r="Q526" s="235"/>
      <c r="R526" s="235"/>
      <c r="S526" s="235"/>
      <c r="T526" s="23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7" t="s">
        <v>152</v>
      </c>
      <c r="AU526" s="237" t="s">
        <v>82</v>
      </c>
      <c r="AV526" s="13" t="s">
        <v>82</v>
      </c>
      <c r="AW526" s="13" t="s">
        <v>33</v>
      </c>
      <c r="AX526" s="13" t="s">
        <v>72</v>
      </c>
      <c r="AY526" s="237" t="s">
        <v>140</v>
      </c>
    </row>
    <row r="527" s="14" customFormat="1">
      <c r="A527" s="14"/>
      <c r="B527" s="238"/>
      <c r="C527" s="239"/>
      <c r="D527" s="228" t="s">
        <v>152</v>
      </c>
      <c r="E527" s="240" t="s">
        <v>19</v>
      </c>
      <c r="F527" s="241" t="s">
        <v>158</v>
      </c>
      <c r="G527" s="239"/>
      <c r="H527" s="242">
        <v>97.655000000000001</v>
      </c>
      <c r="I527" s="243"/>
      <c r="J527" s="239"/>
      <c r="K527" s="239"/>
      <c r="L527" s="244"/>
      <c r="M527" s="245"/>
      <c r="N527" s="246"/>
      <c r="O527" s="246"/>
      <c r="P527" s="246"/>
      <c r="Q527" s="246"/>
      <c r="R527" s="246"/>
      <c r="S527" s="246"/>
      <c r="T527" s="24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8" t="s">
        <v>152</v>
      </c>
      <c r="AU527" s="248" t="s">
        <v>82</v>
      </c>
      <c r="AV527" s="14" t="s">
        <v>141</v>
      </c>
      <c r="AW527" s="14" t="s">
        <v>33</v>
      </c>
      <c r="AX527" s="14" t="s">
        <v>80</v>
      </c>
      <c r="AY527" s="248" t="s">
        <v>140</v>
      </c>
    </row>
    <row r="528" s="2" customFormat="1" ht="16.5" customHeight="1">
      <c r="A528" s="42"/>
      <c r="B528" s="43"/>
      <c r="C528" s="270" t="s">
        <v>353</v>
      </c>
      <c r="D528" s="270" t="s">
        <v>322</v>
      </c>
      <c r="E528" s="271" t="s">
        <v>766</v>
      </c>
      <c r="F528" s="272" t="s">
        <v>767</v>
      </c>
      <c r="G528" s="273" t="s">
        <v>166</v>
      </c>
      <c r="H528" s="274">
        <v>102.538</v>
      </c>
      <c r="I528" s="275"/>
      <c r="J528" s="276">
        <f>ROUND(I528*H528,2)</f>
        <v>0</v>
      </c>
      <c r="K528" s="272" t="s">
        <v>147</v>
      </c>
      <c r="L528" s="277"/>
      <c r="M528" s="278" t="s">
        <v>19</v>
      </c>
      <c r="N528" s="279" t="s">
        <v>43</v>
      </c>
      <c r="O528" s="88"/>
      <c r="P528" s="217">
        <f>O528*H528</f>
        <v>0</v>
      </c>
      <c r="Q528" s="217">
        <v>0.00029999999999999997</v>
      </c>
      <c r="R528" s="217">
        <f>Q528*H528</f>
        <v>0.030761399999999998</v>
      </c>
      <c r="S528" s="217">
        <v>0</v>
      </c>
      <c r="T528" s="218">
        <f>S528*H528</f>
        <v>0</v>
      </c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R528" s="219" t="s">
        <v>389</v>
      </c>
      <c r="AT528" s="219" t="s">
        <v>322</v>
      </c>
      <c r="AU528" s="219" t="s">
        <v>82</v>
      </c>
      <c r="AY528" s="21" t="s">
        <v>140</v>
      </c>
      <c r="BE528" s="220">
        <f>IF(N528="základní",J528,0)</f>
        <v>0</v>
      </c>
      <c r="BF528" s="220">
        <f>IF(N528="snížená",J528,0)</f>
        <v>0</v>
      </c>
      <c r="BG528" s="220">
        <f>IF(N528="zákl. přenesená",J528,0)</f>
        <v>0</v>
      </c>
      <c r="BH528" s="220">
        <f>IF(N528="sníž. přenesená",J528,0)</f>
        <v>0</v>
      </c>
      <c r="BI528" s="220">
        <f>IF(N528="nulová",J528,0)</f>
        <v>0</v>
      </c>
      <c r="BJ528" s="21" t="s">
        <v>80</v>
      </c>
      <c r="BK528" s="220">
        <f>ROUND(I528*H528,2)</f>
        <v>0</v>
      </c>
      <c r="BL528" s="21" t="s">
        <v>288</v>
      </c>
      <c r="BM528" s="219" t="s">
        <v>768</v>
      </c>
    </row>
    <row r="529" s="13" customFormat="1">
      <c r="A529" s="13"/>
      <c r="B529" s="226"/>
      <c r="C529" s="227"/>
      <c r="D529" s="228" t="s">
        <v>152</v>
      </c>
      <c r="E529" s="227"/>
      <c r="F529" s="230" t="s">
        <v>769</v>
      </c>
      <c r="G529" s="227"/>
      <c r="H529" s="231">
        <v>102.538</v>
      </c>
      <c r="I529" s="232"/>
      <c r="J529" s="227"/>
      <c r="K529" s="227"/>
      <c r="L529" s="233"/>
      <c r="M529" s="234"/>
      <c r="N529" s="235"/>
      <c r="O529" s="235"/>
      <c r="P529" s="235"/>
      <c r="Q529" s="235"/>
      <c r="R529" s="235"/>
      <c r="S529" s="235"/>
      <c r="T529" s="23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7" t="s">
        <v>152</v>
      </c>
      <c r="AU529" s="237" t="s">
        <v>82</v>
      </c>
      <c r="AV529" s="13" t="s">
        <v>82</v>
      </c>
      <c r="AW529" s="13" t="s">
        <v>4</v>
      </c>
      <c r="AX529" s="13" t="s">
        <v>80</v>
      </c>
      <c r="AY529" s="237" t="s">
        <v>140</v>
      </c>
    </row>
    <row r="530" s="2" customFormat="1" ht="16.5" customHeight="1">
      <c r="A530" s="42"/>
      <c r="B530" s="43"/>
      <c r="C530" s="270" t="s">
        <v>770</v>
      </c>
      <c r="D530" s="270" t="s">
        <v>322</v>
      </c>
      <c r="E530" s="271" t="s">
        <v>771</v>
      </c>
      <c r="F530" s="272" t="s">
        <v>772</v>
      </c>
      <c r="G530" s="273" t="s">
        <v>161</v>
      </c>
      <c r="H530" s="274">
        <v>34</v>
      </c>
      <c r="I530" s="275"/>
      <c r="J530" s="276">
        <f>ROUND(I530*H530,2)</f>
        <v>0</v>
      </c>
      <c r="K530" s="272" t="s">
        <v>147</v>
      </c>
      <c r="L530" s="277"/>
      <c r="M530" s="278" t="s">
        <v>19</v>
      </c>
      <c r="N530" s="279" t="s">
        <v>43</v>
      </c>
      <c r="O530" s="88"/>
      <c r="P530" s="217">
        <f>O530*H530</f>
        <v>0</v>
      </c>
      <c r="Q530" s="217">
        <v>0.00010000000000000001</v>
      </c>
      <c r="R530" s="217">
        <f>Q530*H530</f>
        <v>0.0034000000000000002</v>
      </c>
      <c r="S530" s="217">
        <v>0</v>
      </c>
      <c r="T530" s="218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19" t="s">
        <v>389</v>
      </c>
      <c r="AT530" s="219" t="s">
        <v>322</v>
      </c>
      <c r="AU530" s="219" t="s">
        <v>82</v>
      </c>
      <c r="AY530" s="21" t="s">
        <v>140</v>
      </c>
      <c r="BE530" s="220">
        <f>IF(N530="základní",J530,0)</f>
        <v>0</v>
      </c>
      <c r="BF530" s="220">
        <f>IF(N530="snížená",J530,0)</f>
        <v>0</v>
      </c>
      <c r="BG530" s="220">
        <f>IF(N530="zákl. přenesená",J530,0)</f>
        <v>0</v>
      </c>
      <c r="BH530" s="220">
        <f>IF(N530="sníž. přenesená",J530,0)</f>
        <v>0</v>
      </c>
      <c r="BI530" s="220">
        <f>IF(N530="nulová",J530,0)</f>
        <v>0</v>
      </c>
      <c r="BJ530" s="21" t="s">
        <v>80</v>
      </c>
      <c r="BK530" s="220">
        <f>ROUND(I530*H530,2)</f>
        <v>0</v>
      </c>
      <c r="BL530" s="21" t="s">
        <v>288</v>
      </c>
      <c r="BM530" s="219" t="s">
        <v>773</v>
      </c>
    </row>
    <row r="531" s="2" customFormat="1" ht="16.5" customHeight="1">
      <c r="A531" s="42"/>
      <c r="B531" s="43"/>
      <c r="C531" s="270" t="s">
        <v>774</v>
      </c>
      <c r="D531" s="270" t="s">
        <v>322</v>
      </c>
      <c r="E531" s="271" t="s">
        <v>775</v>
      </c>
      <c r="F531" s="272" t="s">
        <v>776</v>
      </c>
      <c r="G531" s="273" t="s">
        <v>161</v>
      </c>
      <c r="H531" s="274">
        <v>53</v>
      </c>
      <c r="I531" s="275"/>
      <c r="J531" s="276">
        <f>ROUND(I531*H531,2)</f>
        <v>0</v>
      </c>
      <c r="K531" s="272" t="s">
        <v>147</v>
      </c>
      <c r="L531" s="277"/>
      <c r="M531" s="278" t="s">
        <v>19</v>
      </c>
      <c r="N531" s="279" t="s">
        <v>43</v>
      </c>
      <c r="O531" s="88"/>
      <c r="P531" s="217">
        <f>O531*H531</f>
        <v>0</v>
      </c>
      <c r="Q531" s="217">
        <v>0.00010000000000000001</v>
      </c>
      <c r="R531" s="217">
        <f>Q531*H531</f>
        <v>0.0053</v>
      </c>
      <c r="S531" s="217">
        <v>0</v>
      </c>
      <c r="T531" s="218">
        <f>S531*H531</f>
        <v>0</v>
      </c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R531" s="219" t="s">
        <v>389</v>
      </c>
      <c r="AT531" s="219" t="s">
        <v>322</v>
      </c>
      <c r="AU531" s="219" t="s">
        <v>82</v>
      </c>
      <c r="AY531" s="21" t="s">
        <v>140</v>
      </c>
      <c r="BE531" s="220">
        <f>IF(N531="základní",J531,0)</f>
        <v>0</v>
      </c>
      <c r="BF531" s="220">
        <f>IF(N531="snížená",J531,0)</f>
        <v>0</v>
      </c>
      <c r="BG531" s="220">
        <f>IF(N531="zákl. přenesená",J531,0)</f>
        <v>0</v>
      </c>
      <c r="BH531" s="220">
        <f>IF(N531="sníž. přenesená",J531,0)</f>
        <v>0</v>
      </c>
      <c r="BI531" s="220">
        <f>IF(N531="nulová",J531,0)</f>
        <v>0</v>
      </c>
      <c r="BJ531" s="21" t="s">
        <v>80</v>
      </c>
      <c r="BK531" s="220">
        <f>ROUND(I531*H531,2)</f>
        <v>0</v>
      </c>
      <c r="BL531" s="21" t="s">
        <v>288</v>
      </c>
      <c r="BM531" s="219" t="s">
        <v>777</v>
      </c>
    </row>
    <row r="532" s="2" customFormat="1" ht="16.5" customHeight="1">
      <c r="A532" s="42"/>
      <c r="B532" s="43"/>
      <c r="C532" s="208" t="s">
        <v>778</v>
      </c>
      <c r="D532" s="208" t="s">
        <v>143</v>
      </c>
      <c r="E532" s="209" t="s">
        <v>779</v>
      </c>
      <c r="F532" s="210" t="s">
        <v>780</v>
      </c>
      <c r="G532" s="211" t="s">
        <v>166</v>
      </c>
      <c r="H532" s="212">
        <v>97.655000000000001</v>
      </c>
      <c r="I532" s="213"/>
      <c r="J532" s="214">
        <f>ROUND(I532*H532,2)</f>
        <v>0</v>
      </c>
      <c r="K532" s="210" t="s">
        <v>147</v>
      </c>
      <c r="L532" s="48"/>
      <c r="M532" s="215" t="s">
        <v>19</v>
      </c>
      <c r="N532" s="216" t="s">
        <v>43</v>
      </c>
      <c r="O532" s="88"/>
      <c r="P532" s="217">
        <f>O532*H532</f>
        <v>0</v>
      </c>
      <c r="Q532" s="217">
        <v>0</v>
      </c>
      <c r="R532" s="217">
        <f>Q532*H532</f>
        <v>0</v>
      </c>
      <c r="S532" s="217">
        <v>0</v>
      </c>
      <c r="T532" s="218">
        <f>S532*H532</f>
        <v>0</v>
      </c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R532" s="219" t="s">
        <v>288</v>
      </c>
      <c r="AT532" s="219" t="s">
        <v>143</v>
      </c>
      <c r="AU532" s="219" t="s">
        <v>82</v>
      </c>
      <c r="AY532" s="21" t="s">
        <v>140</v>
      </c>
      <c r="BE532" s="220">
        <f>IF(N532="základní",J532,0)</f>
        <v>0</v>
      </c>
      <c r="BF532" s="220">
        <f>IF(N532="snížená",J532,0)</f>
        <v>0</v>
      </c>
      <c r="BG532" s="220">
        <f>IF(N532="zákl. přenesená",J532,0)</f>
        <v>0</v>
      </c>
      <c r="BH532" s="220">
        <f>IF(N532="sníž. přenesená",J532,0)</f>
        <v>0</v>
      </c>
      <c r="BI532" s="220">
        <f>IF(N532="nulová",J532,0)</f>
        <v>0</v>
      </c>
      <c r="BJ532" s="21" t="s">
        <v>80</v>
      </c>
      <c r="BK532" s="220">
        <f>ROUND(I532*H532,2)</f>
        <v>0</v>
      </c>
      <c r="BL532" s="21" t="s">
        <v>288</v>
      </c>
      <c r="BM532" s="219" t="s">
        <v>781</v>
      </c>
    </row>
    <row r="533" s="2" customFormat="1">
      <c r="A533" s="42"/>
      <c r="B533" s="43"/>
      <c r="C533" s="44"/>
      <c r="D533" s="221" t="s">
        <v>150</v>
      </c>
      <c r="E533" s="44"/>
      <c r="F533" s="222" t="s">
        <v>782</v>
      </c>
      <c r="G533" s="44"/>
      <c r="H533" s="44"/>
      <c r="I533" s="223"/>
      <c r="J533" s="44"/>
      <c r="K533" s="44"/>
      <c r="L533" s="48"/>
      <c r="M533" s="224"/>
      <c r="N533" s="225"/>
      <c r="O533" s="88"/>
      <c r="P533" s="88"/>
      <c r="Q533" s="88"/>
      <c r="R533" s="88"/>
      <c r="S533" s="88"/>
      <c r="T533" s="89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T533" s="21" t="s">
        <v>150</v>
      </c>
      <c r="AU533" s="21" t="s">
        <v>82</v>
      </c>
    </row>
    <row r="534" s="15" customFormat="1">
      <c r="A534" s="15"/>
      <c r="B534" s="249"/>
      <c r="C534" s="250"/>
      <c r="D534" s="228" t="s">
        <v>152</v>
      </c>
      <c r="E534" s="251" t="s">
        <v>19</v>
      </c>
      <c r="F534" s="252" t="s">
        <v>747</v>
      </c>
      <c r="G534" s="250"/>
      <c r="H534" s="251" t="s">
        <v>19</v>
      </c>
      <c r="I534" s="253"/>
      <c r="J534" s="250"/>
      <c r="K534" s="250"/>
      <c r="L534" s="254"/>
      <c r="M534" s="255"/>
      <c r="N534" s="256"/>
      <c r="O534" s="256"/>
      <c r="P534" s="256"/>
      <c r="Q534" s="256"/>
      <c r="R534" s="256"/>
      <c r="S534" s="256"/>
      <c r="T534" s="257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8" t="s">
        <v>152</v>
      </c>
      <c r="AU534" s="258" t="s">
        <v>82</v>
      </c>
      <c r="AV534" s="15" t="s">
        <v>80</v>
      </c>
      <c r="AW534" s="15" t="s">
        <v>33</v>
      </c>
      <c r="AX534" s="15" t="s">
        <v>72</v>
      </c>
      <c r="AY534" s="258" t="s">
        <v>140</v>
      </c>
    </row>
    <row r="535" s="13" customFormat="1">
      <c r="A535" s="13"/>
      <c r="B535" s="226"/>
      <c r="C535" s="227"/>
      <c r="D535" s="228" t="s">
        <v>152</v>
      </c>
      <c r="E535" s="229" t="s">
        <v>19</v>
      </c>
      <c r="F535" s="230" t="s">
        <v>761</v>
      </c>
      <c r="G535" s="227"/>
      <c r="H535" s="231">
        <v>24.5</v>
      </c>
      <c r="I535" s="232"/>
      <c r="J535" s="227"/>
      <c r="K535" s="227"/>
      <c r="L535" s="233"/>
      <c r="M535" s="234"/>
      <c r="N535" s="235"/>
      <c r="O535" s="235"/>
      <c r="P535" s="235"/>
      <c r="Q535" s="235"/>
      <c r="R535" s="235"/>
      <c r="S535" s="235"/>
      <c r="T535" s="23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7" t="s">
        <v>152</v>
      </c>
      <c r="AU535" s="237" t="s">
        <v>82</v>
      </c>
      <c r="AV535" s="13" t="s">
        <v>82</v>
      </c>
      <c r="AW535" s="13" t="s">
        <v>33</v>
      </c>
      <c r="AX535" s="13" t="s">
        <v>72</v>
      </c>
      <c r="AY535" s="237" t="s">
        <v>140</v>
      </c>
    </row>
    <row r="536" s="13" customFormat="1">
      <c r="A536" s="13"/>
      <c r="B536" s="226"/>
      <c r="C536" s="227"/>
      <c r="D536" s="228" t="s">
        <v>152</v>
      </c>
      <c r="E536" s="229" t="s">
        <v>19</v>
      </c>
      <c r="F536" s="230" t="s">
        <v>762</v>
      </c>
      <c r="G536" s="227"/>
      <c r="H536" s="231">
        <v>18</v>
      </c>
      <c r="I536" s="232"/>
      <c r="J536" s="227"/>
      <c r="K536" s="227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152</v>
      </c>
      <c r="AU536" s="237" t="s">
        <v>82</v>
      </c>
      <c r="AV536" s="13" t="s">
        <v>82</v>
      </c>
      <c r="AW536" s="13" t="s">
        <v>33</v>
      </c>
      <c r="AX536" s="13" t="s">
        <v>72</v>
      </c>
      <c r="AY536" s="237" t="s">
        <v>140</v>
      </c>
    </row>
    <row r="537" s="13" customFormat="1">
      <c r="A537" s="13"/>
      <c r="B537" s="226"/>
      <c r="C537" s="227"/>
      <c r="D537" s="228" t="s">
        <v>152</v>
      </c>
      <c r="E537" s="229" t="s">
        <v>19</v>
      </c>
      <c r="F537" s="230" t="s">
        <v>763</v>
      </c>
      <c r="G537" s="227"/>
      <c r="H537" s="231">
        <v>11.6</v>
      </c>
      <c r="I537" s="232"/>
      <c r="J537" s="227"/>
      <c r="K537" s="227"/>
      <c r="L537" s="233"/>
      <c r="M537" s="234"/>
      <c r="N537" s="235"/>
      <c r="O537" s="235"/>
      <c r="P537" s="235"/>
      <c r="Q537" s="235"/>
      <c r="R537" s="235"/>
      <c r="S537" s="235"/>
      <c r="T537" s="23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7" t="s">
        <v>152</v>
      </c>
      <c r="AU537" s="237" t="s">
        <v>82</v>
      </c>
      <c r="AV537" s="13" t="s">
        <v>82</v>
      </c>
      <c r="AW537" s="13" t="s">
        <v>33</v>
      </c>
      <c r="AX537" s="13" t="s">
        <v>72</v>
      </c>
      <c r="AY537" s="237" t="s">
        <v>140</v>
      </c>
    </row>
    <row r="538" s="13" customFormat="1">
      <c r="A538" s="13"/>
      <c r="B538" s="226"/>
      <c r="C538" s="227"/>
      <c r="D538" s="228" t="s">
        <v>152</v>
      </c>
      <c r="E538" s="229" t="s">
        <v>19</v>
      </c>
      <c r="F538" s="230" t="s">
        <v>764</v>
      </c>
      <c r="G538" s="227"/>
      <c r="H538" s="231">
        <v>30</v>
      </c>
      <c r="I538" s="232"/>
      <c r="J538" s="227"/>
      <c r="K538" s="227"/>
      <c r="L538" s="233"/>
      <c r="M538" s="234"/>
      <c r="N538" s="235"/>
      <c r="O538" s="235"/>
      <c r="P538" s="235"/>
      <c r="Q538" s="235"/>
      <c r="R538" s="235"/>
      <c r="S538" s="235"/>
      <c r="T538" s="23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7" t="s">
        <v>152</v>
      </c>
      <c r="AU538" s="237" t="s">
        <v>82</v>
      </c>
      <c r="AV538" s="13" t="s">
        <v>82</v>
      </c>
      <c r="AW538" s="13" t="s">
        <v>33</v>
      </c>
      <c r="AX538" s="13" t="s">
        <v>72</v>
      </c>
      <c r="AY538" s="237" t="s">
        <v>140</v>
      </c>
    </row>
    <row r="539" s="13" customFormat="1">
      <c r="A539" s="13"/>
      <c r="B539" s="226"/>
      <c r="C539" s="227"/>
      <c r="D539" s="228" t="s">
        <v>152</v>
      </c>
      <c r="E539" s="229" t="s">
        <v>19</v>
      </c>
      <c r="F539" s="230" t="s">
        <v>765</v>
      </c>
      <c r="G539" s="227"/>
      <c r="H539" s="231">
        <v>13.555</v>
      </c>
      <c r="I539" s="232"/>
      <c r="J539" s="227"/>
      <c r="K539" s="227"/>
      <c r="L539" s="233"/>
      <c r="M539" s="234"/>
      <c r="N539" s="235"/>
      <c r="O539" s="235"/>
      <c r="P539" s="235"/>
      <c r="Q539" s="235"/>
      <c r="R539" s="235"/>
      <c r="S539" s="235"/>
      <c r="T539" s="23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7" t="s">
        <v>152</v>
      </c>
      <c r="AU539" s="237" t="s">
        <v>82</v>
      </c>
      <c r="AV539" s="13" t="s">
        <v>82</v>
      </c>
      <c r="AW539" s="13" t="s">
        <v>33</v>
      </c>
      <c r="AX539" s="13" t="s">
        <v>72</v>
      </c>
      <c r="AY539" s="237" t="s">
        <v>140</v>
      </c>
    </row>
    <row r="540" s="14" customFormat="1">
      <c r="A540" s="14"/>
      <c r="B540" s="238"/>
      <c r="C540" s="239"/>
      <c r="D540" s="228" t="s">
        <v>152</v>
      </c>
      <c r="E540" s="240" t="s">
        <v>19</v>
      </c>
      <c r="F540" s="241" t="s">
        <v>158</v>
      </c>
      <c r="G540" s="239"/>
      <c r="H540" s="242">
        <v>97.655000000000001</v>
      </c>
      <c r="I540" s="243"/>
      <c r="J540" s="239"/>
      <c r="K540" s="239"/>
      <c r="L540" s="244"/>
      <c r="M540" s="245"/>
      <c r="N540" s="246"/>
      <c r="O540" s="246"/>
      <c r="P540" s="246"/>
      <c r="Q540" s="246"/>
      <c r="R540" s="246"/>
      <c r="S540" s="246"/>
      <c r="T540" s="24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8" t="s">
        <v>152</v>
      </c>
      <c r="AU540" s="248" t="s">
        <v>82</v>
      </c>
      <c r="AV540" s="14" t="s">
        <v>141</v>
      </c>
      <c r="AW540" s="14" t="s">
        <v>33</v>
      </c>
      <c r="AX540" s="14" t="s">
        <v>80</v>
      </c>
      <c r="AY540" s="248" t="s">
        <v>140</v>
      </c>
    </row>
    <row r="541" s="2" customFormat="1" ht="24.15" customHeight="1">
      <c r="A541" s="42"/>
      <c r="B541" s="43"/>
      <c r="C541" s="270" t="s">
        <v>783</v>
      </c>
      <c r="D541" s="270" t="s">
        <v>322</v>
      </c>
      <c r="E541" s="271" t="s">
        <v>753</v>
      </c>
      <c r="F541" s="272" t="s">
        <v>754</v>
      </c>
      <c r="G541" s="273" t="s">
        <v>146</v>
      </c>
      <c r="H541" s="274">
        <v>10.742000000000001</v>
      </c>
      <c r="I541" s="275"/>
      <c r="J541" s="276">
        <f>ROUND(I541*H541,2)</f>
        <v>0</v>
      </c>
      <c r="K541" s="272" t="s">
        <v>147</v>
      </c>
      <c r="L541" s="277"/>
      <c r="M541" s="278" t="s">
        <v>19</v>
      </c>
      <c r="N541" s="279" t="s">
        <v>43</v>
      </c>
      <c r="O541" s="88"/>
      <c r="P541" s="217">
        <f>O541*H541</f>
        <v>0</v>
      </c>
      <c r="Q541" s="217">
        <v>0.0023999999999999998</v>
      </c>
      <c r="R541" s="217">
        <f>Q541*H541</f>
        <v>0.0257808</v>
      </c>
      <c r="S541" s="217">
        <v>0</v>
      </c>
      <c r="T541" s="218">
        <f>S541*H541</f>
        <v>0</v>
      </c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R541" s="219" t="s">
        <v>389</v>
      </c>
      <c r="AT541" s="219" t="s">
        <v>322</v>
      </c>
      <c r="AU541" s="219" t="s">
        <v>82</v>
      </c>
      <c r="AY541" s="21" t="s">
        <v>140</v>
      </c>
      <c r="BE541" s="220">
        <f>IF(N541="základní",J541,0)</f>
        <v>0</v>
      </c>
      <c r="BF541" s="220">
        <f>IF(N541="snížená",J541,0)</f>
        <v>0</v>
      </c>
      <c r="BG541" s="220">
        <f>IF(N541="zákl. přenesená",J541,0)</f>
        <v>0</v>
      </c>
      <c r="BH541" s="220">
        <f>IF(N541="sníž. přenesená",J541,0)</f>
        <v>0</v>
      </c>
      <c r="BI541" s="220">
        <f>IF(N541="nulová",J541,0)</f>
        <v>0</v>
      </c>
      <c r="BJ541" s="21" t="s">
        <v>80</v>
      </c>
      <c r="BK541" s="220">
        <f>ROUND(I541*H541,2)</f>
        <v>0</v>
      </c>
      <c r="BL541" s="21" t="s">
        <v>288</v>
      </c>
      <c r="BM541" s="219" t="s">
        <v>784</v>
      </c>
    </row>
    <row r="542" s="13" customFormat="1">
      <c r="A542" s="13"/>
      <c r="B542" s="226"/>
      <c r="C542" s="227"/>
      <c r="D542" s="228" t="s">
        <v>152</v>
      </c>
      <c r="E542" s="227"/>
      <c r="F542" s="230" t="s">
        <v>785</v>
      </c>
      <c r="G542" s="227"/>
      <c r="H542" s="231">
        <v>10.742000000000001</v>
      </c>
      <c r="I542" s="232"/>
      <c r="J542" s="227"/>
      <c r="K542" s="227"/>
      <c r="L542" s="233"/>
      <c r="M542" s="234"/>
      <c r="N542" s="235"/>
      <c r="O542" s="235"/>
      <c r="P542" s="235"/>
      <c r="Q542" s="235"/>
      <c r="R542" s="235"/>
      <c r="S542" s="235"/>
      <c r="T542" s="23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7" t="s">
        <v>152</v>
      </c>
      <c r="AU542" s="237" t="s">
        <v>82</v>
      </c>
      <c r="AV542" s="13" t="s">
        <v>82</v>
      </c>
      <c r="AW542" s="13" t="s">
        <v>4</v>
      </c>
      <c r="AX542" s="13" t="s">
        <v>80</v>
      </c>
      <c r="AY542" s="237" t="s">
        <v>140</v>
      </c>
    </row>
    <row r="543" s="2" customFormat="1" ht="24.15" customHeight="1">
      <c r="A543" s="42"/>
      <c r="B543" s="43"/>
      <c r="C543" s="208" t="s">
        <v>786</v>
      </c>
      <c r="D543" s="208" t="s">
        <v>143</v>
      </c>
      <c r="E543" s="209" t="s">
        <v>787</v>
      </c>
      <c r="F543" s="210" t="s">
        <v>788</v>
      </c>
      <c r="G543" s="211" t="s">
        <v>184</v>
      </c>
      <c r="H543" s="212">
        <v>0.91000000000000003</v>
      </c>
      <c r="I543" s="213"/>
      <c r="J543" s="214">
        <f>ROUND(I543*H543,2)</f>
        <v>0</v>
      </c>
      <c r="K543" s="210" t="s">
        <v>147</v>
      </c>
      <c r="L543" s="48"/>
      <c r="M543" s="215" t="s">
        <v>19</v>
      </c>
      <c r="N543" s="216" t="s">
        <v>43</v>
      </c>
      <c r="O543" s="88"/>
      <c r="P543" s="217">
        <f>O543*H543</f>
        <v>0</v>
      </c>
      <c r="Q543" s="217">
        <v>0</v>
      </c>
      <c r="R543" s="217">
        <f>Q543*H543</f>
        <v>0</v>
      </c>
      <c r="S543" s="217">
        <v>0</v>
      </c>
      <c r="T543" s="218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19" t="s">
        <v>288</v>
      </c>
      <c r="AT543" s="219" t="s">
        <v>143</v>
      </c>
      <c r="AU543" s="219" t="s">
        <v>82</v>
      </c>
      <c r="AY543" s="21" t="s">
        <v>140</v>
      </c>
      <c r="BE543" s="220">
        <f>IF(N543="základní",J543,0)</f>
        <v>0</v>
      </c>
      <c r="BF543" s="220">
        <f>IF(N543="snížená",J543,0)</f>
        <v>0</v>
      </c>
      <c r="BG543" s="220">
        <f>IF(N543="zákl. přenesená",J543,0)</f>
        <v>0</v>
      </c>
      <c r="BH543" s="220">
        <f>IF(N543="sníž. přenesená",J543,0)</f>
        <v>0</v>
      </c>
      <c r="BI543" s="220">
        <f>IF(N543="nulová",J543,0)</f>
        <v>0</v>
      </c>
      <c r="BJ543" s="21" t="s">
        <v>80</v>
      </c>
      <c r="BK543" s="220">
        <f>ROUND(I543*H543,2)</f>
        <v>0</v>
      </c>
      <c r="BL543" s="21" t="s">
        <v>288</v>
      </c>
      <c r="BM543" s="219" t="s">
        <v>789</v>
      </c>
    </row>
    <row r="544" s="2" customFormat="1">
      <c r="A544" s="42"/>
      <c r="B544" s="43"/>
      <c r="C544" s="44"/>
      <c r="D544" s="221" t="s">
        <v>150</v>
      </c>
      <c r="E544" s="44"/>
      <c r="F544" s="222" t="s">
        <v>790</v>
      </c>
      <c r="G544" s="44"/>
      <c r="H544" s="44"/>
      <c r="I544" s="223"/>
      <c r="J544" s="44"/>
      <c r="K544" s="44"/>
      <c r="L544" s="48"/>
      <c r="M544" s="224"/>
      <c r="N544" s="225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1" t="s">
        <v>150</v>
      </c>
      <c r="AU544" s="21" t="s">
        <v>82</v>
      </c>
    </row>
    <row r="545" s="12" customFormat="1" ht="22.8" customHeight="1">
      <c r="A545" s="12"/>
      <c r="B545" s="192"/>
      <c r="C545" s="193"/>
      <c r="D545" s="194" t="s">
        <v>71</v>
      </c>
      <c r="E545" s="206" t="s">
        <v>791</v>
      </c>
      <c r="F545" s="206" t="s">
        <v>792</v>
      </c>
      <c r="G545" s="193"/>
      <c r="H545" s="193"/>
      <c r="I545" s="196"/>
      <c r="J545" s="207">
        <f>BK545</f>
        <v>0</v>
      </c>
      <c r="K545" s="193"/>
      <c r="L545" s="198"/>
      <c r="M545" s="199"/>
      <c r="N545" s="200"/>
      <c r="O545" s="200"/>
      <c r="P545" s="201">
        <f>SUM(P546:P582)</f>
        <v>0</v>
      </c>
      <c r="Q545" s="200"/>
      <c r="R545" s="201">
        <f>SUM(R546:R582)</f>
        <v>0.48682852999999993</v>
      </c>
      <c r="S545" s="200"/>
      <c r="T545" s="202">
        <f>SUM(T546:T582)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03" t="s">
        <v>82</v>
      </c>
      <c r="AT545" s="204" t="s">
        <v>71</v>
      </c>
      <c r="AU545" s="204" t="s">
        <v>80</v>
      </c>
      <c r="AY545" s="203" t="s">
        <v>140</v>
      </c>
      <c r="BK545" s="205">
        <f>SUM(BK546:BK582)</f>
        <v>0</v>
      </c>
    </row>
    <row r="546" s="2" customFormat="1" ht="21.75" customHeight="1">
      <c r="A546" s="42"/>
      <c r="B546" s="43"/>
      <c r="C546" s="208" t="s">
        <v>793</v>
      </c>
      <c r="D546" s="208" t="s">
        <v>143</v>
      </c>
      <c r="E546" s="209" t="s">
        <v>794</v>
      </c>
      <c r="F546" s="210" t="s">
        <v>795</v>
      </c>
      <c r="G546" s="211" t="s">
        <v>146</v>
      </c>
      <c r="H546" s="212">
        <v>15.125</v>
      </c>
      <c r="I546" s="213"/>
      <c r="J546" s="214">
        <f>ROUND(I546*H546,2)</f>
        <v>0</v>
      </c>
      <c r="K546" s="210" t="s">
        <v>147</v>
      </c>
      <c r="L546" s="48"/>
      <c r="M546" s="215" t="s">
        <v>19</v>
      </c>
      <c r="N546" s="216" t="s">
        <v>43</v>
      </c>
      <c r="O546" s="88"/>
      <c r="P546" s="217">
        <f>O546*H546</f>
        <v>0</v>
      </c>
      <c r="Q546" s="217">
        <v>0.0044999999999999997</v>
      </c>
      <c r="R546" s="217">
        <f>Q546*H546</f>
        <v>0.068062499999999998</v>
      </c>
      <c r="S546" s="217">
        <v>0</v>
      </c>
      <c r="T546" s="218">
        <f>S546*H546</f>
        <v>0</v>
      </c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R546" s="219" t="s">
        <v>288</v>
      </c>
      <c r="AT546" s="219" t="s">
        <v>143</v>
      </c>
      <c r="AU546" s="219" t="s">
        <v>82</v>
      </c>
      <c r="AY546" s="21" t="s">
        <v>140</v>
      </c>
      <c r="BE546" s="220">
        <f>IF(N546="základní",J546,0)</f>
        <v>0</v>
      </c>
      <c r="BF546" s="220">
        <f>IF(N546="snížená",J546,0)</f>
        <v>0</v>
      </c>
      <c r="BG546" s="220">
        <f>IF(N546="zákl. přenesená",J546,0)</f>
        <v>0</v>
      </c>
      <c r="BH546" s="220">
        <f>IF(N546="sníž. přenesená",J546,0)</f>
        <v>0</v>
      </c>
      <c r="BI546" s="220">
        <f>IF(N546="nulová",J546,0)</f>
        <v>0</v>
      </c>
      <c r="BJ546" s="21" t="s">
        <v>80</v>
      </c>
      <c r="BK546" s="220">
        <f>ROUND(I546*H546,2)</f>
        <v>0</v>
      </c>
      <c r="BL546" s="21" t="s">
        <v>288</v>
      </c>
      <c r="BM546" s="219" t="s">
        <v>796</v>
      </c>
    </row>
    <row r="547" s="2" customFormat="1">
      <c r="A547" s="42"/>
      <c r="B547" s="43"/>
      <c r="C547" s="44"/>
      <c r="D547" s="221" t="s">
        <v>150</v>
      </c>
      <c r="E547" s="44"/>
      <c r="F547" s="222" t="s">
        <v>797</v>
      </c>
      <c r="G547" s="44"/>
      <c r="H547" s="44"/>
      <c r="I547" s="223"/>
      <c r="J547" s="44"/>
      <c r="K547" s="44"/>
      <c r="L547" s="48"/>
      <c r="M547" s="224"/>
      <c r="N547" s="225"/>
      <c r="O547" s="88"/>
      <c r="P547" s="88"/>
      <c r="Q547" s="88"/>
      <c r="R547" s="88"/>
      <c r="S547" s="88"/>
      <c r="T547" s="89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T547" s="21" t="s">
        <v>150</v>
      </c>
      <c r="AU547" s="21" t="s">
        <v>82</v>
      </c>
    </row>
    <row r="548" s="2" customFormat="1" ht="24.15" customHeight="1">
      <c r="A548" s="42"/>
      <c r="B548" s="43"/>
      <c r="C548" s="208" t="s">
        <v>798</v>
      </c>
      <c r="D548" s="208" t="s">
        <v>143</v>
      </c>
      <c r="E548" s="209" t="s">
        <v>799</v>
      </c>
      <c r="F548" s="210" t="s">
        <v>800</v>
      </c>
      <c r="G548" s="211" t="s">
        <v>146</v>
      </c>
      <c r="H548" s="212">
        <v>15.125</v>
      </c>
      <c r="I548" s="213"/>
      <c r="J548" s="214">
        <f>ROUND(I548*H548,2)</f>
        <v>0</v>
      </c>
      <c r="K548" s="210" t="s">
        <v>147</v>
      </c>
      <c r="L548" s="48"/>
      <c r="M548" s="215" t="s">
        <v>19</v>
      </c>
      <c r="N548" s="216" t="s">
        <v>43</v>
      </c>
      <c r="O548" s="88"/>
      <c r="P548" s="217">
        <f>O548*H548</f>
        <v>0</v>
      </c>
      <c r="Q548" s="217">
        <v>0.0075500000000000003</v>
      </c>
      <c r="R548" s="217">
        <f>Q548*H548</f>
        <v>0.11419375000000001</v>
      </c>
      <c r="S548" s="217">
        <v>0</v>
      </c>
      <c r="T548" s="218">
        <f>S548*H548</f>
        <v>0</v>
      </c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R548" s="219" t="s">
        <v>288</v>
      </c>
      <c r="AT548" s="219" t="s">
        <v>143</v>
      </c>
      <c r="AU548" s="219" t="s">
        <v>82</v>
      </c>
      <c r="AY548" s="21" t="s">
        <v>140</v>
      </c>
      <c r="BE548" s="220">
        <f>IF(N548="základní",J548,0)</f>
        <v>0</v>
      </c>
      <c r="BF548" s="220">
        <f>IF(N548="snížená",J548,0)</f>
        <v>0</v>
      </c>
      <c r="BG548" s="220">
        <f>IF(N548="zákl. přenesená",J548,0)</f>
        <v>0</v>
      </c>
      <c r="BH548" s="220">
        <f>IF(N548="sníž. přenesená",J548,0)</f>
        <v>0</v>
      </c>
      <c r="BI548" s="220">
        <f>IF(N548="nulová",J548,0)</f>
        <v>0</v>
      </c>
      <c r="BJ548" s="21" t="s">
        <v>80</v>
      </c>
      <c r="BK548" s="220">
        <f>ROUND(I548*H548,2)</f>
        <v>0</v>
      </c>
      <c r="BL548" s="21" t="s">
        <v>288</v>
      </c>
      <c r="BM548" s="219" t="s">
        <v>801</v>
      </c>
    </row>
    <row r="549" s="2" customFormat="1">
      <c r="A549" s="42"/>
      <c r="B549" s="43"/>
      <c r="C549" s="44"/>
      <c r="D549" s="221" t="s">
        <v>150</v>
      </c>
      <c r="E549" s="44"/>
      <c r="F549" s="222" t="s">
        <v>802</v>
      </c>
      <c r="G549" s="44"/>
      <c r="H549" s="44"/>
      <c r="I549" s="223"/>
      <c r="J549" s="44"/>
      <c r="K549" s="44"/>
      <c r="L549" s="48"/>
      <c r="M549" s="224"/>
      <c r="N549" s="225"/>
      <c r="O549" s="88"/>
      <c r="P549" s="88"/>
      <c r="Q549" s="88"/>
      <c r="R549" s="88"/>
      <c r="S549" s="88"/>
      <c r="T549" s="89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T549" s="21" t="s">
        <v>150</v>
      </c>
      <c r="AU549" s="21" t="s">
        <v>82</v>
      </c>
    </row>
    <row r="550" s="13" customFormat="1">
      <c r="A550" s="13"/>
      <c r="B550" s="226"/>
      <c r="C550" s="227"/>
      <c r="D550" s="228" t="s">
        <v>152</v>
      </c>
      <c r="E550" s="229" t="s">
        <v>19</v>
      </c>
      <c r="F550" s="230" t="s">
        <v>803</v>
      </c>
      <c r="G550" s="227"/>
      <c r="H550" s="231">
        <v>6.4749999999999996</v>
      </c>
      <c r="I550" s="232"/>
      <c r="J550" s="227"/>
      <c r="K550" s="227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152</v>
      </c>
      <c r="AU550" s="237" t="s">
        <v>82</v>
      </c>
      <c r="AV550" s="13" t="s">
        <v>82</v>
      </c>
      <c r="AW550" s="13" t="s">
        <v>33</v>
      </c>
      <c r="AX550" s="13" t="s">
        <v>72</v>
      </c>
      <c r="AY550" s="237" t="s">
        <v>140</v>
      </c>
    </row>
    <row r="551" s="13" customFormat="1">
      <c r="A551" s="13"/>
      <c r="B551" s="226"/>
      <c r="C551" s="227"/>
      <c r="D551" s="228" t="s">
        <v>152</v>
      </c>
      <c r="E551" s="229" t="s">
        <v>19</v>
      </c>
      <c r="F551" s="230" t="s">
        <v>804</v>
      </c>
      <c r="G551" s="227"/>
      <c r="H551" s="231">
        <v>8.6500000000000004</v>
      </c>
      <c r="I551" s="232"/>
      <c r="J551" s="227"/>
      <c r="K551" s="227"/>
      <c r="L551" s="233"/>
      <c r="M551" s="234"/>
      <c r="N551" s="235"/>
      <c r="O551" s="235"/>
      <c r="P551" s="235"/>
      <c r="Q551" s="235"/>
      <c r="R551" s="235"/>
      <c r="S551" s="235"/>
      <c r="T551" s="23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7" t="s">
        <v>152</v>
      </c>
      <c r="AU551" s="237" t="s">
        <v>82</v>
      </c>
      <c r="AV551" s="13" t="s">
        <v>82</v>
      </c>
      <c r="AW551" s="13" t="s">
        <v>33</v>
      </c>
      <c r="AX551" s="13" t="s">
        <v>72</v>
      </c>
      <c r="AY551" s="237" t="s">
        <v>140</v>
      </c>
    </row>
    <row r="552" s="14" customFormat="1">
      <c r="A552" s="14"/>
      <c r="B552" s="238"/>
      <c r="C552" s="239"/>
      <c r="D552" s="228" t="s">
        <v>152</v>
      </c>
      <c r="E552" s="240" t="s">
        <v>19</v>
      </c>
      <c r="F552" s="241" t="s">
        <v>158</v>
      </c>
      <c r="G552" s="239"/>
      <c r="H552" s="242">
        <v>15.125</v>
      </c>
      <c r="I552" s="243"/>
      <c r="J552" s="239"/>
      <c r="K552" s="239"/>
      <c r="L552" s="244"/>
      <c r="M552" s="245"/>
      <c r="N552" s="246"/>
      <c r="O552" s="246"/>
      <c r="P552" s="246"/>
      <c r="Q552" s="246"/>
      <c r="R552" s="246"/>
      <c r="S552" s="246"/>
      <c r="T552" s="24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8" t="s">
        <v>152</v>
      </c>
      <c r="AU552" s="248" t="s">
        <v>82</v>
      </c>
      <c r="AV552" s="14" t="s">
        <v>141</v>
      </c>
      <c r="AW552" s="14" t="s">
        <v>33</v>
      </c>
      <c r="AX552" s="14" t="s">
        <v>80</v>
      </c>
      <c r="AY552" s="248" t="s">
        <v>140</v>
      </c>
    </row>
    <row r="553" s="2" customFormat="1" ht="24.15" customHeight="1">
      <c r="A553" s="42"/>
      <c r="B553" s="43"/>
      <c r="C553" s="270" t="s">
        <v>805</v>
      </c>
      <c r="D553" s="270" t="s">
        <v>322</v>
      </c>
      <c r="E553" s="271" t="s">
        <v>806</v>
      </c>
      <c r="F553" s="272" t="s">
        <v>807</v>
      </c>
      <c r="G553" s="273" t="s">
        <v>146</v>
      </c>
      <c r="H553" s="274">
        <v>15.882</v>
      </c>
      <c r="I553" s="275"/>
      <c r="J553" s="276">
        <f>ROUND(I553*H553,2)</f>
        <v>0</v>
      </c>
      <c r="K553" s="272" t="s">
        <v>147</v>
      </c>
      <c r="L553" s="277"/>
      <c r="M553" s="278" t="s">
        <v>19</v>
      </c>
      <c r="N553" s="279" t="s">
        <v>43</v>
      </c>
      <c r="O553" s="88"/>
      <c r="P553" s="217">
        <f>O553*H553</f>
        <v>0</v>
      </c>
      <c r="Q553" s="217">
        <v>0.018409999999999999</v>
      </c>
      <c r="R553" s="217">
        <f>Q553*H553</f>
        <v>0.29238761999999996</v>
      </c>
      <c r="S553" s="217">
        <v>0</v>
      </c>
      <c r="T553" s="218">
        <f>S553*H553</f>
        <v>0</v>
      </c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R553" s="219" t="s">
        <v>389</v>
      </c>
      <c r="AT553" s="219" t="s">
        <v>322</v>
      </c>
      <c r="AU553" s="219" t="s">
        <v>82</v>
      </c>
      <c r="AY553" s="21" t="s">
        <v>140</v>
      </c>
      <c r="BE553" s="220">
        <f>IF(N553="základní",J553,0)</f>
        <v>0</v>
      </c>
      <c r="BF553" s="220">
        <f>IF(N553="snížená",J553,0)</f>
        <v>0</v>
      </c>
      <c r="BG553" s="220">
        <f>IF(N553="zákl. přenesená",J553,0)</f>
        <v>0</v>
      </c>
      <c r="BH553" s="220">
        <f>IF(N553="sníž. přenesená",J553,0)</f>
        <v>0</v>
      </c>
      <c r="BI553" s="220">
        <f>IF(N553="nulová",J553,0)</f>
        <v>0</v>
      </c>
      <c r="BJ553" s="21" t="s">
        <v>80</v>
      </c>
      <c r="BK553" s="220">
        <f>ROUND(I553*H553,2)</f>
        <v>0</v>
      </c>
      <c r="BL553" s="21" t="s">
        <v>288</v>
      </c>
      <c r="BM553" s="219" t="s">
        <v>808</v>
      </c>
    </row>
    <row r="554" s="13" customFormat="1">
      <c r="A554" s="13"/>
      <c r="B554" s="226"/>
      <c r="C554" s="227"/>
      <c r="D554" s="228" t="s">
        <v>152</v>
      </c>
      <c r="E554" s="227"/>
      <c r="F554" s="230" t="s">
        <v>809</v>
      </c>
      <c r="G554" s="227"/>
      <c r="H554" s="231">
        <v>15.882</v>
      </c>
      <c r="I554" s="232"/>
      <c r="J554" s="227"/>
      <c r="K554" s="227"/>
      <c r="L554" s="233"/>
      <c r="M554" s="234"/>
      <c r="N554" s="235"/>
      <c r="O554" s="235"/>
      <c r="P554" s="235"/>
      <c r="Q554" s="235"/>
      <c r="R554" s="235"/>
      <c r="S554" s="235"/>
      <c r="T554" s="23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7" t="s">
        <v>152</v>
      </c>
      <c r="AU554" s="237" t="s">
        <v>82</v>
      </c>
      <c r="AV554" s="13" t="s">
        <v>82</v>
      </c>
      <c r="AW554" s="13" t="s">
        <v>4</v>
      </c>
      <c r="AX554" s="13" t="s">
        <v>80</v>
      </c>
      <c r="AY554" s="237" t="s">
        <v>140</v>
      </c>
    </row>
    <row r="555" s="2" customFormat="1" ht="24.15" customHeight="1">
      <c r="A555" s="42"/>
      <c r="B555" s="43"/>
      <c r="C555" s="208" t="s">
        <v>810</v>
      </c>
      <c r="D555" s="208" t="s">
        <v>143</v>
      </c>
      <c r="E555" s="209" t="s">
        <v>811</v>
      </c>
      <c r="F555" s="210" t="s">
        <v>812</v>
      </c>
      <c r="G555" s="211" t="s">
        <v>146</v>
      </c>
      <c r="H555" s="212">
        <v>15.125</v>
      </c>
      <c r="I555" s="213"/>
      <c r="J555" s="214">
        <f>ROUND(I555*H555,2)</f>
        <v>0</v>
      </c>
      <c r="K555" s="210" t="s">
        <v>147</v>
      </c>
      <c r="L555" s="48"/>
      <c r="M555" s="215" t="s">
        <v>19</v>
      </c>
      <c r="N555" s="216" t="s">
        <v>43</v>
      </c>
      <c r="O555" s="88"/>
      <c r="P555" s="217">
        <f>O555*H555</f>
        <v>0</v>
      </c>
      <c r="Q555" s="217">
        <v>0</v>
      </c>
      <c r="R555" s="217">
        <f>Q555*H555</f>
        <v>0</v>
      </c>
      <c r="S555" s="217">
        <v>0</v>
      </c>
      <c r="T555" s="218">
        <f>S555*H555</f>
        <v>0</v>
      </c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R555" s="219" t="s">
        <v>288</v>
      </c>
      <c r="AT555" s="219" t="s">
        <v>143</v>
      </c>
      <c r="AU555" s="219" t="s">
        <v>82</v>
      </c>
      <c r="AY555" s="21" t="s">
        <v>140</v>
      </c>
      <c r="BE555" s="220">
        <f>IF(N555="základní",J555,0)</f>
        <v>0</v>
      </c>
      <c r="BF555" s="220">
        <f>IF(N555="snížená",J555,0)</f>
        <v>0</v>
      </c>
      <c r="BG555" s="220">
        <f>IF(N555="zákl. přenesená",J555,0)</f>
        <v>0</v>
      </c>
      <c r="BH555" s="220">
        <f>IF(N555="sníž. přenesená",J555,0)</f>
        <v>0</v>
      </c>
      <c r="BI555" s="220">
        <f>IF(N555="nulová",J555,0)</f>
        <v>0</v>
      </c>
      <c r="BJ555" s="21" t="s">
        <v>80</v>
      </c>
      <c r="BK555" s="220">
        <f>ROUND(I555*H555,2)</f>
        <v>0</v>
      </c>
      <c r="BL555" s="21" t="s">
        <v>288</v>
      </c>
      <c r="BM555" s="219" t="s">
        <v>813</v>
      </c>
    </row>
    <row r="556" s="2" customFormat="1">
      <c r="A556" s="42"/>
      <c r="B556" s="43"/>
      <c r="C556" s="44"/>
      <c r="D556" s="221" t="s">
        <v>150</v>
      </c>
      <c r="E556" s="44"/>
      <c r="F556" s="222" t="s">
        <v>814</v>
      </c>
      <c r="G556" s="44"/>
      <c r="H556" s="44"/>
      <c r="I556" s="223"/>
      <c r="J556" s="44"/>
      <c r="K556" s="44"/>
      <c r="L556" s="48"/>
      <c r="M556" s="224"/>
      <c r="N556" s="225"/>
      <c r="O556" s="88"/>
      <c r="P556" s="88"/>
      <c r="Q556" s="88"/>
      <c r="R556" s="88"/>
      <c r="S556" s="88"/>
      <c r="T556" s="89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T556" s="21" t="s">
        <v>150</v>
      </c>
      <c r="AU556" s="21" t="s">
        <v>82</v>
      </c>
    </row>
    <row r="557" s="13" customFormat="1">
      <c r="A557" s="13"/>
      <c r="B557" s="226"/>
      <c r="C557" s="227"/>
      <c r="D557" s="228" t="s">
        <v>152</v>
      </c>
      <c r="E557" s="229" t="s">
        <v>19</v>
      </c>
      <c r="F557" s="230" t="s">
        <v>803</v>
      </c>
      <c r="G557" s="227"/>
      <c r="H557" s="231">
        <v>6.4749999999999996</v>
      </c>
      <c r="I557" s="232"/>
      <c r="J557" s="227"/>
      <c r="K557" s="227"/>
      <c r="L557" s="233"/>
      <c r="M557" s="234"/>
      <c r="N557" s="235"/>
      <c r="O557" s="235"/>
      <c r="P557" s="235"/>
      <c r="Q557" s="235"/>
      <c r="R557" s="235"/>
      <c r="S557" s="235"/>
      <c r="T557" s="23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7" t="s">
        <v>152</v>
      </c>
      <c r="AU557" s="237" t="s">
        <v>82</v>
      </c>
      <c r="AV557" s="13" t="s">
        <v>82</v>
      </c>
      <c r="AW557" s="13" t="s">
        <v>33</v>
      </c>
      <c r="AX557" s="13" t="s">
        <v>72</v>
      </c>
      <c r="AY557" s="237" t="s">
        <v>140</v>
      </c>
    </row>
    <row r="558" s="13" customFormat="1">
      <c r="A558" s="13"/>
      <c r="B558" s="226"/>
      <c r="C558" s="227"/>
      <c r="D558" s="228" t="s">
        <v>152</v>
      </c>
      <c r="E558" s="229" t="s">
        <v>19</v>
      </c>
      <c r="F558" s="230" t="s">
        <v>804</v>
      </c>
      <c r="G558" s="227"/>
      <c r="H558" s="231">
        <v>8.6500000000000004</v>
      </c>
      <c r="I558" s="232"/>
      <c r="J558" s="227"/>
      <c r="K558" s="227"/>
      <c r="L558" s="233"/>
      <c r="M558" s="234"/>
      <c r="N558" s="235"/>
      <c r="O558" s="235"/>
      <c r="P558" s="235"/>
      <c r="Q558" s="235"/>
      <c r="R558" s="235"/>
      <c r="S558" s="235"/>
      <c r="T558" s="23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7" t="s">
        <v>152</v>
      </c>
      <c r="AU558" s="237" t="s">
        <v>82</v>
      </c>
      <c r="AV558" s="13" t="s">
        <v>82</v>
      </c>
      <c r="AW558" s="13" t="s">
        <v>33</v>
      </c>
      <c r="AX558" s="13" t="s">
        <v>72</v>
      </c>
      <c r="AY558" s="237" t="s">
        <v>140</v>
      </c>
    </row>
    <row r="559" s="14" customFormat="1">
      <c r="A559" s="14"/>
      <c r="B559" s="238"/>
      <c r="C559" s="239"/>
      <c r="D559" s="228" t="s">
        <v>152</v>
      </c>
      <c r="E559" s="240" t="s">
        <v>19</v>
      </c>
      <c r="F559" s="241" t="s">
        <v>158</v>
      </c>
      <c r="G559" s="239"/>
      <c r="H559" s="242">
        <v>15.125</v>
      </c>
      <c r="I559" s="243"/>
      <c r="J559" s="239"/>
      <c r="K559" s="239"/>
      <c r="L559" s="244"/>
      <c r="M559" s="245"/>
      <c r="N559" s="246"/>
      <c r="O559" s="246"/>
      <c r="P559" s="246"/>
      <c r="Q559" s="246"/>
      <c r="R559" s="246"/>
      <c r="S559" s="246"/>
      <c r="T559" s="24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8" t="s">
        <v>152</v>
      </c>
      <c r="AU559" s="248" t="s">
        <v>82</v>
      </c>
      <c r="AV559" s="14" t="s">
        <v>141</v>
      </c>
      <c r="AW559" s="14" t="s">
        <v>33</v>
      </c>
      <c r="AX559" s="14" t="s">
        <v>80</v>
      </c>
      <c r="AY559" s="248" t="s">
        <v>140</v>
      </c>
    </row>
    <row r="560" s="2" customFormat="1" ht="16.5" customHeight="1">
      <c r="A560" s="42"/>
      <c r="B560" s="43"/>
      <c r="C560" s="208" t="s">
        <v>815</v>
      </c>
      <c r="D560" s="208" t="s">
        <v>143</v>
      </c>
      <c r="E560" s="209" t="s">
        <v>816</v>
      </c>
      <c r="F560" s="210" t="s">
        <v>817</v>
      </c>
      <c r="G560" s="211" t="s">
        <v>166</v>
      </c>
      <c r="H560" s="212">
        <v>1.8</v>
      </c>
      <c r="I560" s="213"/>
      <c r="J560" s="214">
        <f>ROUND(I560*H560,2)</f>
        <v>0</v>
      </c>
      <c r="K560" s="210" t="s">
        <v>147</v>
      </c>
      <c r="L560" s="48"/>
      <c r="M560" s="215" t="s">
        <v>19</v>
      </c>
      <c r="N560" s="216" t="s">
        <v>43</v>
      </c>
      <c r="O560" s="88"/>
      <c r="P560" s="217">
        <f>O560*H560</f>
        <v>0</v>
      </c>
      <c r="Q560" s="217">
        <v>0.00020000000000000001</v>
      </c>
      <c r="R560" s="217">
        <f>Q560*H560</f>
        <v>0.00036000000000000002</v>
      </c>
      <c r="S560" s="217">
        <v>0</v>
      </c>
      <c r="T560" s="218">
        <f>S560*H560</f>
        <v>0</v>
      </c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R560" s="219" t="s">
        <v>288</v>
      </c>
      <c r="AT560" s="219" t="s">
        <v>143</v>
      </c>
      <c r="AU560" s="219" t="s">
        <v>82</v>
      </c>
      <c r="AY560" s="21" t="s">
        <v>140</v>
      </c>
      <c r="BE560" s="220">
        <f>IF(N560="základní",J560,0)</f>
        <v>0</v>
      </c>
      <c r="BF560" s="220">
        <f>IF(N560="snížená",J560,0)</f>
        <v>0</v>
      </c>
      <c r="BG560" s="220">
        <f>IF(N560="zákl. přenesená",J560,0)</f>
        <v>0</v>
      </c>
      <c r="BH560" s="220">
        <f>IF(N560="sníž. přenesená",J560,0)</f>
        <v>0</v>
      </c>
      <c r="BI560" s="220">
        <f>IF(N560="nulová",J560,0)</f>
        <v>0</v>
      </c>
      <c r="BJ560" s="21" t="s">
        <v>80</v>
      </c>
      <c r="BK560" s="220">
        <f>ROUND(I560*H560,2)</f>
        <v>0</v>
      </c>
      <c r="BL560" s="21" t="s">
        <v>288</v>
      </c>
      <c r="BM560" s="219" t="s">
        <v>818</v>
      </c>
    </row>
    <row r="561" s="2" customFormat="1">
      <c r="A561" s="42"/>
      <c r="B561" s="43"/>
      <c r="C561" s="44"/>
      <c r="D561" s="221" t="s">
        <v>150</v>
      </c>
      <c r="E561" s="44"/>
      <c r="F561" s="222" t="s">
        <v>819</v>
      </c>
      <c r="G561" s="44"/>
      <c r="H561" s="44"/>
      <c r="I561" s="223"/>
      <c r="J561" s="44"/>
      <c r="K561" s="44"/>
      <c r="L561" s="48"/>
      <c r="M561" s="224"/>
      <c r="N561" s="225"/>
      <c r="O561" s="88"/>
      <c r="P561" s="88"/>
      <c r="Q561" s="88"/>
      <c r="R561" s="88"/>
      <c r="S561" s="88"/>
      <c r="T561" s="89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T561" s="21" t="s">
        <v>150</v>
      </c>
      <c r="AU561" s="21" t="s">
        <v>82</v>
      </c>
    </row>
    <row r="562" s="13" customFormat="1">
      <c r="A562" s="13"/>
      <c r="B562" s="226"/>
      <c r="C562" s="227"/>
      <c r="D562" s="228" t="s">
        <v>152</v>
      </c>
      <c r="E562" s="229" t="s">
        <v>19</v>
      </c>
      <c r="F562" s="230" t="s">
        <v>820</v>
      </c>
      <c r="G562" s="227"/>
      <c r="H562" s="231">
        <v>1.8</v>
      </c>
      <c r="I562" s="232"/>
      <c r="J562" s="227"/>
      <c r="K562" s="227"/>
      <c r="L562" s="233"/>
      <c r="M562" s="234"/>
      <c r="N562" s="235"/>
      <c r="O562" s="235"/>
      <c r="P562" s="235"/>
      <c r="Q562" s="235"/>
      <c r="R562" s="235"/>
      <c r="S562" s="235"/>
      <c r="T562" s="23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7" t="s">
        <v>152</v>
      </c>
      <c r="AU562" s="237" t="s">
        <v>82</v>
      </c>
      <c r="AV562" s="13" t="s">
        <v>82</v>
      </c>
      <c r="AW562" s="13" t="s">
        <v>33</v>
      </c>
      <c r="AX562" s="13" t="s">
        <v>72</v>
      </c>
      <c r="AY562" s="237" t="s">
        <v>140</v>
      </c>
    </row>
    <row r="563" s="14" customFormat="1">
      <c r="A563" s="14"/>
      <c r="B563" s="238"/>
      <c r="C563" s="239"/>
      <c r="D563" s="228" t="s">
        <v>152</v>
      </c>
      <c r="E563" s="240" t="s">
        <v>19</v>
      </c>
      <c r="F563" s="241" t="s">
        <v>158</v>
      </c>
      <c r="G563" s="239"/>
      <c r="H563" s="242">
        <v>1.8</v>
      </c>
      <c r="I563" s="243"/>
      <c r="J563" s="239"/>
      <c r="K563" s="239"/>
      <c r="L563" s="244"/>
      <c r="M563" s="245"/>
      <c r="N563" s="246"/>
      <c r="O563" s="246"/>
      <c r="P563" s="246"/>
      <c r="Q563" s="246"/>
      <c r="R563" s="246"/>
      <c r="S563" s="246"/>
      <c r="T563" s="24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8" t="s">
        <v>152</v>
      </c>
      <c r="AU563" s="248" t="s">
        <v>82</v>
      </c>
      <c r="AV563" s="14" t="s">
        <v>141</v>
      </c>
      <c r="AW563" s="14" t="s">
        <v>33</v>
      </c>
      <c r="AX563" s="14" t="s">
        <v>80</v>
      </c>
      <c r="AY563" s="248" t="s">
        <v>140</v>
      </c>
    </row>
    <row r="564" s="2" customFormat="1" ht="16.5" customHeight="1">
      <c r="A564" s="42"/>
      <c r="B564" s="43"/>
      <c r="C564" s="270" t="s">
        <v>821</v>
      </c>
      <c r="D564" s="270" t="s">
        <v>322</v>
      </c>
      <c r="E564" s="271" t="s">
        <v>822</v>
      </c>
      <c r="F564" s="272" t="s">
        <v>823</v>
      </c>
      <c r="G564" s="273" t="s">
        <v>166</v>
      </c>
      <c r="H564" s="274">
        <v>1.8899999999999999</v>
      </c>
      <c r="I564" s="275"/>
      <c r="J564" s="276">
        <f>ROUND(I564*H564,2)</f>
        <v>0</v>
      </c>
      <c r="K564" s="272" t="s">
        <v>147</v>
      </c>
      <c r="L564" s="277"/>
      <c r="M564" s="278" t="s">
        <v>19</v>
      </c>
      <c r="N564" s="279" t="s">
        <v>43</v>
      </c>
      <c r="O564" s="88"/>
      <c r="P564" s="217">
        <f>O564*H564</f>
        <v>0</v>
      </c>
      <c r="Q564" s="217">
        <v>0.00032000000000000003</v>
      </c>
      <c r="R564" s="217">
        <f>Q564*H564</f>
        <v>0.00060480000000000006</v>
      </c>
      <c r="S564" s="217">
        <v>0</v>
      </c>
      <c r="T564" s="218">
        <f>S564*H564</f>
        <v>0</v>
      </c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R564" s="219" t="s">
        <v>389</v>
      </c>
      <c r="AT564" s="219" t="s">
        <v>322</v>
      </c>
      <c r="AU564" s="219" t="s">
        <v>82</v>
      </c>
      <c r="AY564" s="21" t="s">
        <v>140</v>
      </c>
      <c r="BE564" s="220">
        <f>IF(N564="základní",J564,0)</f>
        <v>0</v>
      </c>
      <c r="BF564" s="220">
        <f>IF(N564="snížená",J564,0)</f>
        <v>0</v>
      </c>
      <c r="BG564" s="220">
        <f>IF(N564="zákl. přenesená",J564,0)</f>
        <v>0</v>
      </c>
      <c r="BH564" s="220">
        <f>IF(N564="sníž. přenesená",J564,0)</f>
        <v>0</v>
      </c>
      <c r="BI564" s="220">
        <f>IF(N564="nulová",J564,0)</f>
        <v>0</v>
      </c>
      <c r="BJ564" s="21" t="s">
        <v>80</v>
      </c>
      <c r="BK564" s="220">
        <f>ROUND(I564*H564,2)</f>
        <v>0</v>
      </c>
      <c r="BL564" s="21" t="s">
        <v>288</v>
      </c>
      <c r="BM564" s="219" t="s">
        <v>824</v>
      </c>
    </row>
    <row r="565" s="13" customFormat="1">
      <c r="A565" s="13"/>
      <c r="B565" s="226"/>
      <c r="C565" s="227"/>
      <c r="D565" s="228" t="s">
        <v>152</v>
      </c>
      <c r="E565" s="227"/>
      <c r="F565" s="230" t="s">
        <v>825</v>
      </c>
      <c r="G565" s="227"/>
      <c r="H565" s="231">
        <v>1.8899999999999999</v>
      </c>
      <c r="I565" s="232"/>
      <c r="J565" s="227"/>
      <c r="K565" s="227"/>
      <c r="L565" s="233"/>
      <c r="M565" s="234"/>
      <c r="N565" s="235"/>
      <c r="O565" s="235"/>
      <c r="P565" s="235"/>
      <c r="Q565" s="235"/>
      <c r="R565" s="235"/>
      <c r="S565" s="235"/>
      <c r="T565" s="236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7" t="s">
        <v>152</v>
      </c>
      <c r="AU565" s="237" t="s">
        <v>82</v>
      </c>
      <c r="AV565" s="13" t="s">
        <v>82</v>
      </c>
      <c r="AW565" s="13" t="s">
        <v>4</v>
      </c>
      <c r="AX565" s="13" t="s">
        <v>80</v>
      </c>
      <c r="AY565" s="237" t="s">
        <v>140</v>
      </c>
    </row>
    <row r="566" s="2" customFormat="1" ht="16.5" customHeight="1">
      <c r="A566" s="42"/>
      <c r="B566" s="43"/>
      <c r="C566" s="208" t="s">
        <v>826</v>
      </c>
      <c r="D566" s="208" t="s">
        <v>143</v>
      </c>
      <c r="E566" s="209" t="s">
        <v>827</v>
      </c>
      <c r="F566" s="210" t="s">
        <v>828</v>
      </c>
      <c r="G566" s="211" t="s">
        <v>166</v>
      </c>
      <c r="H566" s="212">
        <v>12.949999999999999</v>
      </c>
      <c r="I566" s="213"/>
      <c r="J566" s="214">
        <f>ROUND(I566*H566,2)</f>
        <v>0</v>
      </c>
      <c r="K566" s="210" t="s">
        <v>147</v>
      </c>
      <c r="L566" s="48"/>
      <c r="M566" s="215" t="s">
        <v>19</v>
      </c>
      <c r="N566" s="216" t="s">
        <v>43</v>
      </c>
      <c r="O566" s="88"/>
      <c r="P566" s="217">
        <f>O566*H566</f>
        <v>0</v>
      </c>
      <c r="Q566" s="217">
        <v>0.00018000000000000001</v>
      </c>
      <c r="R566" s="217">
        <f>Q566*H566</f>
        <v>0.0023310000000000002</v>
      </c>
      <c r="S566" s="217">
        <v>0</v>
      </c>
      <c r="T566" s="218">
        <f>S566*H566</f>
        <v>0</v>
      </c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R566" s="219" t="s">
        <v>288</v>
      </c>
      <c r="AT566" s="219" t="s">
        <v>143</v>
      </c>
      <c r="AU566" s="219" t="s">
        <v>82</v>
      </c>
      <c r="AY566" s="21" t="s">
        <v>140</v>
      </c>
      <c r="BE566" s="220">
        <f>IF(N566="základní",J566,0)</f>
        <v>0</v>
      </c>
      <c r="BF566" s="220">
        <f>IF(N566="snížená",J566,0)</f>
        <v>0</v>
      </c>
      <c r="BG566" s="220">
        <f>IF(N566="zákl. přenesená",J566,0)</f>
        <v>0</v>
      </c>
      <c r="BH566" s="220">
        <f>IF(N566="sníž. přenesená",J566,0)</f>
        <v>0</v>
      </c>
      <c r="BI566" s="220">
        <f>IF(N566="nulová",J566,0)</f>
        <v>0</v>
      </c>
      <c r="BJ566" s="21" t="s">
        <v>80</v>
      </c>
      <c r="BK566" s="220">
        <f>ROUND(I566*H566,2)</f>
        <v>0</v>
      </c>
      <c r="BL566" s="21" t="s">
        <v>288</v>
      </c>
      <c r="BM566" s="219" t="s">
        <v>829</v>
      </c>
    </row>
    <row r="567" s="2" customFormat="1">
      <c r="A567" s="42"/>
      <c r="B567" s="43"/>
      <c r="C567" s="44"/>
      <c r="D567" s="221" t="s">
        <v>150</v>
      </c>
      <c r="E567" s="44"/>
      <c r="F567" s="222" t="s">
        <v>830</v>
      </c>
      <c r="G567" s="44"/>
      <c r="H567" s="44"/>
      <c r="I567" s="223"/>
      <c r="J567" s="44"/>
      <c r="K567" s="44"/>
      <c r="L567" s="48"/>
      <c r="M567" s="224"/>
      <c r="N567" s="225"/>
      <c r="O567" s="88"/>
      <c r="P567" s="88"/>
      <c r="Q567" s="88"/>
      <c r="R567" s="88"/>
      <c r="S567" s="88"/>
      <c r="T567" s="89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T567" s="21" t="s">
        <v>150</v>
      </c>
      <c r="AU567" s="21" t="s">
        <v>82</v>
      </c>
    </row>
    <row r="568" s="13" customFormat="1">
      <c r="A568" s="13"/>
      <c r="B568" s="226"/>
      <c r="C568" s="227"/>
      <c r="D568" s="228" t="s">
        <v>152</v>
      </c>
      <c r="E568" s="229" t="s">
        <v>19</v>
      </c>
      <c r="F568" s="230" t="s">
        <v>831</v>
      </c>
      <c r="G568" s="227"/>
      <c r="H568" s="231">
        <v>7.25</v>
      </c>
      <c r="I568" s="232"/>
      <c r="J568" s="227"/>
      <c r="K568" s="227"/>
      <c r="L568" s="233"/>
      <c r="M568" s="234"/>
      <c r="N568" s="235"/>
      <c r="O568" s="235"/>
      <c r="P568" s="235"/>
      <c r="Q568" s="235"/>
      <c r="R568" s="235"/>
      <c r="S568" s="235"/>
      <c r="T568" s="23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7" t="s">
        <v>152</v>
      </c>
      <c r="AU568" s="237" t="s">
        <v>82</v>
      </c>
      <c r="AV568" s="13" t="s">
        <v>82</v>
      </c>
      <c r="AW568" s="13" t="s">
        <v>33</v>
      </c>
      <c r="AX568" s="13" t="s">
        <v>72</v>
      </c>
      <c r="AY568" s="237" t="s">
        <v>140</v>
      </c>
    </row>
    <row r="569" s="13" customFormat="1">
      <c r="A569" s="13"/>
      <c r="B569" s="226"/>
      <c r="C569" s="227"/>
      <c r="D569" s="228" t="s">
        <v>152</v>
      </c>
      <c r="E569" s="229" t="s">
        <v>19</v>
      </c>
      <c r="F569" s="230" t="s">
        <v>832</v>
      </c>
      <c r="G569" s="227"/>
      <c r="H569" s="231">
        <v>5.7000000000000002</v>
      </c>
      <c r="I569" s="232"/>
      <c r="J569" s="227"/>
      <c r="K569" s="227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152</v>
      </c>
      <c r="AU569" s="237" t="s">
        <v>82</v>
      </c>
      <c r="AV569" s="13" t="s">
        <v>82</v>
      </c>
      <c r="AW569" s="13" t="s">
        <v>33</v>
      </c>
      <c r="AX569" s="13" t="s">
        <v>72</v>
      </c>
      <c r="AY569" s="237" t="s">
        <v>140</v>
      </c>
    </row>
    <row r="570" s="14" customFormat="1">
      <c r="A570" s="14"/>
      <c r="B570" s="238"/>
      <c r="C570" s="239"/>
      <c r="D570" s="228" t="s">
        <v>152</v>
      </c>
      <c r="E570" s="240" t="s">
        <v>19</v>
      </c>
      <c r="F570" s="241" t="s">
        <v>158</v>
      </c>
      <c r="G570" s="239"/>
      <c r="H570" s="242">
        <v>12.949999999999999</v>
      </c>
      <c r="I570" s="243"/>
      <c r="J570" s="239"/>
      <c r="K570" s="239"/>
      <c r="L570" s="244"/>
      <c r="M570" s="245"/>
      <c r="N570" s="246"/>
      <c r="O570" s="246"/>
      <c r="P570" s="246"/>
      <c r="Q570" s="246"/>
      <c r="R570" s="246"/>
      <c r="S570" s="246"/>
      <c r="T570" s="247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8" t="s">
        <v>152</v>
      </c>
      <c r="AU570" s="248" t="s">
        <v>82</v>
      </c>
      <c r="AV570" s="14" t="s">
        <v>141</v>
      </c>
      <c r="AW570" s="14" t="s">
        <v>33</v>
      </c>
      <c r="AX570" s="14" t="s">
        <v>80</v>
      </c>
      <c r="AY570" s="248" t="s">
        <v>140</v>
      </c>
    </row>
    <row r="571" s="2" customFormat="1" ht="16.5" customHeight="1">
      <c r="A571" s="42"/>
      <c r="B571" s="43"/>
      <c r="C571" s="270" t="s">
        <v>833</v>
      </c>
      <c r="D571" s="270" t="s">
        <v>322</v>
      </c>
      <c r="E571" s="271" t="s">
        <v>822</v>
      </c>
      <c r="F571" s="272" t="s">
        <v>823</v>
      </c>
      <c r="G571" s="273" t="s">
        <v>166</v>
      </c>
      <c r="H571" s="274">
        <v>13.598000000000001</v>
      </c>
      <c r="I571" s="275"/>
      <c r="J571" s="276">
        <f>ROUND(I571*H571,2)</f>
        <v>0</v>
      </c>
      <c r="K571" s="272" t="s">
        <v>147</v>
      </c>
      <c r="L571" s="277"/>
      <c r="M571" s="278" t="s">
        <v>19</v>
      </c>
      <c r="N571" s="279" t="s">
        <v>43</v>
      </c>
      <c r="O571" s="88"/>
      <c r="P571" s="217">
        <f>O571*H571</f>
        <v>0</v>
      </c>
      <c r="Q571" s="217">
        <v>0.00032000000000000003</v>
      </c>
      <c r="R571" s="217">
        <f>Q571*H571</f>
        <v>0.0043513600000000003</v>
      </c>
      <c r="S571" s="217">
        <v>0</v>
      </c>
      <c r="T571" s="218">
        <f>S571*H571</f>
        <v>0</v>
      </c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R571" s="219" t="s">
        <v>389</v>
      </c>
      <c r="AT571" s="219" t="s">
        <v>322</v>
      </c>
      <c r="AU571" s="219" t="s">
        <v>82</v>
      </c>
      <c r="AY571" s="21" t="s">
        <v>140</v>
      </c>
      <c r="BE571" s="220">
        <f>IF(N571="základní",J571,0)</f>
        <v>0</v>
      </c>
      <c r="BF571" s="220">
        <f>IF(N571="snížená",J571,0)</f>
        <v>0</v>
      </c>
      <c r="BG571" s="220">
        <f>IF(N571="zákl. přenesená",J571,0)</f>
        <v>0</v>
      </c>
      <c r="BH571" s="220">
        <f>IF(N571="sníž. přenesená",J571,0)</f>
        <v>0</v>
      </c>
      <c r="BI571" s="220">
        <f>IF(N571="nulová",J571,0)</f>
        <v>0</v>
      </c>
      <c r="BJ571" s="21" t="s">
        <v>80</v>
      </c>
      <c r="BK571" s="220">
        <f>ROUND(I571*H571,2)</f>
        <v>0</v>
      </c>
      <c r="BL571" s="21" t="s">
        <v>288</v>
      </c>
      <c r="BM571" s="219" t="s">
        <v>834</v>
      </c>
    </row>
    <row r="572" s="13" customFormat="1">
      <c r="A572" s="13"/>
      <c r="B572" s="226"/>
      <c r="C572" s="227"/>
      <c r="D572" s="228" t="s">
        <v>152</v>
      </c>
      <c r="E572" s="227"/>
      <c r="F572" s="230" t="s">
        <v>835</v>
      </c>
      <c r="G572" s="227"/>
      <c r="H572" s="231">
        <v>13.598000000000001</v>
      </c>
      <c r="I572" s="232"/>
      <c r="J572" s="227"/>
      <c r="K572" s="227"/>
      <c r="L572" s="233"/>
      <c r="M572" s="234"/>
      <c r="N572" s="235"/>
      <c r="O572" s="235"/>
      <c r="P572" s="235"/>
      <c r="Q572" s="235"/>
      <c r="R572" s="235"/>
      <c r="S572" s="235"/>
      <c r="T572" s="23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7" t="s">
        <v>152</v>
      </c>
      <c r="AU572" s="237" t="s">
        <v>82</v>
      </c>
      <c r="AV572" s="13" t="s">
        <v>82</v>
      </c>
      <c r="AW572" s="13" t="s">
        <v>4</v>
      </c>
      <c r="AX572" s="13" t="s">
        <v>80</v>
      </c>
      <c r="AY572" s="237" t="s">
        <v>140</v>
      </c>
    </row>
    <row r="573" s="2" customFormat="1" ht="16.5" customHeight="1">
      <c r="A573" s="42"/>
      <c r="B573" s="43"/>
      <c r="C573" s="208" t="s">
        <v>836</v>
      </c>
      <c r="D573" s="208" t="s">
        <v>143</v>
      </c>
      <c r="E573" s="209" t="s">
        <v>837</v>
      </c>
      <c r="F573" s="210" t="s">
        <v>838</v>
      </c>
      <c r="G573" s="211" t="s">
        <v>146</v>
      </c>
      <c r="H573" s="212">
        <v>15.125</v>
      </c>
      <c r="I573" s="213"/>
      <c r="J573" s="214">
        <f>ROUND(I573*H573,2)</f>
        <v>0</v>
      </c>
      <c r="K573" s="210" t="s">
        <v>147</v>
      </c>
      <c r="L573" s="48"/>
      <c r="M573" s="215" t="s">
        <v>19</v>
      </c>
      <c r="N573" s="216" t="s">
        <v>43</v>
      </c>
      <c r="O573" s="88"/>
      <c r="P573" s="217">
        <f>O573*H573</f>
        <v>0</v>
      </c>
      <c r="Q573" s="217">
        <v>0.00029999999999999997</v>
      </c>
      <c r="R573" s="217">
        <f>Q573*H573</f>
        <v>0.0045374999999999999</v>
      </c>
      <c r="S573" s="217">
        <v>0</v>
      </c>
      <c r="T573" s="218">
        <f>S573*H573</f>
        <v>0</v>
      </c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R573" s="219" t="s">
        <v>288</v>
      </c>
      <c r="AT573" s="219" t="s">
        <v>143</v>
      </c>
      <c r="AU573" s="219" t="s">
        <v>82</v>
      </c>
      <c r="AY573" s="21" t="s">
        <v>140</v>
      </c>
      <c r="BE573" s="220">
        <f>IF(N573="základní",J573,0)</f>
        <v>0</v>
      </c>
      <c r="BF573" s="220">
        <f>IF(N573="snížená",J573,0)</f>
        <v>0</v>
      </c>
      <c r="BG573" s="220">
        <f>IF(N573="zákl. přenesená",J573,0)</f>
        <v>0</v>
      </c>
      <c r="BH573" s="220">
        <f>IF(N573="sníž. přenesená",J573,0)</f>
        <v>0</v>
      </c>
      <c r="BI573" s="220">
        <f>IF(N573="nulová",J573,0)</f>
        <v>0</v>
      </c>
      <c r="BJ573" s="21" t="s">
        <v>80</v>
      </c>
      <c r="BK573" s="220">
        <f>ROUND(I573*H573,2)</f>
        <v>0</v>
      </c>
      <c r="BL573" s="21" t="s">
        <v>288</v>
      </c>
      <c r="BM573" s="219" t="s">
        <v>839</v>
      </c>
    </row>
    <row r="574" s="2" customFormat="1">
      <c r="A574" s="42"/>
      <c r="B574" s="43"/>
      <c r="C574" s="44"/>
      <c r="D574" s="221" t="s">
        <v>150</v>
      </c>
      <c r="E574" s="44"/>
      <c r="F574" s="222" t="s">
        <v>840</v>
      </c>
      <c r="G574" s="44"/>
      <c r="H574" s="44"/>
      <c r="I574" s="223"/>
      <c r="J574" s="44"/>
      <c r="K574" s="44"/>
      <c r="L574" s="48"/>
      <c r="M574" s="224"/>
      <c r="N574" s="225"/>
      <c r="O574" s="88"/>
      <c r="P574" s="88"/>
      <c r="Q574" s="88"/>
      <c r="R574" s="88"/>
      <c r="S574" s="88"/>
      <c r="T574" s="89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T574" s="21" t="s">
        <v>150</v>
      </c>
      <c r="AU574" s="21" t="s">
        <v>82</v>
      </c>
    </row>
    <row r="575" s="2" customFormat="1" ht="16.5" customHeight="1">
      <c r="A575" s="42"/>
      <c r="B575" s="43"/>
      <c r="C575" s="208" t="s">
        <v>841</v>
      </c>
      <c r="D575" s="208" t="s">
        <v>143</v>
      </c>
      <c r="E575" s="209" t="s">
        <v>842</v>
      </c>
      <c r="F575" s="210" t="s">
        <v>843</v>
      </c>
      <c r="G575" s="211" t="s">
        <v>161</v>
      </c>
      <c r="H575" s="212">
        <v>6</v>
      </c>
      <c r="I575" s="213"/>
      <c r="J575" s="214">
        <f>ROUND(I575*H575,2)</f>
        <v>0</v>
      </c>
      <c r="K575" s="210" t="s">
        <v>147</v>
      </c>
      <c r="L575" s="48"/>
      <c r="M575" s="215" t="s">
        <v>19</v>
      </c>
      <c r="N575" s="216" t="s">
        <v>43</v>
      </c>
      <c r="O575" s="88"/>
      <c r="P575" s="217">
        <f>O575*H575</f>
        <v>0</v>
      </c>
      <c r="Q575" s="217">
        <v>0</v>
      </c>
      <c r="R575" s="217">
        <f>Q575*H575</f>
        <v>0</v>
      </c>
      <c r="S575" s="217">
        <v>0</v>
      </c>
      <c r="T575" s="218">
        <f>S575*H575</f>
        <v>0</v>
      </c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R575" s="219" t="s">
        <v>288</v>
      </c>
      <c r="AT575" s="219" t="s">
        <v>143</v>
      </c>
      <c r="AU575" s="219" t="s">
        <v>82</v>
      </c>
      <c r="AY575" s="21" t="s">
        <v>140</v>
      </c>
      <c r="BE575" s="220">
        <f>IF(N575="základní",J575,0)</f>
        <v>0</v>
      </c>
      <c r="BF575" s="220">
        <f>IF(N575="snížená",J575,0)</f>
        <v>0</v>
      </c>
      <c r="BG575" s="220">
        <f>IF(N575="zákl. přenesená",J575,0)</f>
        <v>0</v>
      </c>
      <c r="BH575" s="220">
        <f>IF(N575="sníž. přenesená",J575,0)</f>
        <v>0</v>
      </c>
      <c r="BI575" s="220">
        <f>IF(N575="nulová",J575,0)</f>
        <v>0</v>
      </c>
      <c r="BJ575" s="21" t="s">
        <v>80</v>
      </c>
      <c r="BK575" s="220">
        <f>ROUND(I575*H575,2)</f>
        <v>0</v>
      </c>
      <c r="BL575" s="21" t="s">
        <v>288</v>
      </c>
      <c r="BM575" s="219" t="s">
        <v>844</v>
      </c>
    </row>
    <row r="576" s="2" customFormat="1">
      <c r="A576" s="42"/>
      <c r="B576" s="43"/>
      <c r="C576" s="44"/>
      <c r="D576" s="221" t="s">
        <v>150</v>
      </c>
      <c r="E576" s="44"/>
      <c r="F576" s="222" t="s">
        <v>845</v>
      </c>
      <c r="G576" s="44"/>
      <c r="H576" s="44"/>
      <c r="I576" s="223"/>
      <c r="J576" s="44"/>
      <c r="K576" s="44"/>
      <c r="L576" s="48"/>
      <c r="M576" s="224"/>
      <c r="N576" s="225"/>
      <c r="O576" s="88"/>
      <c r="P576" s="88"/>
      <c r="Q576" s="88"/>
      <c r="R576" s="88"/>
      <c r="S576" s="88"/>
      <c r="T576" s="89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T576" s="21" t="s">
        <v>150</v>
      </c>
      <c r="AU576" s="21" t="s">
        <v>82</v>
      </c>
    </row>
    <row r="577" s="2" customFormat="1" ht="16.5" customHeight="1">
      <c r="A577" s="42"/>
      <c r="B577" s="43"/>
      <c r="C577" s="208" t="s">
        <v>846</v>
      </c>
      <c r="D577" s="208" t="s">
        <v>143</v>
      </c>
      <c r="E577" s="209" t="s">
        <v>847</v>
      </c>
      <c r="F577" s="210" t="s">
        <v>848</v>
      </c>
      <c r="G577" s="211" t="s">
        <v>161</v>
      </c>
      <c r="H577" s="212">
        <v>2</v>
      </c>
      <c r="I577" s="213"/>
      <c r="J577" s="214">
        <f>ROUND(I577*H577,2)</f>
        <v>0</v>
      </c>
      <c r="K577" s="210" t="s">
        <v>147</v>
      </c>
      <c r="L577" s="48"/>
      <c r="M577" s="215" t="s">
        <v>19</v>
      </c>
      <c r="N577" s="216" t="s">
        <v>43</v>
      </c>
      <c r="O577" s="88"/>
      <c r="P577" s="217">
        <f>O577*H577</f>
        <v>0</v>
      </c>
      <c r="Q577" s="217">
        <v>0</v>
      </c>
      <c r="R577" s="217">
        <f>Q577*H577</f>
        <v>0</v>
      </c>
      <c r="S577" s="217">
        <v>0</v>
      </c>
      <c r="T577" s="218">
        <f>S577*H577</f>
        <v>0</v>
      </c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R577" s="219" t="s">
        <v>288</v>
      </c>
      <c r="AT577" s="219" t="s">
        <v>143</v>
      </c>
      <c r="AU577" s="219" t="s">
        <v>82</v>
      </c>
      <c r="AY577" s="21" t="s">
        <v>140</v>
      </c>
      <c r="BE577" s="220">
        <f>IF(N577="základní",J577,0)</f>
        <v>0</v>
      </c>
      <c r="BF577" s="220">
        <f>IF(N577="snížená",J577,0)</f>
        <v>0</v>
      </c>
      <c r="BG577" s="220">
        <f>IF(N577="zákl. přenesená",J577,0)</f>
        <v>0</v>
      </c>
      <c r="BH577" s="220">
        <f>IF(N577="sníž. přenesená",J577,0)</f>
        <v>0</v>
      </c>
      <c r="BI577" s="220">
        <f>IF(N577="nulová",J577,0)</f>
        <v>0</v>
      </c>
      <c r="BJ577" s="21" t="s">
        <v>80</v>
      </c>
      <c r="BK577" s="220">
        <f>ROUND(I577*H577,2)</f>
        <v>0</v>
      </c>
      <c r="BL577" s="21" t="s">
        <v>288</v>
      </c>
      <c r="BM577" s="219" t="s">
        <v>849</v>
      </c>
    </row>
    <row r="578" s="2" customFormat="1">
      <c r="A578" s="42"/>
      <c r="B578" s="43"/>
      <c r="C578" s="44"/>
      <c r="D578" s="221" t="s">
        <v>150</v>
      </c>
      <c r="E578" s="44"/>
      <c r="F578" s="222" t="s">
        <v>850</v>
      </c>
      <c r="G578" s="44"/>
      <c r="H578" s="44"/>
      <c r="I578" s="223"/>
      <c r="J578" s="44"/>
      <c r="K578" s="44"/>
      <c r="L578" s="48"/>
      <c r="M578" s="224"/>
      <c r="N578" s="225"/>
      <c r="O578" s="88"/>
      <c r="P578" s="88"/>
      <c r="Q578" s="88"/>
      <c r="R578" s="88"/>
      <c r="S578" s="88"/>
      <c r="T578" s="89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T578" s="21" t="s">
        <v>150</v>
      </c>
      <c r="AU578" s="21" t="s">
        <v>82</v>
      </c>
    </row>
    <row r="579" s="2" customFormat="1" ht="16.5" customHeight="1">
      <c r="A579" s="42"/>
      <c r="B579" s="43"/>
      <c r="C579" s="208" t="s">
        <v>851</v>
      </c>
      <c r="D579" s="208" t="s">
        <v>143</v>
      </c>
      <c r="E579" s="209" t="s">
        <v>852</v>
      </c>
      <c r="F579" s="210" t="s">
        <v>853</v>
      </c>
      <c r="G579" s="211" t="s">
        <v>161</v>
      </c>
      <c r="H579" s="212">
        <v>2</v>
      </c>
      <c r="I579" s="213"/>
      <c r="J579" s="214">
        <f>ROUND(I579*H579,2)</f>
        <v>0</v>
      </c>
      <c r="K579" s="210" t="s">
        <v>147</v>
      </c>
      <c r="L579" s="48"/>
      <c r="M579" s="215" t="s">
        <v>19</v>
      </c>
      <c r="N579" s="216" t="s">
        <v>43</v>
      </c>
      <c r="O579" s="88"/>
      <c r="P579" s="217">
        <f>O579*H579</f>
        <v>0</v>
      </c>
      <c r="Q579" s="217">
        <v>0</v>
      </c>
      <c r="R579" s="217">
        <f>Q579*H579</f>
        <v>0</v>
      </c>
      <c r="S579" s="217">
        <v>0</v>
      </c>
      <c r="T579" s="218">
        <f>S579*H579</f>
        <v>0</v>
      </c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R579" s="219" t="s">
        <v>288</v>
      </c>
      <c r="AT579" s="219" t="s">
        <v>143</v>
      </c>
      <c r="AU579" s="219" t="s">
        <v>82</v>
      </c>
      <c r="AY579" s="21" t="s">
        <v>140</v>
      </c>
      <c r="BE579" s="220">
        <f>IF(N579="základní",J579,0)</f>
        <v>0</v>
      </c>
      <c r="BF579" s="220">
        <f>IF(N579="snížená",J579,0)</f>
        <v>0</v>
      </c>
      <c r="BG579" s="220">
        <f>IF(N579="zákl. přenesená",J579,0)</f>
        <v>0</v>
      </c>
      <c r="BH579" s="220">
        <f>IF(N579="sníž. přenesená",J579,0)</f>
        <v>0</v>
      </c>
      <c r="BI579" s="220">
        <f>IF(N579="nulová",J579,0)</f>
        <v>0</v>
      </c>
      <c r="BJ579" s="21" t="s">
        <v>80</v>
      </c>
      <c r="BK579" s="220">
        <f>ROUND(I579*H579,2)</f>
        <v>0</v>
      </c>
      <c r="BL579" s="21" t="s">
        <v>288</v>
      </c>
      <c r="BM579" s="219" t="s">
        <v>854</v>
      </c>
    </row>
    <row r="580" s="2" customFormat="1">
      <c r="A580" s="42"/>
      <c r="B580" s="43"/>
      <c r="C580" s="44"/>
      <c r="D580" s="221" t="s">
        <v>150</v>
      </c>
      <c r="E580" s="44"/>
      <c r="F580" s="222" t="s">
        <v>855</v>
      </c>
      <c r="G580" s="44"/>
      <c r="H580" s="44"/>
      <c r="I580" s="223"/>
      <c r="J580" s="44"/>
      <c r="K580" s="44"/>
      <c r="L580" s="48"/>
      <c r="M580" s="224"/>
      <c r="N580" s="225"/>
      <c r="O580" s="88"/>
      <c r="P580" s="88"/>
      <c r="Q580" s="88"/>
      <c r="R580" s="88"/>
      <c r="S580" s="88"/>
      <c r="T580" s="89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T580" s="21" t="s">
        <v>150</v>
      </c>
      <c r="AU580" s="21" t="s">
        <v>82</v>
      </c>
    </row>
    <row r="581" s="2" customFormat="1" ht="24.15" customHeight="1">
      <c r="A581" s="42"/>
      <c r="B581" s="43"/>
      <c r="C581" s="208" t="s">
        <v>856</v>
      </c>
      <c r="D581" s="208" t="s">
        <v>143</v>
      </c>
      <c r="E581" s="209" t="s">
        <v>857</v>
      </c>
      <c r="F581" s="210" t="s">
        <v>858</v>
      </c>
      <c r="G581" s="211" t="s">
        <v>184</v>
      </c>
      <c r="H581" s="212">
        <v>0.48699999999999999</v>
      </c>
      <c r="I581" s="213"/>
      <c r="J581" s="214">
        <f>ROUND(I581*H581,2)</f>
        <v>0</v>
      </c>
      <c r="K581" s="210" t="s">
        <v>147</v>
      </c>
      <c r="L581" s="48"/>
      <c r="M581" s="215" t="s">
        <v>19</v>
      </c>
      <c r="N581" s="216" t="s">
        <v>43</v>
      </c>
      <c r="O581" s="88"/>
      <c r="P581" s="217">
        <f>O581*H581</f>
        <v>0</v>
      </c>
      <c r="Q581" s="217">
        <v>0</v>
      </c>
      <c r="R581" s="217">
        <f>Q581*H581</f>
        <v>0</v>
      </c>
      <c r="S581" s="217">
        <v>0</v>
      </c>
      <c r="T581" s="218">
        <f>S581*H581</f>
        <v>0</v>
      </c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R581" s="219" t="s">
        <v>288</v>
      </c>
      <c r="AT581" s="219" t="s">
        <v>143</v>
      </c>
      <c r="AU581" s="219" t="s">
        <v>82</v>
      </c>
      <c r="AY581" s="21" t="s">
        <v>140</v>
      </c>
      <c r="BE581" s="220">
        <f>IF(N581="základní",J581,0)</f>
        <v>0</v>
      </c>
      <c r="BF581" s="220">
        <f>IF(N581="snížená",J581,0)</f>
        <v>0</v>
      </c>
      <c r="BG581" s="220">
        <f>IF(N581="zákl. přenesená",J581,0)</f>
        <v>0</v>
      </c>
      <c r="BH581" s="220">
        <f>IF(N581="sníž. přenesená",J581,0)</f>
        <v>0</v>
      </c>
      <c r="BI581" s="220">
        <f>IF(N581="nulová",J581,0)</f>
        <v>0</v>
      </c>
      <c r="BJ581" s="21" t="s">
        <v>80</v>
      </c>
      <c r="BK581" s="220">
        <f>ROUND(I581*H581,2)</f>
        <v>0</v>
      </c>
      <c r="BL581" s="21" t="s">
        <v>288</v>
      </c>
      <c r="BM581" s="219" t="s">
        <v>859</v>
      </c>
    </row>
    <row r="582" s="2" customFormat="1">
      <c r="A582" s="42"/>
      <c r="B582" s="43"/>
      <c r="C582" s="44"/>
      <c r="D582" s="221" t="s">
        <v>150</v>
      </c>
      <c r="E582" s="44"/>
      <c r="F582" s="222" t="s">
        <v>860</v>
      </c>
      <c r="G582" s="44"/>
      <c r="H582" s="44"/>
      <c r="I582" s="223"/>
      <c r="J582" s="44"/>
      <c r="K582" s="44"/>
      <c r="L582" s="48"/>
      <c r="M582" s="224"/>
      <c r="N582" s="225"/>
      <c r="O582" s="88"/>
      <c r="P582" s="88"/>
      <c r="Q582" s="88"/>
      <c r="R582" s="88"/>
      <c r="S582" s="88"/>
      <c r="T582" s="89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T582" s="21" t="s">
        <v>150</v>
      </c>
      <c r="AU582" s="21" t="s">
        <v>82</v>
      </c>
    </row>
    <row r="583" s="12" customFormat="1" ht="22.8" customHeight="1">
      <c r="A583" s="12"/>
      <c r="B583" s="192"/>
      <c r="C583" s="193"/>
      <c r="D583" s="194" t="s">
        <v>71</v>
      </c>
      <c r="E583" s="206" t="s">
        <v>861</v>
      </c>
      <c r="F583" s="206" t="s">
        <v>862</v>
      </c>
      <c r="G583" s="193"/>
      <c r="H583" s="193"/>
      <c r="I583" s="196"/>
      <c r="J583" s="207">
        <f>BK583</f>
        <v>0</v>
      </c>
      <c r="K583" s="193"/>
      <c r="L583" s="198"/>
      <c r="M583" s="199"/>
      <c r="N583" s="200"/>
      <c r="O583" s="200"/>
      <c r="P583" s="201">
        <f>SUM(P584:P612)</f>
        <v>0</v>
      </c>
      <c r="Q583" s="200"/>
      <c r="R583" s="201">
        <f>SUM(R584:R612)</f>
        <v>0.02715188</v>
      </c>
      <c r="S583" s="200"/>
      <c r="T583" s="202">
        <f>SUM(T584:T612)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203" t="s">
        <v>82</v>
      </c>
      <c r="AT583" s="204" t="s">
        <v>71</v>
      </c>
      <c r="AU583" s="204" t="s">
        <v>80</v>
      </c>
      <c r="AY583" s="203" t="s">
        <v>140</v>
      </c>
      <c r="BK583" s="205">
        <f>SUM(BK584:BK612)</f>
        <v>0</v>
      </c>
    </row>
    <row r="584" s="2" customFormat="1" ht="16.5" customHeight="1">
      <c r="A584" s="42"/>
      <c r="B584" s="43"/>
      <c r="C584" s="208" t="s">
        <v>863</v>
      </c>
      <c r="D584" s="208" t="s">
        <v>143</v>
      </c>
      <c r="E584" s="209" t="s">
        <v>864</v>
      </c>
      <c r="F584" s="210" t="s">
        <v>865</v>
      </c>
      <c r="G584" s="211" t="s">
        <v>146</v>
      </c>
      <c r="H584" s="212">
        <v>1.232</v>
      </c>
      <c r="I584" s="213"/>
      <c r="J584" s="214">
        <f>ROUND(I584*H584,2)</f>
        <v>0</v>
      </c>
      <c r="K584" s="210" t="s">
        <v>147</v>
      </c>
      <c r="L584" s="48"/>
      <c r="M584" s="215" t="s">
        <v>19</v>
      </c>
      <c r="N584" s="216" t="s">
        <v>43</v>
      </c>
      <c r="O584" s="88"/>
      <c r="P584" s="217">
        <f>O584*H584</f>
        <v>0</v>
      </c>
      <c r="Q584" s="217">
        <v>2.0000000000000002E-05</v>
      </c>
      <c r="R584" s="217">
        <f>Q584*H584</f>
        <v>2.4640000000000001E-05</v>
      </c>
      <c r="S584" s="217">
        <v>0</v>
      </c>
      <c r="T584" s="218">
        <f>S584*H584</f>
        <v>0</v>
      </c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R584" s="219" t="s">
        <v>288</v>
      </c>
      <c r="AT584" s="219" t="s">
        <v>143</v>
      </c>
      <c r="AU584" s="219" t="s">
        <v>82</v>
      </c>
      <c r="AY584" s="21" t="s">
        <v>140</v>
      </c>
      <c r="BE584" s="220">
        <f>IF(N584="základní",J584,0)</f>
        <v>0</v>
      </c>
      <c r="BF584" s="220">
        <f>IF(N584="snížená",J584,0)</f>
        <v>0</v>
      </c>
      <c r="BG584" s="220">
        <f>IF(N584="zákl. přenesená",J584,0)</f>
        <v>0</v>
      </c>
      <c r="BH584" s="220">
        <f>IF(N584="sníž. přenesená",J584,0)</f>
        <v>0</v>
      </c>
      <c r="BI584" s="220">
        <f>IF(N584="nulová",J584,0)</f>
        <v>0</v>
      </c>
      <c r="BJ584" s="21" t="s">
        <v>80</v>
      </c>
      <c r="BK584" s="220">
        <f>ROUND(I584*H584,2)</f>
        <v>0</v>
      </c>
      <c r="BL584" s="21" t="s">
        <v>288</v>
      </c>
      <c r="BM584" s="219" t="s">
        <v>866</v>
      </c>
    </row>
    <row r="585" s="2" customFormat="1">
      <c r="A585" s="42"/>
      <c r="B585" s="43"/>
      <c r="C585" s="44"/>
      <c r="D585" s="221" t="s">
        <v>150</v>
      </c>
      <c r="E585" s="44"/>
      <c r="F585" s="222" t="s">
        <v>867</v>
      </c>
      <c r="G585" s="44"/>
      <c r="H585" s="44"/>
      <c r="I585" s="223"/>
      <c r="J585" s="44"/>
      <c r="K585" s="44"/>
      <c r="L585" s="48"/>
      <c r="M585" s="224"/>
      <c r="N585" s="225"/>
      <c r="O585" s="88"/>
      <c r="P585" s="88"/>
      <c r="Q585" s="88"/>
      <c r="R585" s="88"/>
      <c r="S585" s="88"/>
      <c r="T585" s="89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T585" s="21" t="s">
        <v>150</v>
      </c>
      <c r="AU585" s="21" t="s">
        <v>82</v>
      </c>
    </row>
    <row r="586" s="13" customFormat="1">
      <c r="A586" s="13"/>
      <c r="B586" s="226"/>
      <c r="C586" s="227"/>
      <c r="D586" s="228" t="s">
        <v>152</v>
      </c>
      <c r="E586" s="229" t="s">
        <v>19</v>
      </c>
      <c r="F586" s="230" t="s">
        <v>868</v>
      </c>
      <c r="G586" s="227"/>
      <c r="H586" s="231">
        <v>1.232</v>
      </c>
      <c r="I586" s="232"/>
      <c r="J586" s="227"/>
      <c r="K586" s="227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152</v>
      </c>
      <c r="AU586" s="237" t="s">
        <v>82</v>
      </c>
      <c r="AV586" s="13" t="s">
        <v>82</v>
      </c>
      <c r="AW586" s="13" t="s">
        <v>33</v>
      </c>
      <c r="AX586" s="13" t="s">
        <v>72</v>
      </c>
      <c r="AY586" s="237" t="s">
        <v>140</v>
      </c>
    </row>
    <row r="587" s="14" customFormat="1">
      <c r="A587" s="14"/>
      <c r="B587" s="238"/>
      <c r="C587" s="239"/>
      <c r="D587" s="228" t="s">
        <v>152</v>
      </c>
      <c r="E587" s="240" t="s">
        <v>19</v>
      </c>
      <c r="F587" s="241" t="s">
        <v>158</v>
      </c>
      <c r="G587" s="239"/>
      <c r="H587" s="242">
        <v>1.232</v>
      </c>
      <c r="I587" s="243"/>
      <c r="J587" s="239"/>
      <c r="K587" s="239"/>
      <c r="L587" s="244"/>
      <c r="M587" s="245"/>
      <c r="N587" s="246"/>
      <c r="O587" s="246"/>
      <c r="P587" s="246"/>
      <c r="Q587" s="246"/>
      <c r="R587" s="246"/>
      <c r="S587" s="246"/>
      <c r="T587" s="247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8" t="s">
        <v>152</v>
      </c>
      <c r="AU587" s="248" t="s">
        <v>82</v>
      </c>
      <c r="AV587" s="14" t="s">
        <v>141</v>
      </c>
      <c r="AW587" s="14" t="s">
        <v>33</v>
      </c>
      <c r="AX587" s="14" t="s">
        <v>80</v>
      </c>
      <c r="AY587" s="248" t="s">
        <v>140</v>
      </c>
    </row>
    <row r="588" s="2" customFormat="1" ht="16.5" customHeight="1">
      <c r="A588" s="42"/>
      <c r="B588" s="43"/>
      <c r="C588" s="208" t="s">
        <v>869</v>
      </c>
      <c r="D588" s="208" t="s">
        <v>143</v>
      </c>
      <c r="E588" s="209" t="s">
        <v>870</v>
      </c>
      <c r="F588" s="210" t="s">
        <v>871</v>
      </c>
      <c r="G588" s="211" t="s">
        <v>146</v>
      </c>
      <c r="H588" s="212">
        <v>7.266</v>
      </c>
      <c r="I588" s="213"/>
      <c r="J588" s="214">
        <f>ROUND(I588*H588,2)</f>
        <v>0</v>
      </c>
      <c r="K588" s="210" t="s">
        <v>147</v>
      </c>
      <c r="L588" s="48"/>
      <c r="M588" s="215" t="s">
        <v>19</v>
      </c>
      <c r="N588" s="216" t="s">
        <v>43</v>
      </c>
      <c r="O588" s="88"/>
      <c r="P588" s="217">
        <f>O588*H588</f>
        <v>0</v>
      </c>
      <c r="Q588" s="217">
        <v>0.00013999999999999999</v>
      </c>
      <c r="R588" s="217">
        <f>Q588*H588</f>
        <v>0.00101724</v>
      </c>
      <c r="S588" s="217">
        <v>0</v>
      </c>
      <c r="T588" s="218">
        <f>S588*H588</f>
        <v>0</v>
      </c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R588" s="219" t="s">
        <v>288</v>
      </c>
      <c r="AT588" s="219" t="s">
        <v>143</v>
      </c>
      <c r="AU588" s="219" t="s">
        <v>82</v>
      </c>
      <c r="AY588" s="21" t="s">
        <v>140</v>
      </c>
      <c r="BE588" s="220">
        <f>IF(N588="základní",J588,0)</f>
        <v>0</v>
      </c>
      <c r="BF588" s="220">
        <f>IF(N588="snížená",J588,0)</f>
        <v>0</v>
      </c>
      <c r="BG588" s="220">
        <f>IF(N588="zákl. přenesená",J588,0)</f>
        <v>0</v>
      </c>
      <c r="BH588" s="220">
        <f>IF(N588="sníž. přenesená",J588,0)</f>
        <v>0</v>
      </c>
      <c r="BI588" s="220">
        <f>IF(N588="nulová",J588,0)</f>
        <v>0</v>
      </c>
      <c r="BJ588" s="21" t="s">
        <v>80</v>
      </c>
      <c r="BK588" s="220">
        <f>ROUND(I588*H588,2)</f>
        <v>0</v>
      </c>
      <c r="BL588" s="21" t="s">
        <v>288</v>
      </c>
      <c r="BM588" s="219" t="s">
        <v>872</v>
      </c>
    </row>
    <row r="589" s="2" customFormat="1">
      <c r="A589" s="42"/>
      <c r="B589" s="43"/>
      <c r="C589" s="44"/>
      <c r="D589" s="221" t="s">
        <v>150</v>
      </c>
      <c r="E589" s="44"/>
      <c r="F589" s="222" t="s">
        <v>873</v>
      </c>
      <c r="G589" s="44"/>
      <c r="H589" s="44"/>
      <c r="I589" s="223"/>
      <c r="J589" s="44"/>
      <c r="K589" s="44"/>
      <c r="L589" s="48"/>
      <c r="M589" s="224"/>
      <c r="N589" s="225"/>
      <c r="O589" s="88"/>
      <c r="P589" s="88"/>
      <c r="Q589" s="88"/>
      <c r="R589" s="88"/>
      <c r="S589" s="88"/>
      <c r="T589" s="89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T589" s="21" t="s">
        <v>150</v>
      </c>
      <c r="AU589" s="21" t="s">
        <v>82</v>
      </c>
    </row>
    <row r="590" s="13" customFormat="1">
      <c r="A590" s="13"/>
      <c r="B590" s="226"/>
      <c r="C590" s="227"/>
      <c r="D590" s="228" t="s">
        <v>152</v>
      </c>
      <c r="E590" s="229" t="s">
        <v>19</v>
      </c>
      <c r="F590" s="230" t="s">
        <v>874</v>
      </c>
      <c r="G590" s="227"/>
      <c r="H590" s="231">
        <v>1.141</v>
      </c>
      <c r="I590" s="232"/>
      <c r="J590" s="227"/>
      <c r="K590" s="227"/>
      <c r="L590" s="233"/>
      <c r="M590" s="234"/>
      <c r="N590" s="235"/>
      <c r="O590" s="235"/>
      <c r="P590" s="235"/>
      <c r="Q590" s="235"/>
      <c r="R590" s="235"/>
      <c r="S590" s="235"/>
      <c r="T590" s="23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7" t="s">
        <v>152</v>
      </c>
      <c r="AU590" s="237" t="s">
        <v>82</v>
      </c>
      <c r="AV590" s="13" t="s">
        <v>82</v>
      </c>
      <c r="AW590" s="13" t="s">
        <v>33</v>
      </c>
      <c r="AX590" s="13" t="s">
        <v>72</v>
      </c>
      <c r="AY590" s="237" t="s">
        <v>140</v>
      </c>
    </row>
    <row r="591" s="13" customFormat="1">
      <c r="A591" s="13"/>
      <c r="B591" s="226"/>
      <c r="C591" s="227"/>
      <c r="D591" s="228" t="s">
        <v>152</v>
      </c>
      <c r="E591" s="229" t="s">
        <v>19</v>
      </c>
      <c r="F591" s="230" t="s">
        <v>875</v>
      </c>
      <c r="G591" s="227"/>
      <c r="H591" s="231">
        <v>4.8929999999999998</v>
      </c>
      <c r="I591" s="232"/>
      <c r="J591" s="227"/>
      <c r="K591" s="227"/>
      <c r="L591" s="233"/>
      <c r="M591" s="234"/>
      <c r="N591" s="235"/>
      <c r="O591" s="235"/>
      <c r="P591" s="235"/>
      <c r="Q591" s="235"/>
      <c r="R591" s="235"/>
      <c r="S591" s="235"/>
      <c r="T591" s="23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7" t="s">
        <v>152</v>
      </c>
      <c r="AU591" s="237" t="s">
        <v>82</v>
      </c>
      <c r="AV591" s="13" t="s">
        <v>82</v>
      </c>
      <c r="AW591" s="13" t="s">
        <v>33</v>
      </c>
      <c r="AX591" s="13" t="s">
        <v>72</v>
      </c>
      <c r="AY591" s="237" t="s">
        <v>140</v>
      </c>
    </row>
    <row r="592" s="13" customFormat="1">
      <c r="A592" s="13"/>
      <c r="B592" s="226"/>
      <c r="C592" s="227"/>
      <c r="D592" s="228" t="s">
        <v>152</v>
      </c>
      <c r="E592" s="229" t="s">
        <v>19</v>
      </c>
      <c r="F592" s="230" t="s">
        <v>868</v>
      </c>
      <c r="G592" s="227"/>
      <c r="H592" s="231">
        <v>1.232</v>
      </c>
      <c r="I592" s="232"/>
      <c r="J592" s="227"/>
      <c r="K592" s="227"/>
      <c r="L592" s="233"/>
      <c r="M592" s="234"/>
      <c r="N592" s="235"/>
      <c r="O592" s="235"/>
      <c r="P592" s="235"/>
      <c r="Q592" s="235"/>
      <c r="R592" s="235"/>
      <c r="S592" s="235"/>
      <c r="T592" s="23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7" t="s">
        <v>152</v>
      </c>
      <c r="AU592" s="237" t="s">
        <v>82</v>
      </c>
      <c r="AV592" s="13" t="s">
        <v>82</v>
      </c>
      <c r="AW592" s="13" t="s">
        <v>33</v>
      </c>
      <c r="AX592" s="13" t="s">
        <v>72</v>
      </c>
      <c r="AY592" s="237" t="s">
        <v>140</v>
      </c>
    </row>
    <row r="593" s="14" customFormat="1">
      <c r="A593" s="14"/>
      <c r="B593" s="238"/>
      <c r="C593" s="239"/>
      <c r="D593" s="228" t="s">
        <v>152</v>
      </c>
      <c r="E593" s="240" t="s">
        <v>19</v>
      </c>
      <c r="F593" s="241" t="s">
        <v>158</v>
      </c>
      <c r="G593" s="239"/>
      <c r="H593" s="242">
        <v>7.266</v>
      </c>
      <c r="I593" s="243"/>
      <c r="J593" s="239"/>
      <c r="K593" s="239"/>
      <c r="L593" s="244"/>
      <c r="M593" s="245"/>
      <c r="N593" s="246"/>
      <c r="O593" s="246"/>
      <c r="P593" s="246"/>
      <c r="Q593" s="246"/>
      <c r="R593" s="246"/>
      <c r="S593" s="246"/>
      <c r="T593" s="24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8" t="s">
        <v>152</v>
      </c>
      <c r="AU593" s="248" t="s">
        <v>82</v>
      </c>
      <c r="AV593" s="14" t="s">
        <v>141</v>
      </c>
      <c r="AW593" s="14" t="s">
        <v>33</v>
      </c>
      <c r="AX593" s="14" t="s">
        <v>80</v>
      </c>
      <c r="AY593" s="248" t="s">
        <v>140</v>
      </c>
    </row>
    <row r="594" s="2" customFormat="1" ht="16.5" customHeight="1">
      <c r="A594" s="42"/>
      <c r="B594" s="43"/>
      <c r="C594" s="208" t="s">
        <v>876</v>
      </c>
      <c r="D594" s="208" t="s">
        <v>143</v>
      </c>
      <c r="E594" s="209" t="s">
        <v>877</v>
      </c>
      <c r="F594" s="210" t="s">
        <v>878</v>
      </c>
      <c r="G594" s="211" t="s">
        <v>146</v>
      </c>
      <c r="H594" s="212">
        <v>6.125</v>
      </c>
      <c r="I594" s="213"/>
      <c r="J594" s="214">
        <f>ROUND(I594*H594,2)</f>
        <v>0</v>
      </c>
      <c r="K594" s="210" t="s">
        <v>147</v>
      </c>
      <c r="L594" s="48"/>
      <c r="M594" s="215" t="s">
        <v>19</v>
      </c>
      <c r="N594" s="216" t="s">
        <v>43</v>
      </c>
      <c r="O594" s="88"/>
      <c r="P594" s="217">
        <f>O594*H594</f>
        <v>0</v>
      </c>
      <c r="Q594" s="217">
        <v>0.00012</v>
      </c>
      <c r="R594" s="217">
        <f>Q594*H594</f>
        <v>0.00073499999999999998</v>
      </c>
      <c r="S594" s="217">
        <v>0</v>
      </c>
      <c r="T594" s="218">
        <f>S594*H594</f>
        <v>0</v>
      </c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R594" s="219" t="s">
        <v>288</v>
      </c>
      <c r="AT594" s="219" t="s">
        <v>143</v>
      </c>
      <c r="AU594" s="219" t="s">
        <v>82</v>
      </c>
      <c r="AY594" s="21" t="s">
        <v>140</v>
      </c>
      <c r="BE594" s="220">
        <f>IF(N594="základní",J594,0)</f>
        <v>0</v>
      </c>
      <c r="BF594" s="220">
        <f>IF(N594="snížená",J594,0)</f>
        <v>0</v>
      </c>
      <c r="BG594" s="220">
        <f>IF(N594="zákl. přenesená",J594,0)</f>
        <v>0</v>
      </c>
      <c r="BH594" s="220">
        <f>IF(N594="sníž. přenesená",J594,0)</f>
        <v>0</v>
      </c>
      <c r="BI594" s="220">
        <f>IF(N594="nulová",J594,0)</f>
        <v>0</v>
      </c>
      <c r="BJ594" s="21" t="s">
        <v>80</v>
      </c>
      <c r="BK594" s="220">
        <f>ROUND(I594*H594,2)</f>
        <v>0</v>
      </c>
      <c r="BL594" s="21" t="s">
        <v>288</v>
      </c>
      <c r="BM594" s="219" t="s">
        <v>879</v>
      </c>
    </row>
    <row r="595" s="2" customFormat="1">
      <c r="A595" s="42"/>
      <c r="B595" s="43"/>
      <c r="C595" s="44"/>
      <c r="D595" s="221" t="s">
        <v>150</v>
      </c>
      <c r="E595" s="44"/>
      <c r="F595" s="222" t="s">
        <v>880</v>
      </c>
      <c r="G595" s="44"/>
      <c r="H595" s="44"/>
      <c r="I595" s="223"/>
      <c r="J595" s="44"/>
      <c r="K595" s="44"/>
      <c r="L595" s="48"/>
      <c r="M595" s="224"/>
      <c r="N595" s="225"/>
      <c r="O595" s="88"/>
      <c r="P595" s="88"/>
      <c r="Q595" s="88"/>
      <c r="R595" s="88"/>
      <c r="S595" s="88"/>
      <c r="T595" s="89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T595" s="21" t="s">
        <v>150</v>
      </c>
      <c r="AU595" s="21" t="s">
        <v>82</v>
      </c>
    </row>
    <row r="596" s="13" customFormat="1">
      <c r="A596" s="13"/>
      <c r="B596" s="226"/>
      <c r="C596" s="227"/>
      <c r="D596" s="228" t="s">
        <v>152</v>
      </c>
      <c r="E596" s="229" t="s">
        <v>19</v>
      </c>
      <c r="F596" s="230" t="s">
        <v>875</v>
      </c>
      <c r="G596" s="227"/>
      <c r="H596" s="231">
        <v>4.8929999999999998</v>
      </c>
      <c r="I596" s="232"/>
      <c r="J596" s="227"/>
      <c r="K596" s="227"/>
      <c r="L596" s="233"/>
      <c r="M596" s="234"/>
      <c r="N596" s="235"/>
      <c r="O596" s="235"/>
      <c r="P596" s="235"/>
      <c r="Q596" s="235"/>
      <c r="R596" s="235"/>
      <c r="S596" s="235"/>
      <c r="T596" s="23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7" t="s">
        <v>152</v>
      </c>
      <c r="AU596" s="237" t="s">
        <v>82</v>
      </c>
      <c r="AV596" s="13" t="s">
        <v>82</v>
      </c>
      <c r="AW596" s="13" t="s">
        <v>33</v>
      </c>
      <c r="AX596" s="13" t="s">
        <v>72</v>
      </c>
      <c r="AY596" s="237" t="s">
        <v>140</v>
      </c>
    </row>
    <row r="597" s="13" customFormat="1">
      <c r="A597" s="13"/>
      <c r="B597" s="226"/>
      <c r="C597" s="227"/>
      <c r="D597" s="228" t="s">
        <v>152</v>
      </c>
      <c r="E597" s="229" t="s">
        <v>19</v>
      </c>
      <c r="F597" s="230" t="s">
        <v>868</v>
      </c>
      <c r="G597" s="227"/>
      <c r="H597" s="231">
        <v>1.232</v>
      </c>
      <c r="I597" s="232"/>
      <c r="J597" s="227"/>
      <c r="K597" s="227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152</v>
      </c>
      <c r="AU597" s="237" t="s">
        <v>82</v>
      </c>
      <c r="AV597" s="13" t="s">
        <v>82</v>
      </c>
      <c r="AW597" s="13" t="s">
        <v>33</v>
      </c>
      <c r="AX597" s="13" t="s">
        <v>72</v>
      </c>
      <c r="AY597" s="237" t="s">
        <v>140</v>
      </c>
    </row>
    <row r="598" s="14" customFormat="1">
      <c r="A598" s="14"/>
      <c r="B598" s="238"/>
      <c r="C598" s="239"/>
      <c r="D598" s="228" t="s">
        <v>152</v>
      </c>
      <c r="E598" s="240" t="s">
        <v>19</v>
      </c>
      <c r="F598" s="241" t="s">
        <v>158</v>
      </c>
      <c r="G598" s="239"/>
      <c r="H598" s="242">
        <v>6.125</v>
      </c>
      <c r="I598" s="243"/>
      <c r="J598" s="239"/>
      <c r="K598" s="239"/>
      <c r="L598" s="244"/>
      <c r="M598" s="245"/>
      <c r="N598" s="246"/>
      <c r="O598" s="246"/>
      <c r="P598" s="246"/>
      <c r="Q598" s="246"/>
      <c r="R598" s="246"/>
      <c r="S598" s="246"/>
      <c r="T598" s="247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8" t="s">
        <v>152</v>
      </c>
      <c r="AU598" s="248" t="s">
        <v>82</v>
      </c>
      <c r="AV598" s="14" t="s">
        <v>141</v>
      </c>
      <c r="AW598" s="14" t="s">
        <v>33</v>
      </c>
      <c r="AX598" s="14" t="s">
        <v>80</v>
      </c>
      <c r="AY598" s="248" t="s">
        <v>140</v>
      </c>
    </row>
    <row r="599" s="2" customFormat="1" ht="16.5" customHeight="1">
      <c r="A599" s="42"/>
      <c r="B599" s="43"/>
      <c r="C599" s="208" t="s">
        <v>881</v>
      </c>
      <c r="D599" s="208" t="s">
        <v>143</v>
      </c>
      <c r="E599" s="209" t="s">
        <v>882</v>
      </c>
      <c r="F599" s="210" t="s">
        <v>883</v>
      </c>
      <c r="G599" s="211" t="s">
        <v>146</v>
      </c>
      <c r="H599" s="212">
        <v>6.125</v>
      </c>
      <c r="I599" s="213"/>
      <c r="J599" s="214">
        <f>ROUND(I599*H599,2)</f>
        <v>0</v>
      </c>
      <c r="K599" s="210" t="s">
        <v>147</v>
      </c>
      <c r="L599" s="48"/>
      <c r="M599" s="215" t="s">
        <v>19</v>
      </c>
      <c r="N599" s="216" t="s">
        <v>43</v>
      </c>
      <c r="O599" s="88"/>
      <c r="P599" s="217">
        <f>O599*H599</f>
        <v>0</v>
      </c>
      <c r="Q599" s="217">
        <v>0.00012</v>
      </c>
      <c r="R599" s="217">
        <f>Q599*H599</f>
        <v>0.00073499999999999998</v>
      </c>
      <c r="S599" s="217">
        <v>0</v>
      </c>
      <c r="T599" s="218">
        <f>S599*H599</f>
        <v>0</v>
      </c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R599" s="219" t="s">
        <v>288</v>
      </c>
      <c r="AT599" s="219" t="s">
        <v>143</v>
      </c>
      <c r="AU599" s="219" t="s">
        <v>82</v>
      </c>
      <c r="AY599" s="21" t="s">
        <v>140</v>
      </c>
      <c r="BE599" s="220">
        <f>IF(N599="základní",J599,0)</f>
        <v>0</v>
      </c>
      <c r="BF599" s="220">
        <f>IF(N599="snížená",J599,0)</f>
        <v>0</v>
      </c>
      <c r="BG599" s="220">
        <f>IF(N599="zákl. přenesená",J599,0)</f>
        <v>0</v>
      </c>
      <c r="BH599" s="220">
        <f>IF(N599="sníž. přenesená",J599,0)</f>
        <v>0</v>
      </c>
      <c r="BI599" s="220">
        <f>IF(N599="nulová",J599,0)</f>
        <v>0</v>
      </c>
      <c r="BJ599" s="21" t="s">
        <v>80</v>
      </c>
      <c r="BK599" s="220">
        <f>ROUND(I599*H599,2)</f>
        <v>0</v>
      </c>
      <c r="BL599" s="21" t="s">
        <v>288</v>
      </c>
      <c r="BM599" s="219" t="s">
        <v>884</v>
      </c>
    </row>
    <row r="600" s="2" customFormat="1">
      <c r="A600" s="42"/>
      <c r="B600" s="43"/>
      <c r="C600" s="44"/>
      <c r="D600" s="221" t="s">
        <v>150</v>
      </c>
      <c r="E600" s="44"/>
      <c r="F600" s="222" t="s">
        <v>885</v>
      </c>
      <c r="G600" s="44"/>
      <c r="H600" s="44"/>
      <c r="I600" s="223"/>
      <c r="J600" s="44"/>
      <c r="K600" s="44"/>
      <c r="L600" s="48"/>
      <c r="M600" s="224"/>
      <c r="N600" s="225"/>
      <c r="O600" s="88"/>
      <c r="P600" s="88"/>
      <c r="Q600" s="88"/>
      <c r="R600" s="88"/>
      <c r="S600" s="88"/>
      <c r="T600" s="89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T600" s="21" t="s">
        <v>150</v>
      </c>
      <c r="AU600" s="21" t="s">
        <v>82</v>
      </c>
    </row>
    <row r="601" s="2" customFormat="1" ht="16.5" customHeight="1">
      <c r="A601" s="42"/>
      <c r="B601" s="43"/>
      <c r="C601" s="208" t="s">
        <v>886</v>
      </c>
      <c r="D601" s="208" t="s">
        <v>143</v>
      </c>
      <c r="E601" s="209" t="s">
        <v>887</v>
      </c>
      <c r="F601" s="210" t="s">
        <v>888</v>
      </c>
      <c r="G601" s="211" t="s">
        <v>146</v>
      </c>
      <c r="H601" s="212">
        <v>30.800000000000001</v>
      </c>
      <c r="I601" s="213"/>
      <c r="J601" s="214">
        <f>ROUND(I601*H601,2)</f>
        <v>0</v>
      </c>
      <c r="K601" s="210" t="s">
        <v>147</v>
      </c>
      <c r="L601" s="48"/>
      <c r="M601" s="215" t="s">
        <v>19</v>
      </c>
      <c r="N601" s="216" t="s">
        <v>43</v>
      </c>
      <c r="O601" s="88"/>
      <c r="P601" s="217">
        <f>O601*H601</f>
        <v>0</v>
      </c>
      <c r="Q601" s="217">
        <v>0</v>
      </c>
      <c r="R601" s="217">
        <f>Q601*H601</f>
        <v>0</v>
      </c>
      <c r="S601" s="217">
        <v>0</v>
      </c>
      <c r="T601" s="218">
        <f>S601*H601</f>
        <v>0</v>
      </c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R601" s="219" t="s">
        <v>288</v>
      </c>
      <c r="AT601" s="219" t="s">
        <v>143</v>
      </c>
      <c r="AU601" s="219" t="s">
        <v>82</v>
      </c>
      <c r="AY601" s="21" t="s">
        <v>140</v>
      </c>
      <c r="BE601" s="220">
        <f>IF(N601="základní",J601,0)</f>
        <v>0</v>
      </c>
      <c r="BF601" s="220">
        <f>IF(N601="snížená",J601,0)</f>
        <v>0</v>
      </c>
      <c r="BG601" s="220">
        <f>IF(N601="zákl. přenesená",J601,0)</f>
        <v>0</v>
      </c>
      <c r="BH601" s="220">
        <f>IF(N601="sníž. přenesená",J601,0)</f>
        <v>0</v>
      </c>
      <c r="BI601" s="220">
        <f>IF(N601="nulová",J601,0)</f>
        <v>0</v>
      </c>
      <c r="BJ601" s="21" t="s">
        <v>80</v>
      </c>
      <c r="BK601" s="220">
        <f>ROUND(I601*H601,2)</f>
        <v>0</v>
      </c>
      <c r="BL601" s="21" t="s">
        <v>288</v>
      </c>
      <c r="BM601" s="219" t="s">
        <v>889</v>
      </c>
    </row>
    <row r="602" s="2" customFormat="1">
      <c r="A602" s="42"/>
      <c r="B602" s="43"/>
      <c r="C602" s="44"/>
      <c r="D602" s="221" t="s">
        <v>150</v>
      </c>
      <c r="E602" s="44"/>
      <c r="F602" s="222" t="s">
        <v>890</v>
      </c>
      <c r="G602" s="44"/>
      <c r="H602" s="44"/>
      <c r="I602" s="223"/>
      <c r="J602" s="44"/>
      <c r="K602" s="44"/>
      <c r="L602" s="48"/>
      <c r="M602" s="224"/>
      <c r="N602" s="225"/>
      <c r="O602" s="88"/>
      <c r="P602" s="88"/>
      <c r="Q602" s="88"/>
      <c r="R602" s="88"/>
      <c r="S602" s="88"/>
      <c r="T602" s="89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T602" s="21" t="s">
        <v>150</v>
      </c>
      <c r="AU602" s="21" t="s">
        <v>82</v>
      </c>
    </row>
    <row r="603" s="13" customFormat="1">
      <c r="A603" s="13"/>
      <c r="B603" s="226"/>
      <c r="C603" s="227"/>
      <c r="D603" s="228" t="s">
        <v>152</v>
      </c>
      <c r="E603" s="229" t="s">
        <v>19</v>
      </c>
      <c r="F603" s="230" t="s">
        <v>891</v>
      </c>
      <c r="G603" s="227"/>
      <c r="H603" s="231">
        <v>30.800000000000001</v>
      </c>
      <c r="I603" s="232"/>
      <c r="J603" s="227"/>
      <c r="K603" s="227"/>
      <c r="L603" s="233"/>
      <c r="M603" s="234"/>
      <c r="N603" s="235"/>
      <c r="O603" s="235"/>
      <c r="P603" s="235"/>
      <c r="Q603" s="235"/>
      <c r="R603" s="235"/>
      <c r="S603" s="235"/>
      <c r="T603" s="23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7" t="s">
        <v>152</v>
      </c>
      <c r="AU603" s="237" t="s">
        <v>82</v>
      </c>
      <c r="AV603" s="13" t="s">
        <v>82</v>
      </c>
      <c r="AW603" s="13" t="s">
        <v>33</v>
      </c>
      <c r="AX603" s="13" t="s">
        <v>72</v>
      </c>
      <c r="AY603" s="237" t="s">
        <v>140</v>
      </c>
    </row>
    <row r="604" s="14" customFormat="1">
      <c r="A604" s="14"/>
      <c r="B604" s="238"/>
      <c r="C604" s="239"/>
      <c r="D604" s="228" t="s">
        <v>152</v>
      </c>
      <c r="E604" s="240" t="s">
        <v>19</v>
      </c>
      <c r="F604" s="241" t="s">
        <v>158</v>
      </c>
      <c r="G604" s="239"/>
      <c r="H604" s="242">
        <v>30.800000000000001</v>
      </c>
      <c r="I604" s="243"/>
      <c r="J604" s="239"/>
      <c r="K604" s="239"/>
      <c r="L604" s="244"/>
      <c r="M604" s="245"/>
      <c r="N604" s="246"/>
      <c r="O604" s="246"/>
      <c r="P604" s="246"/>
      <c r="Q604" s="246"/>
      <c r="R604" s="246"/>
      <c r="S604" s="246"/>
      <c r="T604" s="247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8" t="s">
        <v>152</v>
      </c>
      <c r="AU604" s="248" t="s">
        <v>82</v>
      </c>
      <c r="AV604" s="14" t="s">
        <v>141</v>
      </c>
      <c r="AW604" s="14" t="s">
        <v>33</v>
      </c>
      <c r="AX604" s="14" t="s">
        <v>80</v>
      </c>
      <c r="AY604" s="248" t="s">
        <v>140</v>
      </c>
    </row>
    <row r="605" s="2" customFormat="1" ht="21.75" customHeight="1">
      <c r="A605" s="42"/>
      <c r="B605" s="43"/>
      <c r="C605" s="208" t="s">
        <v>892</v>
      </c>
      <c r="D605" s="208" t="s">
        <v>143</v>
      </c>
      <c r="E605" s="209" t="s">
        <v>893</v>
      </c>
      <c r="F605" s="210" t="s">
        <v>894</v>
      </c>
      <c r="G605" s="211" t="s">
        <v>146</v>
      </c>
      <c r="H605" s="212">
        <v>30.800000000000001</v>
      </c>
      <c r="I605" s="213"/>
      <c r="J605" s="214">
        <f>ROUND(I605*H605,2)</f>
        <v>0</v>
      </c>
      <c r="K605" s="210" t="s">
        <v>147</v>
      </c>
      <c r="L605" s="48"/>
      <c r="M605" s="215" t="s">
        <v>19</v>
      </c>
      <c r="N605" s="216" t="s">
        <v>43</v>
      </c>
      <c r="O605" s="88"/>
      <c r="P605" s="217">
        <f>O605*H605</f>
        <v>0</v>
      </c>
      <c r="Q605" s="217">
        <v>0.00023000000000000001</v>
      </c>
      <c r="R605" s="217">
        <f>Q605*H605</f>
        <v>0.007084</v>
      </c>
      <c r="S605" s="217">
        <v>0</v>
      </c>
      <c r="T605" s="218">
        <f>S605*H605</f>
        <v>0</v>
      </c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R605" s="219" t="s">
        <v>288</v>
      </c>
      <c r="AT605" s="219" t="s">
        <v>143</v>
      </c>
      <c r="AU605" s="219" t="s">
        <v>82</v>
      </c>
      <c r="AY605" s="21" t="s">
        <v>140</v>
      </c>
      <c r="BE605" s="220">
        <f>IF(N605="základní",J605,0)</f>
        <v>0</v>
      </c>
      <c r="BF605" s="220">
        <f>IF(N605="snížená",J605,0)</f>
        <v>0</v>
      </c>
      <c r="BG605" s="220">
        <f>IF(N605="zákl. přenesená",J605,0)</f>
        <v>0</v>
      </c>
      <c r="BH605" s="220">
        <f>IF(N605="sníž. přenesená",J605,0)</f>
        <v>0</v>
      </c>
      <c r="BI605" s="220">
        <f>IF(N605="nulová",J605,0)</f>
        <v>0</v>
      </c>
      <c r="BJ605" s="21" t="s">
        <v>80</v>
      </c>
      <c r="BK605" s="220">
        <f>ROUND(I605*H605,2)</f>
        <v>0</v>
      </c>
      <c r="BL605" s="21" t="s">
        <v>288</v>
      </c>
      <c r="BM605" s="219" t="s">
        <v>895</v>
      </c>
    </row>
    <row r="606" s="2" customFormat="1">
      <c r="A606" s="42"/>
      <c r="B606" s="43"/>
      <c r="C606" s="44"/>
      <c r="D606" s="221" t="s">
        <v>150</v>
      </c>
      <c r="E606" s="44"/>
      <c r="F606" s="222" t="s">
        <v>896</v>
      </c>
      <c r="G606" s="44"/>
      <c r="H606" s="44"/>
      <c r="I606" s="223"/>
      <c r="J606" s="44"/>
      <c r="K606" s="44"/>
      <c r="L606" s="48"/>
      <c r="M606" s="224"/>
      <c r="N606" s="225"/>
      <c r="O606" s="88"/>
      <c r="P606" s="88"/>
      <c r="Q606" s="88"/>
      <c r="R606" s="88"/>
      <c r="S606" s="88"/>
      <c r="T606" s="89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T606" s="21" t="s">
        <v>150</v>
      </c>
      <c r="AU606" s="21" t="s">
        <v>82</v>
      </c>
    </row>
    <row r="607" s="2" customFormat="1" ht="16.5" customHeight="1">
      <c r="A607" s="42"/>
      <c r="B607" s="43"/>
      <c r="C607" s="208" t="s">
        <v>897</v>
      </c>
      <c r="D607" s="208" t="s">
        <v>143</v>
      </c>
      <c r="E607" s="209" t="s">
        <v>898</v>
      </c>
      <c r="F607" s="210" t="s">
        <v>899</v>
      </c>
      <c r="G607" s="211" t="s">
        <v>146</v>
      </c>
      <c r="H607" s="212">
        <v>30.800000000000001</v>
      </c>
      <c r="I607" s="213"/>
      <c r="J607" s="214">
        <f>ROUND(I607*H607,2)</f>
        <v>0</v>
      </c>
      <c r="K607" s="210" t="s">
        <v>147</v>
      </c>
      <c r="L607" s="48"/>
      <c r="M607" s="215" t="s">
        <v>19</v>
      </c>
      <c r="N607" s="216" t="s">
        <v>43</v>
      </c>
      <c r="O607" s="88"/>
      <c r="P607" s="217">
        <f>O607*H607</f>
        <v>0</v>
      </c>
      <c r="Q607" s="217">
        <v>0.00016000000000000001</v>
      </c>
      <c r="R607" s="217">
        <f>Q607*H607</f>
        <v>0.0049280000000000001</v>
      </c>
      <c r="S607" s="217">
        <v>0</v>
      </c>
      <c r="T607" s="218">
        <f>S607*H607</f>
        <v>0</v>
      </c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R607" s="219" t="s">
        <v>288</v>
      </c>
      <c r="AT607" s="219" t="s">
        <v>143</v>
      </c>
      <c r="AU607" s="219" t="s">
        <v>82</v>
      </c>
      <c r="AY607" s="21" t="s">
        <v>140</v>
      </c>
      <c r="BE607" s="220">
        <f>IF(N607="základní",J607,0)</f>
        <v>0</v>
      </c>
      <c r="BF607" s="220">
        <f>IF(N607="snížená",J607,0)</f>
        <v>0</v>
      </c>
      <c r="BG607" s="220">
        <f>IF(N607="zákl. přenesená",J607,0)</f>
        <v>0</v>
      </c>
      <c r="BH607" s="220">
        <f>IF(N607="sníž. přenesená",J607,0)</f>
        <v>0</v>
      </c>
      <c r="BI607" s="220">
        <f>IF(N607="nulová",J607,0)</f>
        <v>0</v>
      </c>
      <c r="BJ607" s="21" t="s">
        <v>80</v>
      </c>
      <c r="BK607" s="220">
        <f>ROUND(I607*H607,2)</f>
        <v>0</v>
      </c>
      <c r="BL607" s="21" t="s">
        <v>288</v>
      </c>
      <c r="BM607" s="219" t="s">
        <v>900</v>
      </c>
    </row>
    <row r="608" s="2" customFormat="1">
      <c r="A608" s="42"/>
      <c r="B608" s="43"/>
      <c r="C608" s="44"/>
      <c r="D608" s="221" t="s">
        <v>150</v>
      </c>
      <c r="E608" s="44"/>
      <c r="F608" s="222" t="s">
        <v>901</v>
      </c>
      <c r="G608" s="44"/>
      <c r="H608" s="44"/>
      <c r="I608" s="223"/>
      <c r="J608" s="44"/>
      <c r="K608" s="44"/>
      <c r="L608" s="48"/>
      <c r="M608" s="224"/>
      <c r="N608" s="225"/>
      <c r="O608" s="88"/>
      <c r="P608" s="88"/>
      <c r="Q608" s="88"/>
      <c r="R608" s="88"/>
      <c r="S608" s="88"/>
      <c r="T608" s="89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T608" s="21" t="s">
        <v>150</v>
      </c>
      <c r="AU608" s="21" t="s">
        <v>82</v>
      </c>
    </row>
    <row r="609" s="13" customFormat="1">
      <c r="A609" s="13"/>
      <c r="B609" s="226"/>
      <c r="C609" s="227"/>
      <c r="D609" s="228" t="s">
        <v>152</v>
      </c>
      <c r="E609" s="229" t="s">
        <v>19</v>
      </c>
      <c r="F609" s="230" t="s">
        <v>891</v>
      </c>
      <c r="G609" s="227"/>
      <c r="H609" s="231">
        <v>30.800000000000001</v>
      </c>
      <c r="I609" s="232"/>
      <c r="J609" s="227"/>
      <c r="K609" s="227"/>
      <c r="L609" s="233"/>
      <c r="M609" s="234"/>
      <c r="N609" s="235"/>
      <c r="O609" s="235"/>
      <c r="P609" s="235"/>
      <c r="Q609" s="235"/>
      <c r="R609" s="235"/>
      <c r="S609" s="235"/>
      <c r="T609" s="23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7" t="s">
        <v>152</v>
      </c>
      <c r="AU609" s="237" t="s">
        <v>82</v>
      </c>
      <c r="AV609" s="13" t="s">
        <v>82</v>
      </c>
      <c r="AW609" s="13" t="s">
        <v>33</v>
      </c>
      <c r="AX609" s="13" t="s">
        <v>72</v>
      </c>
      <c r="AY609" s="237" t="s">
        <v>140</v>
      </c>
    </row>
    <row r="610" s="14" customFormat="1">
      <c r="A610" s="14"/>
      <c r="B610" s="238"/>
      <c r="C610" s="239"/>
      <c r="D610" s="228" t="s">
        <v>152</v>
      </c>
      <c r="E610" s="240" t="s">
        <v>19</v>
      </c>
      <c r="F610" s="241" t="s">
        <v>158</v>
      </c>
      <c r="G610" s="239"/>
      <c r="H610" s="242">
        <v>30.800000000000001</v>
      </c>
      <c r="I610" s="243"/>
      <c r="J610" s="239"/>
      <c r="K610" s="239"/>
      <c r="L610" s="244"/>
      <c r="M610" s="245"/>
      <c r="N610" s="246"/>
      <c r="O610" s="246"/>
      <c r="P610" s="246"/>
      <c r="Q610" s="246"/>
      <c r="R610" s="246"/>
      <c r="S610" s="246"/>
      <c r="T610" s="247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8" t="s">
        <v>152</v>
      </c>
      <c r="AU610" s="248" t="s">
        <v>82</v>
      </c>
      <c r="AV610" s="14" t="s">
        <v>141</v>
      </c>
      <c r="AW610" s="14" t="s">
        <v>33</v>
      </c>
      <c r="AX610" s="14" t="s">
        <v>80</v>
      </c>
      <c r="AY610" s="248" t="s">
        <v>140</v>
      </c>
    </row>
    <row r="611" s="2" customFormat="1" ht="16.5" customHeight="1">
      <c r="A611" s="42"/>
      <c r="B611" s="43"/>
      <c r="C611" s="208" t="s">
        <v>902</v>
      </c>
      <c r="D611" s="208" t="s">
        <v>143</v>
      </c>
      <c r="E611" s="209" t="s">
        <v>903</v>
      </c>
      <c r="F611" s="210" t="s">
        <v>904</v>
      </c>
      <c r="G611" s="211" t="s">
        <v>146</v>
      </c>
      <c r="H611" s="212">
        <v>30.800000000000001</v>
      </c>
      <c r="I611" s="213"/>
      <c r="J611" s="214">
        <f>ROUND(I611*H611,2)</f>
        <v>0</v>
      </c>
      <c r="K611" s="210" t="s">
        <v>147</v>
      </c>
      <c r="L611" s="48"/>
      <c r="M611" s="215" t="s">
        <v>19</v>
      </c>
      <c r="N611" s="216" t="s">
        <v>43</v>
      </c>
      <c r="O611" s="88"/>
      <c r="P611" s="217">
        <f>O611*H611</f>
        <v>0</v>
      </c>
      <c r="Q611" s="217">
        <v>0.00040999999999999999</v>
      </c>
      <c r="R611" s="217">
        <f>Q611*H611</f>
        <v>0.012628</v>
      </c>
      <c r="S611" s="217">
        <v>0</v>
      </c>
      <c r="T611" s="218">
        <f>S611*H611</f>
        <v>0</v>
      </c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R611" s="219" t="s">
        <v>288</v>
      </c>
      <c r="AT611" s="219" t="s">
        <v>143</v>
      </c>
      <c r="AU611" s="219" t="s">
        <v>82</v>
      </c>
      <c r="AY611" s="21" t="s">
        <v>140</v>
      </c>
      <c r="BE611" s="220">
        <f>IF(N611="základní",J611,0)</f>
        <v>0</v>
      </c>
      <c r="BF611" s="220">
        <f>IF(N611="snížená",J611,0)</f>
        <v>0</v>
      </c>
      <c r="BG611" s="220">
        <f>IF(N611="zákl. přenesená",J611,0)</f>
        <v>0</v>
      </c>
      <c r="BH611" s="220">
        <f>IF(N611="sníž. přenesená",J611,0)</f>
        <v>0</v>
      </c>
      <c r="BI611" s="220">
        <f>IF(N611="nulová",J611,0)</f>
        <v>0</v>
      </c>
      <c r="BJ611" s="21" t="s">
        <v>80</v>
      </c>
      <c r="BK611" s="220">
        <f>ROUND(I611*H611,2)</f>
        <v>0</v>
      </c>
      <c r="BL611" s="21" t="s">
        <v>288</v>
      </c>
      <c r="BM611" s="219" t="s">
        <v>905</v>
      </c>
    </row>
    <row r="612" s="2" customFormat="1">
      <c r="A612" s="42"/>
      <c r="B612" s="43"/>
      <c r="C612" s="44"/>
      <c r="D612" s="221" t="s">
        <v>150</v>
      </c>
      <c r="E612" s="44"/>
      <c r="F612" s="222" t="s">
        <v>906</v>
      </c>
      <c r="G612" s="44"/>
      <c r="H612" s="44"/>
      <c r="I612" s="223"/>
      <c r="J612" s="44"/>
      <c r="K612" s="44"/>
      <c r="L612" s="48"/>
      <c r="M612" s="224"/>
      <c r="N612" s="225"/>
      <c r="O612" s="88"/>
      <c r="P612" s="88"/>
      <c r="Q612" s="88"/>
      <c r="R612" s="88"/>
      <c r="S612" s="88"/>
      <c r="T612" s="89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T612" s="21" t="s">
        <v>150</v>
      </c>
      <c r="AU612" s="21" t="s">
        <v>82</v>
      </c>
    </row>
    <row r="613" s="12" customFormat="1" ht="22.8" customHeight="1">
      <c r="A613" s="12"/>
      <c r="B613" s="192"/>
      <c r="C613" s="193"/>
      <c r="D613" s="194" t="s">
        <v>71</v>
      </c>
      <c r="E613" s="206" t="s">
        <v>907</v>
      </c>
      <c r="F613" s="206" t="s">
        <v>908</v>
      </c>
      <c r="G613" s="193"/>
      <c r="H613" s="193"/>
      <c r="I613" s="196"/>
      <c r="J613" s="207">
        <f>BK613</f>
        <v>0</v>
      </c>
      <c r="K613" s="193"/>
      <c r="L613" s="198"/>
      <c r="M613" s="199"/>
      <c r="N613" s="200"/>
      <c r="O613" s="200"/>
      <c r="P613" s="201">
        <f>SUM(P614:P685)</f>
        <v>0</v>
      </c>
      <c r="Q613" s="200"/>
      <c r="R613" s="201">
        <f>SUM(R614:R685)</f>
        <v>0.21666152999999996</v>
      </c>
      <c r="S613" s="200"/>
      <c r="T613" s="202">
        <f>SUM(T614:T685)</f>
        <v>0.01204773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R613" s="203" t="s">
        <v>82</v>
      </c>
      <c r="AT613" s="204" t="s">
        <v>71</v>
      </c>
      <c r="AU613" s="204" t="s">
        <v>80</v>
      </c>
      <c r="AY613" s="203" t="s">
        <v>140</v>
      </c>
      <c r="BK613" s="205">
        <f>SUM(BK614:BK685)</f>
        <v>0</v>
      </c>
    </row>
    <row r="614" s="2" customFormat="1" ht="16.5" customHeight="1">
      <c r="A614" s="42"/>
      <c r="B614" s="43"/>
      <c r="C614" s="208" t="s">
        <v>909</v>
      </c>
      <c r="D614" s="208" t="s">
        <v>143</v>
      </c>
      <c r="E614" s="209" t="s">
        <v>910</v>
      </c>
      <c r="F614" s="210" t="s">
        <v>911</v>
      </c>
      <c r="G614" s="211" t="s">
        <v>146</v>
      </c>
      <c r="H614" s="212">
        <v>119.49800000000001</v>
      </c>
      <c r="I614" s="213"/>
      <c r="J614" s="214">
        <f>ROUND(I614*H614,2)</f>
        <v>0</v>
      </c>
      <c r="K614" s="210" t="s">
        <v>147</v>
      </c>
      <c r="L614" s="48"/>
      <c r="M614" s="215" t="s">
        <v>19</v>
      </c>
      <c r="N614" s="216" t="s">
        <v>43</v>
      </c>
      <c r="O614" s="88"/>
      <c r="P614" s="217">
        <f>O614*H614</f>
        <v>0</v>
      </c>
      <c r="Q614" s="217">
        <v>4.0000000000000003E-05</v>
      </c>
      <c r="R614" s="217">
        <f>Q614*H614</f>
        <v>0.0047799200000000009</v>
      </c>
      <c r="S614" s="217">
        <v>6.0000000000000002E-05</v>
      </c>
      <c r="T614" s="218">
        <f>S614*H614</f>
        <v>0.0071698800000000009</v>
      </c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R614" s="219" t="s">
        <v>148</v>
      </c>
      <c r="AT614" s="219" t="s">
        <v>143</v>
      </c>
      <c r="AU614" s="219" t="s">
        <v>82</v>
      </c>
      <c r="AY614" s="21" t="s">
        <v>140</v>
      </c>
      <c r="BE614" s="220">
        <f>IF(N614="základní",J614,0)</f>
        <v>0</v>
      </c>
      <c r="BF614" s="220">
        <f>IF(N614="snížená",J614,0)</f>
        <v>0</v>
      </c>
      <c r="BG614" s="220">
        <f>IF(N614="zákl. přenesená",J614,0)</f>
        <v>0</v>
      </c>
      <c r="BH614" s="220">
        <f>IF(N614="sníž. přenesená",J614,0)</f>
        <v>0</v>
      </c>
      <c r="BI614" s="220">
        <f>IF(N614="nulová",J614,0)</f>
        <v>0</v>
      </c>
      <c r="BJ614" s="21" t="s">
        <v>80</v>
      </c>
      <c r="BK614" s="220">
        <f>ROUND(I614*H614,2)</f>
        <v>0</v>
      </c>
      <c r="BL614" s="21" t="s">
        <v>148</v>
      </c>
      <c r="BM614" s="219" t="s">
        <v>912</v>
      </c>
    </row>
    <row r="615" s="2" customFormat="1">
      <c r="A615" s="42"/>
      <c r="B615" s="43"/>
      <c r="C615" s="44"/>
      <c r="D615" s="221" t="s">
        <v>150</v>
      </c>
      <c r="E615" s="44"/>
      <c r="F615" s="222" t="s">
        <v>913</v>
      </c>
      <c r="G615" s="44"/>
      <c r="H615" s="44"/>
      <c r="I615" s="223"/>
      <c r="J615" s="44"/>
      <c r="K615" s="44"/>
      <c r="L615" s="48"/>
      <c r="M615" s="224"/>
      <c r="N615" s="225"/>
      <c r="O615" s="88"/>
      <c r="P615" s="88"/>
      <c r="Q615" s="88"/>
      <c r="R615" s="88"/>
      <c r="S615" s="88"/>
      <c r="T615" s="89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T615" s="21" t="s">
        <v>150</v>
      </c>
      <c r="AU615" s="21" t="s">
        <v>82</v>
      </c>
    </row>
    <row r="616" s="15" customFormat="1">
      <c r="A616" s="15"/>
      <c r="B616" s="249"/>
      <c r="C616" s="250"/>
      <c r="D616" s="228" t="s">
        <v>152</v>
      </c>
      <c r="E616" s="251" t="s">
        <v>19</v>
      </c>
      <c r="F616" s="252" t="s">
        <v>914</v>
      </c>
      <c r="G616" s="250"/>
      <c r="H616" s="251" t="s">
        <v>19</v>
      </c>
      <c r="I616" s="253"/>
      <c r="J616" s="250"/>
      <c r="K616" s="250"/>
      <c r="L616" s="254"/>
      <c r="M616" s="255"/>
      <c r="N616" s="256"/>
      <c r="O616" s="256"/>
      <c r="P616" s="256"/>
      <c r="Q616" s="256"/>
      <c r="R616" s="256"/>
      <c r="S616" s="256"/>
      <c r="T616" s="257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58" t="s">
        <v>152</v>
      </c>
      <c r="AU616" s="258" t="s">
        <v>82</v>
      </c>
      <c r="AV616" s="15" t="s">
        <v>80</v>
      </c>
      <c r="AW616" s="15" t="s">
        <v>33</v>
      </c>
      <c r="AX616" s="15" t="s">
        <v>72</v>
      </c>
      <c r="AY616" s="258" t="s">
        <v>140</v>
      </c>
    </row>
    <row r="617" s="13" customFormat="1">
      <c r="A617" s="13"/>
      <c r="B617" s="226"/>
      <c r="C617" s="227"/>
      <c r="D617" s="228" t="s">
        <v>152</v>
      </c>
      <c r="E617" s="229" t="s">
        <v>19</v>
      </c>
      <c r="F617" s="230" t="s">
        <v>915</v>
      </c>
      <c r="G617" s="227"/>
      <c r="H617" s="231">
        <v>119.49800000000001</v>
      </c>
      <c r="I617" s="232"/>
      <c r="J617" s="227"/>
      <c r="K617" s="227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152</v>
      </c>
      <c r="AU617" s="237" t="s">
        <v>82</v>
      </c>
      <c r="AV617" s="13" t="s">
        <v>82</v>
      </c>
      <c r="AW617" s="13" t="s">
        <v>33</v>
      </c>
      <c r="AX617" s="13" t="s">
        <v>72</v>
      </c>
      <c r="AY617" s="237" t="s">
        <v>140</v>
      </c>
    </row>
    <row r="618" s="14" customFormat="1">
      <c r="A618" s="14"/>
      <c r="B618" s="238"/>
      <c r="C618" s="239"/>
      <c r="D618" s="228" t="s">
        <v>152</v>
      </c>
      <c r="E618" s="240" t="s">
        <v>19</v>
      </c>
      <c r="F618" s="241" t="s">
        <v>158</v>
      </c>
      <c r="G618" s="239"/>
      <c r="H618" s="242">
        <v>119.49800000000001</v>
      </c>
      <c r="I618" s="243"/>
      <c r="J618" s="239"/>
      <c r="K618" s="239"/>
      <c r="L618" s="244"/>
      <c r="M618" s="245"/>
      <c r="N618" s="246"/>
      <c r="O618" s="246"/>
      <c r="P618" s="246"/>
      <c r="Q618" s="246"/>
      <c r="R618" s="246"/>
      <c r="S618" s="246"/>
      <c r="T618" s="247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8" t="s">
        <v>152</v>
      </c>
      <c r="AU618" s="248" t="s">
        <v>82</v>
      </c>
      <c r="AV618" s="14" t="s">
        <v>141</v>
      </c>
      <c r="AW618" s="14" t="s">
        <v>33</v>
      </c>
      <c r="AX618" s="14" t="s">
        <v>80</v>
      </c>
      <c r="AY618" s="248" t="s">
        <v>140</v>
      </c>
    </row>
    <row r="619" s="2" customFormat="1" ht="21.75" customHeight="1">
      <c r="A619" s="42"/>
      <c r="B619" s="43"/>
      <c r="C619" s="208" t="s">
        <v>916</v>
      </c>
      <c r="D619" s="208" t="s">
        <v>143</v>
      </c>
      <c r="E619" s="209" t="s">
        <v>917</v>
      </c>
      <c r="F619" s="210" t="s">
        <v>918</v>
      </c>
      <c r="G619" s="211" t="s">
        <v>146</v>
      </c>
      <c r="H619" s="212">
        <v>14.949999999999999</v>
      </c>
      <c r="I619" s="213"/>
      <c r="J619" s="214">
        <f>ROUND(I619*H619,2)</f>
        <v>0</v>
      </c>
      <c r="K619" s="210" t="s">
        <v>147</v>
      </c>
      <c r="L619" s="48"/>
      <c r="M619" s="215" t="s">
        <v>19</v>
      </c>
      <c r="N619" s="216" t="s">
        <v>43</v>
      </c>
      <c r="O619" s="88"/>
      <c r="P619" s="217">
        <f>O619*H619</f>
        <v>0</v>
      </c>
      <c r="Q619" s="217">
        <v>9.0000000000000006E-05</v>
      </c>
      <c r="R619" s="217">
        <f>Q619*H619</f>
        <v>0.0013455000000000001</v>
      </c>
      <c r="S619" s="217">
        <v>6.0000000000000002E-05</v>
      </c>
      <c r="T619" s="218">
        <f>S619*H619</f>
        <v>0.00089700000000000001</v>
      </c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R619" s="219" t="s">
        <v>148</v>
      </c>
      <c r="AT619" s="219" t="s">
        <v>143</v>
      </c>
      <c r="AU619" s="219" t="s">
        <v>82</v>
      </c>
      <c r="AY619" s="21" t="s">
        <v>140</v>
      </c>
      <c r="BE619" s="220">
        <f>IF(N619="základní",J619,0)</f>
        <v>0</v>
      </c>
      <c r="BF619" s="220">
        <f>IF(N619="snížená",J619,0)</f>
        <v>0</v>
      </c>
      <c r="BG619" s="220">
        <f>IF(N619="zákl. přenesená",J619,0)</f>
        <v>0</v>
      </c>
      <c r="BH619" s="220">
        <f>IF(N619="sníž. přenesená",J619,0)</f>
        <v>0</v>
      </c>
      <c r="BI619" s="220">
        <f>IF(N619="nulová",J619,0)</f>
        <v>0</v>
      </c>
      <c r="BJ619" s="21" t="s">
        <v>80</v>
      </c>
      <c r="BK619" s="220">
        <f>ROUND(I619*H619,2)</f>
        <v>0</v>
      </c>
      <c r="BL619" s="21" t="s">
        <v>148</v>
      </c>
      <c r="BM619" s="219" t="s">
        <v>919</v>
      </c>
    </row>
    <row r="620" s="2" customFormat="1">
      <c r="A620" s="42"/>
      <c r="B620" s="43"/>
      <c r="C620" s="44"/>
      <c r="D620" s="221" t="s">
        <v>150</v>
      </c>
      <c r="E620" s="44"/>
      <c r="F620" s="222" t="s">
        <v>920</v>
      </c>
      <c r="G620" s="44"/>
      <c r="H620" s="44"/>
      <c r="I620" s="223"/>
      <c r="J620" s="44"/>
      <c r="K620" s="44"/>
      <c r="L620" s="48"/>
      <c r="M620" s="224"/>
      <c r="N620" s="225"/>
      <c r="O620" s="88"/>
      <c r="P620" s="88"/>
      <c r="Q620" s="88"/>
      <c r="R620" s="88"/>
      <c r="S620" s="88"/>
      <c r="T620" s="89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T620" s="21" t="s">
        <v>150</v>
      </c>
      <c r="AU620" s="21" t="s">
        <v>82</v>
      </c>
    </row>
    <row r="621" s="13" customFormat="1">
      <c r="A621" s="13"/>
      <c r="B621" s="226"/>
      <c r="C621" s="227"/>
      <c r="D621" s="228" t="s">
        <v>152</v>
      </c>
      <c r="E621" s="229" t="s">
        <v>19</v>
      </c>
      <c r="F621" s="230" t="s">
        <v>921</v>
      </c>
      <c r="G621" s="227"/>
      <c r="H621" s="231">
        <v>14.949999999999999</v>
      </c>
      <c r="I621" s="232"/>
      <c r="J621" s="227"/>
      <c r="K621" s="227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152</v>
      </c>
      <c r="AU621" s="237" t="s">
        <v>82</v>
      </c>
      <c r="AV621" s="13" t="s">
        <v>82</v>
      </c>
      <c r="AW621" s="13" t="s">
        <v>33</v>
      </c>
      <c r="AX621" s="13" t="s">
        <v>72</v>
      </c>
      <c r="AY621" s="237" t="s">
        <v>140</v>
      </c>
    </row>
    <row r="622" s="14" customFormat="1">
      <c r="A622" s="14"/>
      <c r="B622" s="238"/>
      <c r="C622" s="239"/>
      <c r="D622" s="228" t="s">
        <v>152</v>
      </c>
      <c r="E622" s="240" t="s">
        <v>19</v>
      </c>
      <c r="F622" s="241" t="s">
        <v>158</v>
      </c>
      <c r="G622" s="239"/>
      <c r="H622" s="242">
        <v>14.949999999999999</v>
      </c>
      <c r="I622" s="243"/>
      <c r="J622" s="239"/>
      <c r="K622" s="239"/>
      <c r="L622" s="244"/>
      <c r="M622" s="245"/>
      <c r="N622" s="246"/>
      <c r="O622" s="246"/>
      <c r="P622" s="246"/>
      <c r="Q622" s="246"/>
      <c r="R622" s="246"/>
      <c r="S622" s="246"/>
      <c r="T622" s="24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8" t="s">
        <v>152</v>
      </c>
      <c r="AU622" s="248" t="s">
        <v>82</v>
      </c>
      <c r="AV622" s="14" t="s">
        <v>141</v>
      </c>
      <c r="AW622" s="14" t="s">
        <v>33</v>
      </c>
      <c r="AX622" s="14" t="s">
        <v>80</v>
      </c>
      <c r="AY622" s="248" t="s">
        <v>140</v>
      </c>
    </row>
    <row r="623" s="2" customFormat="1" ht="24.15" customHeight="1">
      <c r="A623" s="42"/>
      <c r="B623" s="43"/>
      <c r="C623" s="208" t="s">
        <v>922</v>
      </c>
      <c r="D623" s="208" t="s">
        <v>143</v>
      </c>
      <c r="E623" s="209" t="s">
        <v>923</v>
      </c>
      <c r="F623" s="210" t="s">
        <v>924</v>
      </c>
      <c r="G623" s="211" t="s">
        <v>166</v>
      </c>
      <c r="H623" s="212">
        <v>104.655</v>
      </c>
      <c r="I623" s="213"/>
      <c r="J623" s="214">
        <f>ROUND(I623*H623,2)</f>
        <v>0</v>
      </c>
      <c r="K623" s="210" t="s">
        <v>147</v>
      </c>
      <c r="L623" s="48"/>
      <c r="M623" s="215" t="s">
        <v>19</v>
      </c>
      <c r="N623" s="216" t="s">
        <v>43</v>
      </c>
      <c r="O623" s="88"/>
      <c r="P623" s="217">
        <f>O623*H623</f>
        <v>0</v>
      </c>
      <c r="Q623" s="217">
        <v>0</v>
      </c>
      <c r="R623" s="217">
        <f>Q623*H623</f>
        <v>0</v>
      </c>
      <c r="S623" s="217">
        <v>1.0000000000000001E-05</v>
      </c>
      <c r="T623" s="218">
        <f>S623*H623</f>
        <v>0.00104655</v>
      </c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R623" s="219" t="s">
        <v>148</v>
      </c>
      <c r="AT623" s="219" t="s">
        <v>143</v>
      </c>
      <c r="AU623" s="219" t="s">
        <v>82</v>
      </c>
      <c r="AY623" s="21" t="s">
        <v>140</v>
      </c>
      <c r="BE623" s="220">
        <f>IF(N623="základní",J623,0)</f>
        <v>0</v>
      </c>
      <c r="BF623" s="220">
        <f>IF(N623="snížená",J623,0)</f>
        <v>0</v>
      </c>
      <c r="BG623" s="220">
        <f>IF(N623="zákl. přenesená",J623,0)</f>
        <v>0</v>
      </c>
      <c r="BH623" s="220">
        <f>IF(N623="sníž. přenesená",J623,0)</f>
        <v>0</v>
      </c>
      <c r="BI623" s="220">
        <f>IF(N623="nulová",J623,0)</f>
        <v>0</v>
      </c>
      <c r="BJ623" s="21" t="s">
        <v>80</v>
      </c>
      <c r="BK623" s="220">
        <f>ROUND(I623*H623,2)</f>
        <v>0</v>
      </c>
      <c r="BL623" s="21" t="s">
        <v>148</v>
      </c>
      <c r="BM623" s="219" t="s">
        <v>925</v>
      </c>
    </row>
    <row r="624" s="2" customFormat="1">
      <c r="A624" s="42"/>
      <c r="B624" s="43"/>
      <c r="C624" s="44"/>
      <c r="D624" s="221" t="s">
        <v>150</v>
      </c>
      <c r="E624" s="44"/>
      <c r="F624" s="222" t="s">
        <v>926</v>
      </c>
      <c r="G624" s="44"/>
      <c r="H624" s="44"/>
      <c r="I624" s="223"/>
      <c r="J624" s="44"/>
      <c r="K624" s="44"/>
      <c r="L624" s="48"/>
      <c r="M624" s="224"/>
      <c r="N624" s="225"/>
      <c r="O624" s="88"/>
      <c r="P624" s="88"/>
      <c r="Q624" s="88"/>
      <c r="R624" s="88"/>
      <c r="S624" s="88"/>
      <c r="T624" s="89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T624" s="21" t="s">
        <v>150</v>
      </c>
      <c r="AU624" s="21" t="s">
        <v>82</v>
      </c>
    </row>
    <row r="625" s="13" customFormat="1">
      <c r="A625" s="13"/>
      <c r="B625" s="226"/>
      <c r="C625" s="227"/>
      <c r="D625" s="228" t="s">
        <v>152</v>
      </c>
      <c r="E625" s="229" t="s">
        <v>19</v>
      </c>
      <c r="F625" s="230" t="s">
        <v>927</v>
      </c>
      <c r="G625" s="227"/>
      <c r="H625" s="231">
        <v>104.655</v>
      </c>
      <c r="I625" s="232"/>
      <c r="J625" s="227"/>
      <c r="K625" s="227"/>
      <c r="L625" s="233"/>
      <c r="M625" s="234"/>
      <c r="N625" s="235"/>
      <c r="O625" s="235"/>
      <c r="P625" s="235"/>
      <c r="Q625" s="235"/>
      <c r="R625" s="235"/>
      <c r="S625" s="235"/>
      <c r="T625" s="23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7" t="s">
        <v>152</v>
      </c>
      <c r="AU625" s="237" t="s">
        <v>82</v>
      </c>
      <c r="AV625" s="13" t="s">
        <v>82</v>
      </c>
      <c r="AW625" s="13" t="s">
        <v>33</v>
      </c>
      <c r="AX625" s="13" t="s">
        <v>72</v>
      </c>
      <c r="AY625" s="237" t="s">
        <v>140</v>
      </c>
    </row>
    <row r="626" s="14" customFormat="1">
      <c r="A626" s="14"/>
      <c r="B626" s="238"/>
      <c r="C626" s="239"/>
      <c r="D626" s="228" t="s">
        <v>152</v>
      </c>
      <c r="E626" s="240" t="s">
        <v>19</v>
      </c>
      <c r="F626" s="241" t="s">
        <v>158</v>
      </c>
      <c r="G626" s="239"/>
      <c r="H626" s="242">
        <v>104.655</v>
      </c>
      <c r="I626" s="243"/>
      <c r="J626" s="239"/>
      <c r="K626" s="239"/>
      <c r="L626" s="244"/>
      <c r="M626" s="245"/>
      <c r="N626" s="246"/>
      <c r="O626" s="246"/>
      <c r="P626" s="246"/>
      <c r="Q626" s="246"/>
      <c r="R626" s="246"/>
      <c r="S626" s="246"/>
      <c r="T626" s="247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8" t="s">
        <v>152</v>
      </c>
      <c r="AU626" s="248" t="s">
        <v>82</v>
      </c>
      <c r="AV626" s="14" t="s">
        <v>141</v>
      </c>
      <c r="AW626" s="14" t="s">
        <v>33</v>
      </c>
      <c r="AX626" s="14" t="s">
        <v>80</v>
      </c>
      <c r="AY626" s="248" t="s">
        <v>140</v>
      </c>
    </row>
    <row r="627" s="2" customFormat="1" ht="24.15" customHeight="1">
      <c r="A627" s="42"/>
      <c r="B627" s="43"/>
      <c r="C627" s="208" t="s">
        <v>928</v>
      </c>
      <c r="D627" s="208" t="s">
        <v>143</v>
      </c>
      <c r="E627" s="209" t="s">
        <v>929</v>
      </c>
      <c r="F627" s="210" t="s">
        <v>930</v>
      </c>
      <c r="G627" s="211" t="s">
        <v>146</v>
      </c>
      <c r="H627" s="212">
        <v>97.810000000000002</v>
      </c>
      <c r="I627" s="213"/>
      <c r="J627" s="214">
        <f>ROUND(I627*H627,2)</f>
        <v>0</v>
      </c>
      <c r="K627" s="210" t="s">
        <v>147</v>
      </c>
      <c r="L627" s="48"/>
      <c r="M627" s="215" t="s">
        <v>19</v>
      </c>
      <c r="N627" s="216" t="s">
        <v>43</v>
      </c>
      <c r="O627" s="88"/>
      <c r="P627" s="217">
        <f>O627*H627</f>
        <v>0</v>
      </c>
      <c r="Q627" s="217">
        <v>0</v>
      </c>
      <c r="R627" s="217">
        <f>Q627*H627</f>
        <v>0</v>
      </c>
      <c r="S627" s="217">
        <v>3.0000000000000001E-05</v>
      </c>
      <c r="T627" s="218">
        <f>S627*H627</f>
        <v>0.0029342999999999999</v>
      </c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R627" s="219" t="s">
        <v>288</v>
      </c>
      <c r="AT627" s="219" t="s">
        <v>143</v>
      </c>
      <c r="AU627" s="219" t="s">
        <v>82</v>
      </c>
      <c r="AY627" s="21" t="s">
        <v>140</v>
      </c>
      <c r="BE627" s="220">
        <f>IF(N627="základní",J627,0)</f>
        <v>0</v>
      </c>
      <c r="BF627" s="220">
        <f>IF(N627="snížená",J627,0)</f>
        <v>0</v>
      </c>
      <c r="BG627" s="220">
        <f>IF(N627="zákl. přenesená",J627,0)</f>
        <v>0</v>
      </c>
      <c r="BH627" s="220">
        <f>IF(N627="sníž. přenesená",J627,0)</f>
        <v>0</v>
      </c>
      <c r="BI627" s="220">
        <f>IF(N627="nulová",J627,0)</f>
        <v>0</v>
      </c>
      <c r="BJ627" s="21" t="s">
        <v>80</v>
      </c>
      <c r="BK627" s="220">
        <f>ROUND(I627*H627,2)</f>
        <v>0</v>
      </c>
      <c r="BL627" s="21" t="s">
        <v>288</v>
      </c>
      <c r="BM627" s="219" t="s">
        <v>931</v>
      </c>
    </row>
    <row r="628" s="2" customFormat="1">
      <c r="A628" s="42"/>
      <c r="B628" s="43"/>
      <c r="C628" s="44"/>
      <c r="D628" s="221" t="s">
        <v>150</v>
      </c>
      <c r="E628" s="44"/>
      <c r="F628" s="222" t="s">
        <v>932</v>
      </c>
      <c r="G628" s="44"/>
      <c r="H628" s="44"/>
      <c r="I628" s="223"/>
      <c r="J628" s="44"/>
      <c r="K628" s="44"/>
      <c r="L628" s="48"/>
      <c r="M628" s="224"/>
      <c r="N628" s="225"/>
      <c r="O628" s="88"/>
      <c r="P628" s="88"/>
      <c r="Q628" s="88"/>
      <c r="R628" s="88"/>
      <c r="S628" s="88"/>
      <c r="T628" s="89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T628" s="21" t="s">
        <v>150</v>
      </c>
      <c r="AU628" s="21" t="s">
        <v>82</v>
      </c>
    </row>
    <row r="629" s="15" customFormat="1">
      <c r="A629" s="15"/>
      <c r="B629" s="249"/>
      <c r="C629" s="250"/>
      <c r="D629" s="228" t="s">
        <v>152</v>
      </c>
      <c r="E629" s="251" t="s">
        <v>19</v>
      </c>
      <c r="F629" s="252" t="s">
        <v>933</v>
      </c>
      <c r="G629" s="250"/>
      <c r="H629" s="251" t="s">
        <v>19</v>
      </c>
      <c r="I629" s="253"/>
      <c r="J629" s="250"/>
      <c r="K629" s="250"/>
      <c r="L629" s="254"/>
      <c r="M629" s="255"/>
      <c r="N629" s="256"/>
      <c r="O629" s="256"/>
      <c r="P629" s="256"/>
      <c r="Q629" s="256"/>
      <c r="R629" s="256"/>
      <c r="S629" s="256"/>
      <c r="T629" s="257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58" t="s">
        <v>152</v>
      </c>
      <c r="AU629" s="258" t="s">
        <v>82</v>
      </c>
      <c r="AV629" s="15" t="s">
        <v>80</v>
      </c>
      <c r="AW629" s="15" t="s">
        <v>33</v>
      </c>
      <c r="AX629" s="15" t="s">
        <v>72</v>
      </c>
      <c r="AY629" s="258" t="s">
        <v>140</v>
      </c>
    </row>
    <row r="630" s="13" customFormat="1">
      <c r="A630" s="13"/>
      <c r="B630" s="226"/>
      <c r="C630" s="227"/>
      <c r="D630" s="228" t="s">
        <v>152</v>
      </c>
      <c r="E630" s="229" t="s">
        <v>19</v>
      </c>
      <c r="F630" s="230" t="s">
        <v>934</v>
      </c>
      <c r="G630" s="227"/>
      <c r="H630" s="231">
        <v>7.5599999999999996</v>
      </c>
      <c r="I630" s="232"/>
      <c r="J630" s="227"/>
      <c r="K630" s="227"/>
      <c r="L630" s="233"/>
      <c r="M630" s="234"/>
      <c r="N630" s="235"/>
      <c r="O630" s="235"/>
      <c r="P630" s="235"/>
      <c r="Q630" s="235"/>
      <c r="R630" s="235"/>
      <c r="S630" s="235"/>
      <c r="T630" s="23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7" t="s">
        <v>152</v>
      </c>
      <c r="AU630" s="237" t="s">
        <v>82</v>
      </c>
      <c r="AV630" s="13" t="s">
        <v>82</v>
      </c>
      <c r="AW630" s="13" t="s">
        <v>33</v>
      </c>
      <c r="AX630" s="13" t="s">
        <v>72</v>
      </c>
      <c r="AY630" s="237" t="s">
        <v>140</v>
      </c>
    </row>
    <row r="631" s="15" customFormat="1">
      <c r="A631" s="15"/>
      <c r="B631" s="249"/>
      <c r="C631" s="250"/>
      <c r="D631" s="228" t="s">
        <v>152</v>
      </c>
      <c r="E631" s="251" t="s">
        <v>19</v>
      </c>
      <c r="F631" s="252" t="s">
        <v>935</v>
      </c>
      <c r="G631" s="250"/>
      <c r="H631" s="251" t="s">
        <v>19</v>
      </c>
      <c r="I631" s="253"/>
      <c r="J631" s="250"/>
      <c r="K631" s="250"/>
      <c r="L631" s="254"/>
      <c r="M631" s="255"/>
      <c r="N631" s="256"/>
      <c r="O631" s="256"/>
      <c r="P631" s="256"/>
      <c r="Q631" s="256"/>
      <c r="R631" s="256"/>
      <c r="S631" s="256"/>
      <c r="T631" s="257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58" t="s">
        <v>152</v>
      </c>
      <c r="AU631" s="258" t="s">
        <v>82</v>
      </c>
      <c r="AV631" s="15" t="s">
        <v>80</v>
      </c>
      <c r="AW631" s="15" t="s">
        <v>33</v>
      </c>
      <c r="AX631" s="15" t="s">
        <v>72</v>
      </c>
      <c r="AY631" s="258" t="s">
        <v>140</v>
      </c>
    </row>
    <row r="632" s="13" customFormat="1">
      <c r="A632" s="13"/>
      <c r="B632" s="226"/>
      <c r="C632" s="227"/>
      <c r="D632" s="228" t="s">
        <v>152</v>
      </c>
      <c r="E632" s="229" t="s">
        <v>19</v>
      </c>
      <c r="F632" s="230" t="s">
        <v>936</v>
      </c>
      <c r="G632" s="227"/>
      <c r="H632" s="231">
        <v>1.8200000000000001</v>
      </c>
      <c r="I632" s="232"/>
      <c r="J632" s="227"/>
      <c r="K632" s="227"/>
      <c r="L632" s="233"/>
      <c r="M632" s="234"/>
      <c r="N632" s="235"/>
      <c r="O632" s="235"/>
      <c r="P632" s="235"/>
      <c r="Q632" s="235"/>
      <c r="R632" s="235"/>
      <c r="S632" s="235"/>
      <c r="T632" s="23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7" t="s">
        <v>152</v>
      </c>
      <c r="AU632" s="237" t="s">
        <v>82</v>
      </c>
      <c r="AV632" s="13" t="s">
        <v>82</v>
      </c>
      <c r="AW632" s="13" t="s">
        <v>33</v>
      </c>
      <c r="AX632" s="13" t="s">
        <v>72</v>
      </c>
      <c r="AY632" s="237" t="s">
        <v>140</v>
      </c>
    </row>
    <row r="633" s="15" customFormat="1">
      <c r="A633" s="15"/>
      <c r="B633" s="249"/>
      <c r="C633" s="250"/>
      <c r="D633" s="228" t="s">
        <v>152</v>
      </c>
      <c r="E633" s="251" t="s">
        <v>19</v>
      </c>
      <c r="F633" s="252" t="s">
        <v>937</v>
      </c>
      <c r="G633" s="250"/>
      <c r="H633" s="251" t="s">
        <v>19</v>
      </c>
      <c r="I633" s="253"/>
      <c r="J633" s="250"/>
      <c r="K633" s="250"/>
      <c r="L633" s="254"/>
      <c r="M633" s="255"/>
      <c r="N633" s="256"/>
      <c r="O633" s="256"/>
      <c r="P633" s="256"/>
      <c r="Q633" s="256"/>
      <c r="R633" s="256"/>
      <c r="S633" s="256"/>
      <c r="T633" s="257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58" t="s">
        <v>152</v>
      </c>
      <c r="AU633" s="258" t="s">
        <v>82</v>
      </c>
      <c r="AV633" s="15" t="s">
        <v>80</v>
      </c>
      <c r="AW633" s="15" t="s">
        <v>33</v>
      </c>
      <c r="AX633" s="15" t="s">
        <v>72</v>
      </c>
      <c r="AY633" s="258" t="s">
        <v>140</v>
      </c>
    </row>
    <row r="634" s="13" customFormat="1">
      <c r="A634" s="13"/>
      <c r="B634" s="226"/>
      <c r="C634" s="227"/>
      <c r="D634" s="228" t="s">
        <v>152</v>
      </c>
      <c r="E634" s="229" t="s">
        <v>19</v>
      </c>
      <c r="F634" s="230" t="s">
        <v>938</v>
      </c>
      <c r="G634" s="227"/>
      <c r="H634" s="231">
        <v>12.810000000000001</v>
      </c>
      <c r="I634" s="232"/>
      <c r="J634" s="227"/>
      <c r="K634" s="227"/>
      <c r="L634" s="233"/>
      <c r="M634" s="234"/>
      <c r="N634" s="235"/>
      <c r="O634" s="235"/>
      <c r="P634" s="235"/>
      <c r="Q634" s="235"/>
      <c r="R634" s="235"/>
      <c r="S634" s="235"/>
      <c r="T634" s="23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7" t="s">
        <v>152</v>
      </c>
      <c r="AU634" s="237" t="s">
        <v>82</v>
      </c>
      <c r="AV634" s="13" t="s">
        <v>82</v>
      </c>
      <c r="AW634" s="13" t="s">
        <v>33</v>
      </c>
      <c r="AX634" s="13" t="s">
        <v>72</v>
      </c>
      <c r="AY634" s="237" t="s">
        <v>140</v>
      </c>
    </row>
    <row r="635" s="15" customFormat="1">
      <c r="A635" s="15"/>
      <c r="B635" s="249"/>
      <c r="C635" s="250"/>
      <c r="D635" s="228" t="s">
        <v>152</v>
      </c>
      <c r="E635" s="251" t="s">
        <v>19</v>
      </c>
      <c r="F635" s="252" t="s">
        <v>939</v>
      </c>
      <c r="G635" s="250"/>
      <c r="H635" s="251" t="s">
        <v>19</v>
      </c>
      <c r="I635" s="253"/>
      <c r="J635" s="250"/>
      <c r="K635" s="250"/>
      <c r="L635" s="254"/>
      <c r="M635" s="255"/>
      <c r="N635" s="256"/>
      <c r="O635" s="256"/>
      <c r="P635" s="256"/>
      <c r="Q635" s="256"/>
      <c r="R635" s="256"/>
      <c r="S635" s="256"/>
      <c r="T635" s="257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8" t="s">
        <v>152</v>
      </c>
      <c r="AU635" s="258" t="s">
        <v>82</v>
      </c>
      <c r="AV635" s="15" t="s">
        <v>80</v>
      </c>
      <c r="AW635" s="15" t="s">
        <v>33</v>
      </c>
      <c r="AX635" s="15" t="s">
        <v>72</v>
      </c>
      <c r="AY635" s="258" t="s">
        <v>140</v>
      </c>
    </row>
    <row r="636" s="13" customFormat="1">
      <c r="A636" s="13"/>
      <c r="B636" s="226"/>
      <c r="C636" s="227"/>
      <c r="D636" s="228" t="s">
        <v>152</v>
      </c>
      <c r="E636" s="229" t="s">
        <v>19</v>
      </c>
      <c r="F636" s="230" t="s">
        <v>940</v>
      </c>
      <c r="G636" s="227"/>
      <c r="H636" s="231">
        <v>25.620000000000001</v>
      </c>
      <c r="I636" s="232"/>
      <c r="J636" s="227"/>
      <c r="K636" s="227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152</v>
      </c>
      <c r="AU636" s="237" t="s">
        <v>82</v>
      </c>
      <c r="AV636" s="13" t="s">
        <v>82</v>
      </c>
      <c r="AW636" s="13" t="s">
        <v>33</v>
      </c>
      <c r="AX636" s="13" t="s">
        <v>72</v>
      </c>
      <c r="AY636" s="237" t="s">
        <v>140</v>
      </c>
    </row>
    <row r="637" s="15" customFormat="1">
      <c r="A637" s="15"/>
      <c r="B637" s="249"/>
      <c r="C637" s="250"/>
      <c r="D637" s="228" t="s">
        <v>152</v>
      </c>
      <c r="E637" s="251" t="s">
        <v>19</v>
      </c>
      <c r="F637" s="252" t="s">
        <v>941</v>
      </c>
      <c r="G637" s="250"/>
      <c r="H637" s="251" t="s">
        <v>19</v>
      </c>
      <c r="I637" s="253"/>
      <c r="J637" s="250"/>
      <c r="K637" s="250"/>
      <c r="L637" s="254"/>
      <c r="M637" s="255"/>
      <c r="N637" s="256"/>
      <c r="O637" s="256"/>
      <c r="P637" s="256"/>
      <c r="Q637" s="256"/>
      <c r="R637" s="256"/>
      <c r="S637" s="256"/>
      <c r="T637" s="257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58" t="s">
        <v>152</v>
      </c>
      <c r="AU637" s="258" t="s">
        <v>82</v>
      </c>
      <c r="AV637" s="15" t="s">
        <v>80</v>
      </c>
      <c r="AW637" s="15" t="s">
        <v>33</v>
      </c>
      <c r="AX637" s="15" t="s">
        <v>72</v>
      </c>
      <c r="AY637" s="258" t="s">
        <v>140</v>
      </c>
    </row>
    <row r="638" s="13" customFormat="1">
      <c r="A638" s="13"/>
      <c r="B638" s="226"/>
      <c r="C638" s="227"/>
      <c r="D638" s="228" t="s">
        <v>152</v>
      </c>
      <c r="E638" s="229" t="s">
        <v>19</v>
      </c>
      <c r="F638" s="230" t="s">
        <v>942</v>
      </c>
      <c r="G638" s="227"/>
      <c r="H638" s="231">
        <v>50</v>
      </c>
      <c r="I638" s="232"/>
      <c r="J638" s="227"/>
      <c r="K638" s="227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152</v>
      </c>
      <c r="AU638" s="237" t="s">
        <v>82</v>
      </c>
      <c r="AV638" s="13" t="s">
        <v>82</v>
      </c>
      <c r="AW638" s="13" t="s">
        <v>33</v>
      </c>
      <c r="AX638" s="13" t="s">
        <v>72</v>
      </c>
      <c r="AY638" s="237" t="s">
        <v>140</v>
      </c>
    </row>
    <row r="639" s="14" customFormat="1">
      <c r="A639" s="14"/>
      <c r="B639" s="238"/>
      <c r="C639" s="239"/>
      <c r="D639" s="228" t="s">
        <v>152</v>
      </c>
      <c r="E639" s="240" t="s">
        <v>19</v>
      </c>
      <c r="F639" s="241" t="s">
        <v>158</v>
      </c>
      <c r="G639" s="239"/>
      <c r="H639" s="242">
        <v>97.810000000000002</v>
      </c>
      <c r="I639" s="243"/>
      <c r="J639" s="239"/>
      <c r="K639" s="239"/>
      <c r="L639" s="244"/>
      <c r="M639" s="245"/>
      <c r="N639" s="246"/>
      <c r="O639" s="246"/>
      <c r="P639" s="246"/>
      <c r="Q639" s="246"/>
      <c r="R639" s="246"/>
      <c r="S639" s="246"/>
      <c r="T639" s="24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8" t="s">
        <v>152</v>
      </c>
      <c r="AU639" s="248" t="s">
        <v>82</v>
      </c>
      <c r="AV639" s="14" t="s">
        <v>141</v>
      </c>
      <c r="AW639" s="14" t="s">
        <v>33</v>
      </c>
      <c r="AX639" s="14" t="s">
        <v>80</v>
      </c>
      <c r="AY639" s="248" t="s">
        <v>140</v>
      </c>
    </row>
    <row r="640" s="2" customFormat="1" ht="16.5" customHeight="1">
      <c r="A640" s="42"/>
      <c r="B640" s="43"/>
      <c r="C640" s="270" t="s">
        <v>943</v>
      </c>
      <c r="D640" s="270" t="s">
        <v>322</v>
      </c>
      <c r="E640" s="271" t="s">
        <v>944</v>
      </c>
      <c r="F640" s="272" t="s">
        <v>945</v>
      </c>
      <c r="G640" s="273" t="s">
        <v>146</v>
      </c>
      <c r="H640" s="274">
        <v>107.59099999999999</v>
      </c>
      <c r="I640" s="275"/>
      <c r="J640" s="276">
        <f>ROUND(I640*H640,2)</f>
        <v>0</v>
      </c>
      <c r="K640" s="272" t="s">
        <v>147</v>
      </c>
      <c r="L640" s="277"/>
      <c r="M640" s="278" t="s">
        <v>19</v>
      </c>
      <c r="N640" s="279" t="s">
        <v>43</v>
      </c>
      <c r="O640" s="88"/>
      <c r="P640" s="217">
        <f>O640*H640</f>
        <v>0</v>
      </c>
      <c r="Q640" s="217">
        <v>2.0000000000000002E-05</v>
      </c>
      <c r="R640" s="217">
        <f>Q640*H640</f>
        <v>0.00215182</v>
      </c>
      <c r="S640" s="217">
        <v>0</v>
      </c>
      <c r="T640" s="218">
        <f>S640*H640</f>
        <v>0</v>
      </c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R640" s="219" t="s">
        <v>389</v>
      </c>
      <c r="AT640" s="219" t="s">
        <v>322</v>
      </c>
      <c r="AU640" s="219" t="s">
        <v>82</v>
      </c>
      <c r="AY640" s="21" t="s">
        <v>140</v>
      </c>
      <c r="BE640" s="220">
        <f>IF(N640="základní",J640,0)</f>
        <v>0</v>
      </c>
      <c r="BF640" s="220">
        <f>IF(N640="snížená",J640,0)</f>
        <v>0</v>
      </c>
      <c r="BG640" s="220">
        <f>IF(N640="zákl. přenesená",J640,0)</f>
        <v>0</v>
      </c>
      <c r="BH640" s="220">
        <f>IF(N640="sníž. přenesená",J640,0)</f>
        <v>0</v>
      </c>
      <c r="BI640" s="220">
        <f>IF(N640="nulová",J640,0)</f>
        <v>0</v>
      </c>
      <c r="BJ640" s="21" t="s">
        <v>80</v>
      </c>
      <c r="BK640" s="220">
        <f>ROUND(I640*H640,2)</f>
        <v>0</v>
      </c>
      <c r="BL640" s="21" t="s">
        <v>288</v>
      </c>
      <c r="BM640" s="219" t="s">
        <v>946</v>
      </c>
    </row>
    <row r="641" s="13" customFormat="1">
      <c r="A641" s="13"/>
      <c r="B641" s="226"/>
      <c r="C641" s="227"/>
      <c r="D641" s="228" t="s">
        <v>152</v>
      </c>
      <c r="E641" s="227"/>
      <c r="F641" s="230" t="s">
        <v>947</v>
      </c>
      <c r="G641" s="227"/>
      <c r="H641" s="231">
        <v>107.59099999999999</v>
      </c>
      <c r="I641" s="232"/>
      <c r="J641" s="227"/>
      <c r="K641" s="227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152</v>
      </c>
      <c r="AU641" s="237" t="s">
        <v>82</v>
      </c>
      <c r="AV641" s="13" t="s">
        <v>82</v>
      </c>
      <c r="AW641" s="13" t="s">
        <v>4</v>
      </c>
      <c r="AX641" s="13" t="s">
        <v>80</v>
      </c>
      <c r="AY641" s="237" t="s">
        <v>140</v>
      </c>
    </row>
    <row r="642" s="2" customFormat="1" ht="16.5" customHeight="1">
      <c r="A642" s="42"/>
      <c r="B642" s="43"/>
      <c r="C642" s="208" t="s">
        <v>948</v>
      </c>
      <c r="D642" s="208" t="s">
        <v>143</v>
      </c>
      <c r="E642" s="209" t="s">
        <v>949</v>
      </c>
      <c r="F642" s="210" t="s">
        <v>950</v>
      </c>
      <c r="G642" s="211" t="s">
        <v>146</v>
      </c>
      <c r="H642" s="212">
        <v>616.52099999999996</v>
      </c>
      <c r="I642" s="213"/>
      <c r="J642" s="214">
        <f>ROUND(I642*H642,2)</f>
        <v>0</v>
      </c>
      <c r="K642" s="210" t="s">
        <v>147</v>
      </c>
      <c r="L642" s="48"/>
      <c r="M642" s="215" t="s">
        <v>19</v>
      </c>
      <c r="N642" s="216" t="s">
        <v>43</v>
      </c>
      <c r="O642" s="88"/>
      <c r="P642" s="217">
        <f>O642*H642</f>
        <v>0</v>
      </c>
      <c r="Q642" s="217">
        <v>0</v>
      </c>
      <c r="R642" s="217">
        <f>Q642*H642</f>
        <v>0</v>
      </c>
      <c r="S642" s="217">
        <v>0</v>
      </c>
      <c r="T642" s="218">
        <f>S642*H642</f>
        <v>0</v>
      </c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R642" s="219" t="s">
        <v>288</v>
      </c>
      <c r="AT642" s="219" t="s">
        <v>143</v>
      </c>
      <c r="AU642" s="219" t="s">
        <v>82</v>
      </c>
      <c r="AY642" s="21" t="s">
        <v>140</v>
      </c>
      <c r="BE642" s="220">
        <f>IF(N642="základní",J642,0)</f>
        <v>0</v>
      </c>
      <c r="BF642" s="220">
        <f>IF(N642="snížená",J642,0)</f>
        <v>0</v>
      </c>
      <c r="BG642" s="220">
        <f>IF(N642="zákl. přenesená",J642,0)</f>
        <v>0</v>
      </c>
      <c r="BH642" s="220">
        <f>IF(N642="sníž. přenesená",J642,0)</f>
        <v>0</v>
      </c>
      <c r="BI642" s="220">
        <f>IF(N642="nulová",J642,0)</f>
        <v>0</v>
      </c>
      <c r="BJ642" s="21" t="s">
        <v>80</v>
      </c>
      <c r="BK642" s="220">
        <f>ROUND(I642*H642,2)</f>
        <v>0</v>
      </c>
      <c r="BL642" s="21" t="s">
        <v>288</v>
      </c>
      <c r="BM642" s="219" t="s">
        <v>951</v>
      </c>
    </row>
    <row r="643" s="2" customFormat="1">
      <c r="A643" s="42"/>
      <c r="B643" s="43"/>
      <c r="C643" s="44"/>
      <c r="D643" s="221" t="s">
        <v>150</v>
      </c>
      <c r="E643" s="44"/>
      <c r="F643" s="222" t="s">
        <v>952</v>
      </c>
      <c r="G643" s="44"/>
      <c r="H643" s="44"/>
      <c r="I643" s="223"/>
      <c r="J643" s="44"/>
      <c r="K643" s="44"/>
      <c r="L643" s="48"/>
      <c r="M643" s="224"/>
      <c r="N643" s="225"/>
      <c r="O643" s="88"/>
      <c r="P643" s="88"/>
      <c r="Q643" s="88"/>
      <c r="R643" s="88"/>
      <c r="S643" s="88"/>
      <c r="T643" s="89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T643" s="21" t="s">
        <v>150</v>
      </c>
      <c r="AU643" s="21" t="s">
        <v>82</v>
      </c>
    </row>
    <row r="644" s="2" customFormat="1" ht="16.5" customHeight="1">
      <c r="A644" s="42"/>
      <c r="B644" s="43"/>
      <c r="C644" s="270" t="s">
        <v>953</v>
      </c>
      <c r="D644" s="270" t="s">
        <v>322</v>
      </c>
      <c r="E644" s="271" t="s">
        <v>954</v>
      </c>
      <c r="F644" s="272" t="s">
        <v>955</v>
      </c>
      <c r="G644" s="273" t="s">
        <v>956</v>
      </c>
      <c r="H644" s="274">
        <v>24.661000000000001</v>
      </c>
      <c r="I644" s="275"/>
      <c r="J644" s="276">
        <f>ROUND(I644*H644,2)</f>
        <v>0</v>
      </c>
      <c r="K644" s="272" t="s">
        <v>147</v>
      </c>
      <c r="L644" s="277"/>
      <c r="M644" s="278" t="s">
        <v>19</v>
      </c>
      <c r="N644" s="279" t="s">
        <v>43</v>
      </c>
      <c r="O644" s="88"/>
      <c r="P644" s="217">
        <f>O644*H644</f>
        <v>0</v>
      </c>
      <c r="Q644" s="217">
        <v>0.0011999999999999999</v>
      </c>
      <c r="R644" s="217">
        <f>Q644*H644</f>
        <v>0.0295932</v>
      </c>
      <c r="S644" s="217">
        <v>0</v>
      </c>
      <c r="T644" s="218">
        <f>S644*H644</f>
        <v>0</v>
      </c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R644" s="219" t="s">
        <v>389</v>
      </c>
      <c r="AT644" s="219" t="s">
        <v>322</v>
      </c>
      <c r="AU644" s="219" t="s">
        <v>82</v>
      </c>
      <c r="AY644" s="21" t="s">
        <v>140</v>
      </c>
      <c r="BE644" s="220">
        <f>IF(N644="základní",J644,0)</f>
        <v>0</v>
      </c>
      <c r="BF644" s="220">
        <f>IF(N644="snížená",J644,0)</f>
        <v>0</v>
      </c>
      <c r="BG644" s="220">
        <f>IF(N644="zákl. přenesená",J644,0)</f>
        <v>0</v>
      </c>
      <c r="BH644" s="220">
        <f>IF(N644="sníž. přenesená",J644,0)</f>
        <v>0</v>
      </c>
      <c r="BI644" s="220">
        <f>IF(N644="nulová",J644,0)</f>
        <v>0</v>
      </c>
      <c r="BJ644" s="21" t="s">
        <v>80</v>
      </c>
      <c r="BK644" s="220">
        <f>ROUND(I644*H644,2)</f>
        <v>0</v>
      </c>
      <c r="BL644" s="21" t="s">
        <v>288</v>
      </c>
      <c r="BM644" s="219" t="s">
        <v>957</v>
      </c>
    </row>
    <row r="645" s="13" customFormat="1">
      <c r="A645" s="13"/>
      <c r="B645" s="226"/>
      <c r="C645" s="227"/>
      <c r="D645" s="228" t="s">
        <v>152</v>
      </c>
      <c r="E645" s="227"/>
      <c r="F645" s="230" t="s">
        <v>958</v>
      </c>
      <c r="G645" s="227"/>
      <c r="H645" s="231">
        <v>24.661000000000001</v>
      </c>
      <c r="I645" s="232"/>
      <c r="J645" s="227"/>
      <c r="K645" s="227"/>
      <c r="L645" s="233"/>
      <c r="M645" s="234"/>
      <c r="N645" s="235"/>
      <c r="O645" s="235"/>
      <c r="P645" s="235"/>
      <c r="Q645" s="235"/>
      <c r="R645" s="235"/>
      <c r="S645" s="235"/>
      <c r="T645" s="23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7" t="s">
        <v>152</v>
      </c>
      <c r="AU645" s="237" t="s">
        <v>82</v>
      </c>
      <c r="AV645" s="13" t="s">
        <v>82</v>
      </c>
      <c r="AW645" s="13" t="s">
        <v>4</v>
      </c>
      <c r="AX645" s="13" t="s">
        <v>80</v>
      </c>
      <c r="AY645" s="237" t="s">
        <v>140</v>
      </c>
    </row>
    <row r="646" s="2" customFormat="1" ht="24.15" customHeight="1">
      <c r="A646" s="42"/>
      <c r="B646" s="43"/>
      <c r="C646" s="208" t="s">
        <v>959</v>
      </c>
      <c r="D646" s="208" t="s">
        <v>143</v>
      </c>
      <c r="E646" s="209" t="s">
        <v>960</v>
      </c>
      <c r="F646" s="210" t="s">
        <v>961</v>
      </c>
      <c r="G646" s="211" t="s">
        <v>146</v>
      </c>
      <c r="H646" s="212">
        <v>616.52099999999996</v>
      </c>
      <c r="I646" s="213"/>
      <c r="J646" s="214">
        <f>ROUND(I646*H646,2)</f>
        <v>0</v>
      </c>
      <c r="K646" s="210" t="s">
        <v>147</v>
      </c>
      <c r="L646" s="48"/>
      <c r="M646" s="215" t="s">
        <v>19</v>
      </c>
      <c r="N646" s="216" t="s">
        <v>43</v>
      </c>
      <c r="O646" s="88"/>
      <c r="P646" s="217">
        <f>O646*H646</f>
        <v>0</v>
      </c>
      <c r="Q646" s="217">
        <v>0.00029</v>
      </c>
      <c r="R646" s="217">
        <f>Q646*H646</f>
        <v>0.17879108999999999</v>
      </c>
      <c r="S646" s="217">
        <v>0</v>
      </c>
      <c r="T646" s="218">
        <f>S646*H646</f>
        <v>0</v>
      </c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R646" s="219" t="s">
        <v>288</v>
      </c>
      <c r="AT646" s="219" t="s">
        <v>143</v>
      </c>
      <c r="AU646" s="219" t="s">
        <v>82</v>
      </c>
      <c r="AY646" s="21" t="s">
        <v>140</v>
      </c>
      <c r="BE646" s="220">
        <f>IF(N646="základní",J646,0)</f>
        <v>0</v>
      </c>
      <c r="BF646" s="220">
        <f>IF(N646="snížená",J646,0)</f>
        <v>0</v>
      </c>
      <c r="BG646" s="220">
        <f>IF(N646="zákl. přenesená",J646,0)</f>
        <v>0</v>
      </c>
      <c r="BH646" s="220">
        <f>IF(N646="sníž. přenesená",J646,0)</f>
        <v>0</v>
      </c>
      <c r="BI646" s="220">
        <f>IF(N646="nulová",J646,0)</f>
        <v>0</v>
      </c>
      <c r="BJ646" s="21" t="s">
        <v>80</v>
      </c>
      <c r="BK646" s="220">
        <f>ROUND(I646*H646,2)</f>
        <v>0</v>
      </c>
      <c r="BL646" s="21" t="s">
        <v>288</v>
      </c>
      <c r="BM646" s="219" t="s">
        <v>962</v>
      </c>
    </row>
    <row r="647" s="2" customFormat="1">
      <c r="A647" s="42"/>
      <c r="B647" s="43"/>
      <c r="C647" s="44"/>
      <c r="D647" s="221" t="s">
        <v>150</v>
      </c>
      <c r="E647" s="44"/>
      <c r="F647" s="222" t="s">
        <v>963</v>
      </c>
      <c r="G647" s="44"/>
      <c r="H647" s="44"/>
      <c r="I647" s="223"/>
      <c r="J647" s="44"/>
      <c r="K647" s="44"/>
      <c r="L647" s="48"/>
      <c r="M647" s="224"/>
      <c r="N647" s="225"/>
      <c r="O647" s="88"/>
      <c r="P647" s="88"/>
      <c r="Q647" s="88"/>
      <c r="R647" s="88"/>
      <c r="S647" s="88"/>
      <c r="T647" s="89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T647" s="21" t="s">
        <v>150</v>
      </c>
      <c r="AU647" s="21" t="s">
        <v>82</v>
      </c>
    </row>
    <row r="648" s="15" customFormat="1">
      <c r="A648" s="15"/>
      <c r="B648" s="249"/>
      <c r="C648" s="250"/>
      <c r="D648" s="228" t="s">
        <v>152</v>
      </c>
      <c r="E648" s="251" t="s">
        <v>19</v>
      </c>
      <c r="F648" s="252" t="s">
        <v>964</v>
      </c>
      <c r="G648" s="250"/>
      <c r="H648" s="251" t="s">
        <v>19</v>
      </c>
      <c r="I648" s="253"/>
      <c r="J648" s="250"/>
      <c r="K648" s="250"/>
      <c r="L648" s="254"/>
      <c r="M648" s="255"/>
      <c r="N648" s="256"/>
      <c r="O648" s="256"/>
      <c r="P648" s="256"/>
      <c r="Q648" s="256"/>
      <c r="R648" s="256"/>
      <c r="S648" s="256"/>
      <c r="T648" s="257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58" t="s">
        <v>152</v>
      </c>
      <c r="AU648" s="258" t="s">
        <v>82</v>
      </c>
      <c r="AV648" s="15" t="s">
        <v>80</v>
      </c>
      <c r="AW648" s="15" t="s">
        <v>33</v>
      </c>
      <c r="AX648" s="15" t="s">
        <v>72</v>
      </c>
      <c r="AY648" s="258" t="s">
        <v>140</v>
      </c>
    </row>
    <row r="649" s="13" customFormat="1">
      <c r="A649" s="13"/>
      <c r="B649" s="226"/>
      <c r="C649" s="227"/>
      <c r="D649" s="228" t="s">
        <v>152</v>
      </c>
      <c r="E649" s="229" t="s">
        <v>19</v>
      </c>
      <c r="F649" s="230" t="s">
        <v>965</v>
      </c>
      <c r="G649" s="227"/>
      <c r="H649" s="231">
        <v>1.8700000000000001</v>
      </c>
      <c r="I649" s="232"/>
      <c r="J649" s="227"/>
      <c r="K649" s="227"/>
      <c r="L649" s="233"/>
      <c r="M649" s="234"/>
      <c r="N649" s="235"/>
      <c r="O649" s="235"/>
      <c r="P649" s="235"/>
      <c r="Q649" s="235"/>
      <c r="R649" s="235"/>
      <c r="S649" s="235"/>
      <c r="T649" s="23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7" t="s">
        <v>152</v>
      </c>
      <c r="AU649" s="237" t="s">
        <v>82</v>
      </c>
      <c r="AV649" s="13" t="s">
        <v>82</v>
      </c>
      <c r="AW649" s="13" t="s">
        <v>33</v>
      </c>
      <c r="AX649" s="13" t="s">
        <v>72</v>
      </c>
      <c r="AY649" s="237" t="s">
        <v>140</v>
      </c>
    </row>
    <row r="650" s="14" customFormat="1">
      <c r="A650" s="14"/>
      <c r="B650" s="238"/>
      <c r="C650" s="239"/>
      <c r="D650" s="228" t="s">
        <v>152</v>
      </c>
      <c r="E650" s="240" t="s">
        <v>19</v>
      </c>
      <c r="F650" s="241" t="s">
        <v>158</v>
      </c>
      <c r="G650" s="239"/>
      <c r="H650" s="242">
        <v>1.8700000000000001</v>
      </c>
      <c r="I650" s="243"/>
      <c r="J650" s="239"/>
      <c r="K650" s="239"/>
      <c r="L650" s="244"/>
      <c r="M650" s="245"/>
      <c r="N650" s="246"/>
      <c r="O650" s="246"/>
      <c r="P650" s="246"/>
      <c r="Q650" s="246"/>
      <c r="R650" s="246"/>
      <c r="S650" s="246"/>
      <c r="T650" s="24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8" t="s">
        <v>152</v>
      </c>
      <c r="AU650" s="248" t="s">
        <v>82</v>
      </c>
      <c r="AV650" s="14" t="s">
        <v>141</v>
      </c>
      <c r="AW650" s="14" t="s">
        <v>33</v>
      </c>
      <c r="AX650" s="14" t="s">
        <v>72</v>
      </c>
      <c r="AY650" s="248" t="s">
        <v>140</v>
      </c>
    </row>
    <row r="651" s="15" customFormat="1">
      <c r="A651" s="15"/>
      <c r="B651" s="249"/>
      <c r="C651" s="250"/>
      <c r="D651" s="228" t="s">
        <v>152</v>
      </c>
      <c r="E651" s="251" t="s">
        <v>19</v>
      </c>
      <c r="F651" s="252" t="s">
        <v>966</v>
      </c>
      <c r="G651" s="250"/>
      <c r="H651" s="251" t="s">
        <v>19</v>
      </c>
      <c r="I651" s="253"/>
      <c r="J651" s="250"/>
      <c r="K651" s="250"/>
      <c r="L651" s="254"/>
      <c r="M651" s="255"/>
      <c r="N651" s="256"/>
      <c r="O651" s="256"/>
      <c r="P651" s="256"/>
      <c r="Q651" s="256"/>
      <c r="R651" s="256"/>
      <c r="S651" s="256"/>
      <c r="T651" s="257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58" t="s">
        <v>152</v>
      </c>
      <c r="AU651" s="258" t="s">
        <v>82</v>
      </c>
      <c r="AV651" s="15" t="s">
        <v>80</v>
      </c>
      <c r="AW651" s="15" t="s">
        <v>33</v>
      </c>
      <c r="AX651" s="15" t="s">
        <v>72</v>
      </c>
      <c r="AY651" s="258" t="s">
        <v>140</v>
      </c>
    </row>
    <row r="652" s="13" customFormat="1">
      <c r="A652" s="13"/>
      <c r="B652" s="226"/>
      <c r="C652" s="227"/>
      <c r="D652" s="228" t="s">
        <v>152</v>
      </c>
      <c r="E652" s="229" t="s">
        <v>19</v>
      </c>
      <c r="F652" s="230" t="s">
        <v>223</v>
      </c>
      <c r="G652" s="227"/>
      <c r="H652" s="231">
        <v>57.942999999999998</v>
      </c>
      <c r="I652" s="232"/>
      <c r="J652" s="227"/>
      <c r="K652" s="227"/>
      <c r="L652" s="233"/>
      <c r="M652" s="234"/>
      <c r="N652" s="235"/>
      <c r="O652" s="235"/>
      <c r="P652" s="235"/>
      <c r="Q652" s="235"/>
      <c r="R652" s="235"/>
      <c r="S652" s="235"/>
      <c r="T652" s="23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7" t="s">
        <v>152</v>
      </c>
      <c r="AU652" s="237" t="s">
        <v>82</v>
      </c>
      <c r="AV652" s="13" t="s">
        <v>82</v>
      </c>
      <c r="AW652" s="13" t="s">
        <v>33</v>
      </c>
      <c r="AX652" s="13" t="s">
        <v>72</v>
      </c>
      <c r="AY652" s="237" t="s">
        <v>140</v>
      </c>
    </row>
    <row r="653" s="13" customFormat="1">
      <c r="A653" s="13"/>
      <c r="B653" s="226"/>
      <c r="C653" s="227"/>
      <c r="D653" s="228" t="s">
        <v>152</v>
      </c>
      <c r="E653" s="229" t="s">
        <v>19</v>
      </c>
      <c r="F653" s="230" t="s">
        <v>224</v>
      </c>
      <c r="G653" s="227"/>
      <c r="H653" s="231">
        <v>31.911999999999999</v>
      </c>
      <c r="I653" s="232"/>
      <c r="J653" s="227"/>
      <c r="K653" s="227"/>
      <c r="L653" s="233"/>
      <c r="M653" s="234"/>
      <c r="N653" s="235"/>
      <c r="O653" s="235"/>
      <c r="P653" s="235"/>
      <c r="Q653" s="235"/>
      <c r="R653" s="235"/>
      <c r="S653" s="235"/>
      <c r="T653" s="23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7" t="s">
        <v>152</v>
      </c>
      <c r="AU653" s="237" t="s">
        <v>82</v>
      </c>
      <c r="AV653" s="13" t="s">
        <v>82</v>
      </c>
      <c r="AW653" s="13" t="s">
        <v>33</v>
      </c>
      <c r="AX653" s="13" t="s">
        <v>72</v>
      </c>
      <c r="AY653" s="237" t="s">
        <v>140</v>
      </c>
    </row>
    <row r="654" s="13" customFormat="1">
      <c r="A654" s="13"/>
      <c r="B654" s="226"/>
      <c r="C654" s="227"/>
      <c r="D654" s="228" t="s">
        <v>152</v>
      </c>
      <c r="E654" s="229" t="s">
        <v>19</v>
      </c>
      <c r="F654" s="230" t="s">
        <v>225</v>
      </c>
      <c r="G654" s="227"/>
      <c r="H654" s="231">
        <v>28.564</v>
      </c>
      <c r="I654" s="232"/>
      <c r="J654" s="227"/>
      <c r="K654" s="227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152</v>
      </c>
      <c r="AU654" s="237" t="s">
        <v>82</v>
      </c>
      <c r="AV654" s="13" t="s">
        <v>82</v>
      </c>
      <c r="AW654" s="13" t="s">
        <v>33</v>
      </c>
      <c r="AX654" s="13" t="s">
        <v>72</v>
      </c>
      <c r="AY654" s="237" t="s">
        <v>140</v>
      </c>
    </row>
    <row r="655" s="13" customFormat="1">
      <c r="A655" s="13"/>
      <c r="B655" s="226"/>
      <c r="C655" s="227"/>
      <c r="D655" s="228" t="s">
        <v>152</v>
      </c>
      <c r="E655" s="229" t="s">
        <v>19</v>
      </c>
      <c r="F655" s="230" t="s">
        <v>967</v>
      </c>
      <c r="G655" s="227"/>
      <c r="H655" s="231">
        <v>5.0359999999999996</v>
      </c>
      <c r="I655" s="232"/>
      <c r="J655" s="227"/>
      <c r="K655" s="227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152</v>
      </c>
      <c r="AU655" s="237" t="s">
        <v>82</v>
      </c>
      <c r="AV655" s="13" t="s">
        <v>82</v>
      </c>
      <c r="AW655" s="13" t="s">
        <v>33</v>
      </c>
      <c r="AX655" s="13" t="s">
        <v>72</v>
      </c>
      <c r="AY655" s="237" t="s">
        <v>140</v>
      </c>
    </row>
    <row r="656" s="13" customFormat="1">
      <c r="A656" s="13"/>
      <c r="B656" s="226"/>
      <c r="C656" s="227"/>
      <c r="D656" s="228" t="s">
        <v>152</v>
      </c>
      <c r="E656" s="229" t="s">
        <v>19</v>
      </c>
      <c r="F656" s="230" t="s">
        <v>968</v>
      </c>
      <c r="G656" s="227"/>
      <c r="H656" s="231">
        <v>1.21</v>
      </c>
      <c r="I656" s="232"/>
      <c r="J656" s="227"/>
      <c r="K656" s="227"/>
      <c r="L656" s="233"/>
      <c r="M656" s="234"/>
      <c r="N656" s="235"/>
      <c r="O656" s="235"/>
      <c r="P656" s="235"/>
      <c r="Q656" s="235"/>
      <c r="R656" s="235"/>
      <c r="S656" s="235"/>
      <c r="T656" s="23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7" t="s">
        <v>152</v>
      </c>
      <c r="AU656" s="237" t="s">
        <v>82</v>
      </c>
      <c r="AV656" s="13" t="s">
        <v>82</v>
      </c>
      <c r="AW656" s="13" t="s">
        <v>33</v>
      </c>
      <c r="AX656" s="13" t="s">
        <v>72</v>
      </c>
      <c r="AY656" s="237" t="s">
        <v>140</v>
      </c>
    </row>
    <row r="657" s="13" customFormat="1">
      <c r="A657" s="13"/>
      <c r="B657" s="226"/>
      <c r="C657" s="227"/>
      <c r="D657" s="228" t="s">
        <v>152</v>
      </c>
      <c r="E657" s="229" t="s">
        <v>19</v>
      </c>
      <c r="F657" s="230" t="s">
        <v>228</v>
      </c>
      <c r="G657" s="227"/>
      <c r="H657" s="231">
        <v>39.031999999999996</v>
      </c>
      <c r="I657" s="232"/>
      <c r="J657" s="227"/>
      <c r="K657" s="227"/>
      <c r="L657" s="233"/>
      <c r="M657" s="234"/>
      <c r="N657" s="235"/>
      <c r="O657" s="235"/>
      <c r="P657" s="235"/>
      <c r="Q657" s="235"/>
      <c r="R657" s="235"/>
      <c r="S657" s="235"/>
      <c r="T657" s="23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7" t="s">
        <v>152</v>
      </c>
      <c r="AU657" s="237" t="s">
        <v>82</v>
      </c>
      <c r="AV657" s="13" t="s">
        <v>82</v>
      </c>
      <c r="AW657" s="13" t="s">
        <v>33</v>
      </c>
      <c r="AX657" s="13" t="s">
        <v>72</v>
      </c>
      <c r="AY657" s="237" t="s">
        <v>140</v>
      </c>
    </row>
    <row r="658" s="13" customFormat="1">
      <c r="A658" s="13"/>
      <c r="B658" s="226"/>
      <c r="C658" s="227"/>
      <c r="D658" s="228" t="s">
        <v>152</v>
      </c>
      <c r="E658" s="229" t="s">
        <v>19</v>
      </c>
      <c r="F658" s="230" t="s">
        <v>229</v>
      </c>
      <c r="G658" s="227"/>
      <c r="H658" s="231">
        <v>17.850000000000001</v>
      </c>
      <c r="I658" s="232"/>
      <c r="J658" s="227"/>
      <c r="K658" s="227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152</v>
      </c>
      <c r="AU658" s="237" t="s">
        <v>82</v>
      </c>
      <c r="AV658" s="13" t="s">
        <v>82</v>
      </c>
      <c r="AW658" s="13" t="s">
        <v>33</v>
      </c>
      <c r="AX658" s="13" t="s">
        <v>72</v>
      </c>
      <c r="AY658" s="237" t="s">
        <v>140</v>
      </c>
    </row>
    <row r="659" s="13" customFormat="1">
      <c r="A659" s="13"/>
      <c r="B659" s="226"/>
      <c r="C659" s="227"/>
      <c r="D659" s="228" t="s">
        <v>152</v>
      </c>
      <c r="E659" s="229" t="s">
        <v>19</v>
      </c>
      <c r="F659" s="230" t="s">
        <v>230</v>
      </c>
      <c r="G659" s="227"/>
      <c r="H659" s="231">
        <v>13.311</v>
      </c>
      <c r="I659" s="232"/>
      <c r="J659" s="227"/>
      <c r="K659" s="227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152</v>
      </c>
      <c r="AU659" s="237" t="s">
        <v>82</v>
      </c>
      <c r="AV659" s="13" t="s">
        <v>82</v>
      </c>
      <c r="AW659" s="13" t="s">
        <v>33</v>
      </c>
      <c r="AX659" s="13" t="s">
        <v>72</v>
      </c>
      <c r="AY659" s="237" t="s">
        <v>140</v>
      </c>
    </row>
    <row r="660" s="14" customFormat="1">
      <c r="A660" s="14"/>
      <c r="B660" s="238"/>
      <c r="C660" s="239"/>
      <c r="D660" s="228" t="s">
        <v>152</v>
      </c>
      <c r="E660" s="240" t="s">
        <v>19</v>
      </c>
      <c r="F660" s="241" t="s">
        <v>158</v>
      </c>
      <c r="G660" s="239"/>
      <c r="H660" s="242">
        <v>194.858</v>
      </c>
      <c r="I660" s="243"/>
      <c r="J660" s="239"/>
      <c r="K660" s="239"/>
      <c r="L660" s="244"/>
      <c r="M660" s="245"/>
      <c r="N660" s="246"/>
      <c r="O660" s="246"/>
      <c r="P660" s="246"/>
      <c r="Q660" s="246"/>
      <c r="R660" s="246"/>
      <c r="S660" s="246"/>
      <c r="T660" s="24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8" t="s">
        <v>152</v>
      </c>
      <c r="AU660" s="248" t="s">
        <v>82</v>
      </c>
      <c r="AV660" s="14" t="s">
        <v>141</v>
      </c>
      <c r="AW660" s="14" t="s">
        <v>33</v>
      </c>
      <c r="AX660" s="14" t="s">
        <v>72</v>
      </c>
      <c r="AY660" s="248" t="s">
        <v>140</v>
      </c>
    </row>
    <row r="661" s="15" customFormat="1">
      <c r="A661" s="15"/>
      <c r="B661" s="249"/>
      <c r="C661" s="250"/>
      <c r="D661" s="228" t="s">
        <v>152</v>
      </c>
      <c r="E661" s="251" t="s">
        <v>19</v>
      </c>
      <c r="F661" s="252" t="s">
        <v>969</v>
      </c>
      <c r="G661" s="250"/>
      <c r="H661" s="251" t="s">
        <v>19</v>
      </c>
      <c r="I661" s="253"/>
      <c r="J661" s="250"/>
      <c r="K661" s="250"/>
      <c r="L661" s="254"/>
      <c r="M661" s="255"/>
      <c r="N661" s="256"/>
      <c r="O661" s="256"/>
      <c r="P661" s="256"/>
      <c r="Q661" s="256"/>
      <c r="R661" s="256"/>
      <c r="S661" s="256"/>
      <c r="T661" s="257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58" t="s">
        <v>152</v>
      </c>
      <c r="AU661" s="258" t="s">
        <v>82</v>
      </c>
      <c r="AV661" s="15" t="s">
        <v>80</v>
      </c>
      <c r="AW661" s="15" t="s">
        <v>33</v>
      </c>
      <c r="AX661" s="15" t="s">
        <v>72</v>
      </c>
      <c r="AY661" s="258" t="s">
        <v>140</v>
      </c>
    </row>
    <row r="662" s="13" customFormat="1">
      <c r="A662" s="13"/>
      <c r="B662" s="226"/>
      <c r="C662" s="227"/>
      <c r="D662" s="228" t="s">
        <v>152</v>
      </c>
      <c r="E662" s="229" t="s">
        <v>19</v>
      </c>
      <c r="F662" s="230" t="s">
        <v>236</v>
      </c>
      <c r="G662" s="227"/>
      <c r="H662" s="231">
        <v>63.502000000000002</v>
      </c>
      <c r="I662" s="232"/>
      <c r="J662" s="227"/>
      <c r="K662" s="227"/>
      <c r="L662" s="233"/>
      <c r="M662" s="234"/>
      <c r="N662" s="235"/>
      <c r="O662" s="235"/>
      <c r="P662" s="235"/>
      <c r="Q662" s="235"/>
      <c r="R662" s="235"/>
      <c r="S662" s="235"/>
      <c r="T662" s="23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7" t="s">
        <v>152</v>
      </c>
      <c r="AU662" s="237" t="s">
        <v>82</v>
      </c>
      <c r="AV662" s="13" t="s">
        <v>82</v>
      </c>
      <c r="AW662" s="13" t="s">
        <v>33</v>
      </c>
      <c r="AX662" s="13" t="s">
        <v>72</v>
      </c>
      <c r="AY662" s="237" t="s">
        <v>140</v>
      </c>
    </row>
    <row r="663" s="13" customFormat="1">
      <c r="A663" s="13"/>
      <c r="B663" s="226"/>
      <c r="C663" s="227"/>
      <c r="D663" s="228" t="s">
        <v>152</v>
      </c>
      <c r="E663" s="229" t="s">
        <v>19</v>
      </c>
      <c r="F663" s="230" t="s">
        <v>237</v>
      </c>
      <c r="G663" s="227"/>
      <c r="H663" s="231">
        <v>22.646000000000001</v>
      </c>
      <c r="I663" s="232"/>
      <c r="J663" s="227"/>
      <c r="K663" s="227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152</v>
      </c>
      <c r="AU663" s="237" t="s">
        <v>82</v>
      </c>
      <c r="AV663" s="13" t="s">
        <v>82</v>
      </c>
      <c r="AW663" s="13" t="s">
        <v>33</v>
      </c>
      <c r="AX663" s="13" t="s">
        <v>72</v>
      </c>
      <c r="AY663" s="237" t="s">
        <v>140</v>
      </c>
    </row>
    <row r="664" s="13" customFormat="1">
      <c r="A664" s="13"/>
      <c r="B664" s="226"/>
      <c r="C664" s="227"/>
      <c r="D664" s="228" t="s">
        <v>152</v>
      </c>
      <c r="E664" s="229" t="s">
        <v>19</v>
      </c>
      <c r="F664" s="230" t="s">
        <v>238</v>
      </c>
      <c r="G664" s="227"/>
      <c r="H664" s="231">
        <v>57.491</v>
      </c>
      <c r="I664" s="232"/>
      <c r="J664" s="227"/>
      <c r="K664" s="227"/>
      <c r="L664" s="233"/>
      <c r="M664" s="234"/>
      <c r="N664" s="235"/>
      <c r="O664" s="235"/>
      <c r="P664" s="235"/>
      <c r="Q664" s="235"/>
      <c r="R664" s="235"/>
      <c r="S664" s="235"/>
      <c r="T664" s="23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7" t="s">
        <v>152</v>
      </c>
      <c r="AU664" s="237" t="s">
        <v>82</v>
      </c>
      <c r="AV664" s="13" t="s">
        <v>82</v>
      </c>
      <c r="AW664" s="13" t="s">
        <v>33</v>
      </c>
      <c r="AX664" s="13" t="s">
        <v>72</v>
      </c>
      <c r="AY664" s="237" t="s">
        <v>140</v>
      </c>
    </row>
    <row r="665" s="13" customFormat="1">
      <c r="A665" s="13"/>
      <c r="B665" s="226"/>
      <c r="C665" s="227"/>
      <c r="D665" s="228" t="s">
        <v>152</v>
      </c>
      <c r="E665" s="229" t="s">
        <v>19</v>
      </c>
      <c r="F665" s="230" t="s">
        <v>239</v>
      </c>
      <c r="G665" s="227"/>
      <c r="H665" s="231">
        <v>21.673999999999999</v>
      </c>
      <c r="I665" s="232"/>
      <c r="J665" s="227"/>
      <c r="K665" s="227"/>
      <c r="L665" s="233"/>
      <c r="M665" s="234"/>
      <c r="N665" s="235"/>
      <c r="O665" s="235"/>
      <c r="P665" s="235"/>
      <c r="Q665" s="235"/>
      <c r="R665" s="235"/>
      <c r="S665" s="235"/>
      <c r="T665" s="23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7" t="s">
        <v>152</v>
      </c>
      <c r="AU665" s="237" t="s">
        <v>82</v>
      </c>
      <c r="AV665" s="13" t="s">
        <v>82</v>
      </c>
      <c r="AW665" s="13" t="s">
        <v>33</v>
      </c>
      <c r="AX665" s="13" t="s">
        <v>72</v>
      </c>
      <c r="AY665" s="237" t="s">
        <v>140</v>
      </c>
    </row>
    <row r="666" s="13" customFormat="1">
      <c r="A666" s="13"/>
      <c r="B666" s="226"/>
      <c r="C666" s="227"/>
      <c r="D666" s="228" t="s">
        <v>152</v>
      </c>
      <c r="E666" s="229" t="s">
        <v>19</v>
      </c>
      <c r="F666" s="230" t="s">
        <v>240</v>
      </c>
      <c r="G666" s="227"/>
      <c r="H666" s="231">
        <v>15.009</v>
      </c>
      <c r="I666" s="232"/>
      <c r="J666" s="227"/>
      <c r="K666" s="227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152</v>
      </c>
      <c r="AU666" s="237" t="s">
        <v>82</v>
      </c>
      <c r="AV666" s="13" t="s">
        <v>82</v>
      </c>
      <c r="AW666" s="13" t="s">
        <v>33</v>
      </c>
      <c r="AX666" s="13" t="s">
        <v>72</v>
      </c>
      <c r="AY666" s="237" t="s">
        <v>140</v>
      </c>
    </row>
    <row r="667" s="13" customFormat="1">
      <c r="A667" s="13"/>
      <c r="B667" s="226"/>
      <c r="C667" s="227"/>
      <c r="D667" s="228" t="s">
        <v>152</v>
      </c>
      <c r="E667" s="229" t="s">
        <v>19</v>
      </c>
      <c r="F667" s="230" t="s">
        <v>241</v>
      </c>
      <c r="G667" s="227"/>
      <c r="H667" s="231">
        <v>27.199999999999999</v>
      </c>
      <c r="I667" s="232"/>
      <c r="J667" s="227"/>
      <c r="K667" s="227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152</v>
      </c>
      <c r="AU667" s="237" t="s">
        <v>82</v>
      </c>
      <c r="AV667" s="13" t="s">
        <v>82</v>
      </c>
      <c r="AW667" s="13" t="s">
        <v>33</v>
      </c>
      <c r="AX667" s="13" t="s">
        <v>72</v>
      </c>
      <c r="AY667" s="237" t="s">
        <v>140</v>
      </c>
    </row>
    <row r="668" s="13" customFormat="1">
      <c r="A668" s="13"/>
      <c r="B668" s="226"/>
      <c r="C668" s="227"/>
      <c r="D668" s="228" t="s">
        <v>152</v>
      </c>
      <c r="E668" s="229" t="s">
        <v>19</v>
      </c>
      <c r="F668" s="230" t="s">
        <v>242</v>
      </c>
      <c r="G668" s="227"/>
      <c r="H668" s="231">
        <v>78.549999999999997</v>
      </c>
      <c r="I668" s="232"/>
      <c r="J668" s="227"/>
      <c r="K668" s="227"/>
      <c r="L668" s="233"/>
      <c r="M668" s="234"/>
      <c r="N668" s="235"/>
      <c r="O668" s="235"/>
      <c r="P668" s="235"/>
      <c r="Q668" s="235"/>
      <c r="R668" s="235"/>
      <c r="S668" s="235"/>
      <c r="T668" s="23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7" t="s">
        <v>152</v>
      </c>
      <c r="AU668" s="237" t="s">
        <v>82</v>
      </c>
      <c r="AV668" s="13" t="s">
        <v>82</v>
      </c>
      <c r="AW668" s="13" t="s">
        <v>33</v>
      </c>
      <c r="AX668" s="13" t="s">
        <v>72</v>
      </c>
      <c r="AY668" s="237" t="s">
        <v>140</v>
      </c>
    </row>
    <row r="669" s="13" customFormat="1">
      <c r="A669" s="13"/>
      <c r="B669" s="226"/>
      <c r="C669" s="227"/>
      <c r="D669" s="228" t="s">
        <v>152</v>
      </c>
      <c r="E669" s="229" t="s">
        <v>19</v>
      </c>
      <c r="F669" s="230" t="s">
        <v>243</v>
      </c>
      <c r="G669" s="227"/>
      <c r="H669" s="231">
        <v>34.225000000000001</v>
      </c>
      <c r="I669" s="232"/>
      <c r="J669" s="227"/>
      <c r="K669" s="227"/>
      <c r="L669" s="233"/>
      <c r="M669" s="234"/>
      <c r="N669" s="235"/>
      <c r="O669" s="235"/>
      <c r="P669" s="235"/>
      <c r="Q669" s="235"/>
      <c r="R669" s="235"/>
      <c r="S669" s="235"/>
      <c r="T669" s="23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7" t="s">
        <v>152</v>
      </c>
      <c r="AU669" s="237" t="s">
        <v>82</v>
      </c>
      <c r="AV669" s="13" t="s">
        <v>82</v>
      </c>
      <c r="AW669" s="13" t="s">
        <v>33</v>
      </c>
      <c r="AX669" s="13" t="s">
        <v>72</v>
      </c>
      <c r="AY669" s="237" t="s">
        <v>140</v>
      </c>
    </row>
    <row r="670" s="13" customFormat="1">
      <c r="A670" s="13"/>
      <c r="B670" s="226"/>
      <c r="C670" s="227"/>
      <c r="D670" s="228" t="s">
        <v>152</v>
      </c>
      <c r="E670" s="229" t="s">
        <v>19</v>
      </c>
      <c r="F670" s="230" t="s">
        <v>244</v>
      </c>
      <c r="G670" s="227"/>
      <c r="H670" s="231">
        <v>31.623999999999999</v>
      </c>
      <c r="I670" s="232"/>
      <c r="J670" s="227"/>
      <c r="K670" s="227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152</v>
      </c>
      <c r="AU670" s="237" t="s">
        <v>82</v>
      </c>
      <c r="AV670" s="13" t="s">
        <v>82</v>
      </c>
      <c r="AW670" s="13" t="s">
        <v>33</v>
      </c>
      <c r="AX670" s="13" t="s">
        <v>72</v>
      </c>
      <c r="AY670" s="237" t="s">
        <v>140</v>
      </c>
    </row>
    <row r="671" s="13" customFormat="1">
      <c r="A671" s="13"/>
      <c r="B671" s="226"/>
      <c r="C671" s="227"/>
      <c r="D671" s="228" t="s">
        <v>152</v>
      </c>
      <c r="E671" s="229" t="s">
        <v>19</v>
      </c>
      <c r="F671" s="230" t="s">
        <v>245</v>
      </c>
      <c r="G671" s="227"/>
      <c r="H671" s="231">
        <v>-1.98</v>
      </c>
      <c r="I671" s="232"/>
      <c r="J671" s="227"/>
      <c r="K671" s="227"/>
      <c r="L671" s="233"/>
      <c r="M671" s="234"/>
      <c r="N671" s="235"/>
      <c r="O671" s="235"/>
      <c r="P671" s="235"/>
      <c r="Q671" s="235"/>
      <c r="R671" s="235"/>
      <c r="S671" s="235"/>
      <c r="T671" s="23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7" t="s">
        <v>152</v>
      </c>
      <c r="AU671" s="237" t="s">
        <v>82</v>
      </c>
      <c r="AV671" s="13" t="s">
        <v>82</v>
      </c>
      <c r="AW671" s="13" t="s">
        <v>33</v>
      </c>
      <c r="AX671" s="13" t="s">
        <v>72</v>
      </c>
      <c r="AY671" s="237" t="s">
        <v>140</v>
      </c>
    </row>
    <row r="672" s="13" customFormat="1">
      <c r="A672" s="13"/>
      <c r="B672" s="226"/>
      <c r="C672" s="227"/>
      <c r="D672" s="228" t="s">
        <v>152</v>
      </c>
      <c r="E672" s="229" t="s">
        <v>19</v>
      </c>
      <c r="F672" s="230" t="s">
        <v>248</v>
      </c>
      <c r="G672" s="227"/>
      <c r="H672" s="231">
        <v>2.5750000000000002</v>
      </c>
      <c r="I672" s="232"/>
      <c r="J672" s="227"/>
      <c r="K672" s="227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152</v>
      </c>
      <c r="AU672" s="237" t="s">
        <v>82</v>
      </c>
      <c r="AV672" s="13" t="s">
        <v>82</v>
      </c>
      <c r="AW672" s="13" t="s">
        <v>33</v>
      </c>
      <c r="AX672" s="13" t="s">
        <v>72</v>
      </c>
      <c r="AY672" s="237" t="s">
        <v>140</v>
      </c>
    </row>
    <row r="673" s="13" customFormat="1">
      <c r="A673" s="13"/>
      <c r="B673" s="226"/>
      <c r="C673" s="227"/>
      <c r="D673" s="228" t="s">
        <v>152</v>
      </c>
      <c r="E673" s="229" t="s">
        <v>19</v>
      </c>
      <c r="F673" s="230" t="s">
        <v>249</v>
      </c>
      <c r="G673" s="227"/>
      <c r="H673" s="231">
        <v>2.1899999999999999</v>
      </c>
      <c r="I673" s="232"/>
      <c r="J673" s="227"/>
      <c r="K673" s="227"/>
      <c r="L673" s="233"/>
      <c r="M673" s="234"/>
      <c r="N673" s="235"/>
      <c r="O673" s="235"/>
      <c r="P673" s="235"/>
      <c r="Q673" s="235"/>
      <c r="R673" s="235"/>
      <c r="S673" s="235"/>
      <c r="T673" s="23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7" t="s">
        <v>152</v>
      </c>
      <c r="AU673" s="237" t="s">
        <v>82</v>
      </c>
      <c r="AV673" s="13" t="s">
        <v>82</v>
      </c>
      <c r="AW673" s="13" t="s">
        <v>33</v>
      </c>
      <c r="AX673" s="13" t="s">
        <v>72</v>
      </c>
      <c r="AY673" s="237" t="s">
        <v>140</v>
      </c>
    </row>
    <row r="674" s="13" customFormat="1">
      <c r="A674" s="13"/>
      <c r="B674" s="226"/>
      <c r="C674" s="227"/>
      <c r="D674" s="228" t="s">
        <v>152</v>
      </c>
      <c r="E674" s="229" t="s">
        <v>19</v>
      </c>
      <c r="F674" s="230" t="s">
        <v>250</v>
      </c>
      <c r="G674" s="227"/>
      <c r="H674" s="231">
        <v>3.3149999999999999</v>
      </c>
      <c r="I674" s="232"/>
      <c r="J674" s="227"/>
      <c r="K674" s="227"/>
      <c r="L674" s="233"/>
      <c r="M674" s="234"/>
      <c r="N674" s="235"/>
      <c r="O674" s="235"/>
      <c r="P674" s="235"/>
      <c r="Q674" s="235"/>
      <c r="R674" s="235"/>
      <c r="S674" s="235"/>
      <c r="T674" s="23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7" t="s">
        <v>152</v>
      </c>
      <c r="AU674" s="237" t="s">
        <v>82</v>
      </c>
      <c r="AV674" s="13" t="s">
        <v>82</v>
      </c>
      <c r="AW674" s="13" t="s">
        <v>33</v>
      </c>
      <c r="AX674" s="13" t="s">
        <v>72</v>
      </c>
      <c r="AY674" s="237" t="s">
        <v>140</v>
      </c>
    </row>
    <row r="675" s="13" customFormat="1">
      <c r="A675" s="13"/>
      <c r="B675" s="226"/>
      <c r="C675" s="227"/>
      <c r="D675" s="228" t="s">
        <v>152</v>
      </c>
      <c r="E675" s="229" t="s">
        <v>19</v>
      </c>
      <c r="F675" s="230" t="s">
        <v>970</v>
      </c>
      <c r="G675" s="227"/>
      <c r="H675" s="231">
        <v>-6.6749999999999998</v>
      </c>
      <c r="I675" s="232"/>
      <c r="J675" s="227"/>
      <c r="K675" s="227"/>
      <c r="L675" s="233"/>
      <c r="M675" s="234"/>
      <c r="N675" s="235"/>
      <c r="O675" s="235"/>
      <c r="P675" s="235"/>
      <c r="Q675" s="235"/>
      <c r="R675" s="235"/>
      <c r="S675" s="235"/>
      <c r="T675" s="23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7" t="s">
        <v>152</v>
      </c>
      <c r="AU675" s="237" t="s">
        <v>82</v>
      </c>
      <c r="AV675" s="13" t="s">
        <v>82</v>
      </c>
      <c r="AW675" s="13" t="s">
        <v>33</v>
      </c>
      <c r="AX675" s="13" t="s">
        <v>72</v>
      </c>
      <c r="AY675" s="237" t="s">
        <v>140</v>
      </c>
    </row>
    <row r="676" s="14" customFormat="1">
      <c r="A676" s="14"/>
      <c r="B676" s="238"/>
      <c r="C676" s="239"/>
      <c r="D676" s="228" t="s">
        <v>152</v>
      </c>
      <c r="E676" s="240" t="s">
        <v>19</v>
      </c>
      <c r="F676" s="241" t="s">
        <v>158</v>
      </c>
      <c r="G676" s="239"/>
      <c r="H676" s="242">
        <v>351.346</v>
      </c>
      <c r="I676" s="243"/>
      <c r="J676" s="239"/>
      <c r="K676" s="239"/>
      <c r="L676" s="244"/>
      <c r="M676" s="245"/>
      <c r="N676" s="246"/>
      <c r="O676" s="246"/>
      <c r="P676" s="246"/>
      <c r="Q676" s="246"/>
      <c r="R676" s="246"/>
      <c r="S676" s="246"/>
      <c r="T676" s="247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8" t="s">
        <v>152</v>
      </c>
      <c r="AU676" s="248" t="s">
        <v>82</v>
      </c>
      <c r="AV676" s="14" t="s">
        <v>141</v>
      </c>
      <c r="AW676" s="14" t="s">
        <v>33</v>
      </c>
      <c r="AX676" s="14" t="s">
        <v>72</v>
      </c>
      <c r="AY676" s="248" t="s">
        <v>140</v>
      </c>
    </row>
    <row r="677" s="15" customFormat="1">
      <c r="A677" s="15"/>
      <c r="B677" s="249"/>
      <c r="C677" s="250"/>
      <c r="D677" s="228" t="s">
        <v>152</v>
      </c>
      <c r="E677" s="251" t="s">
        <v>19</v>
      </c>
      <c r="F677" s="252" t="s">
        <v>971</v>
      </c>
      <c r="G677" s="250"/>
      <c r="H677" s="251" t="s">
        <v>19</v>
      </c>
      <c r="I677" s="253"/>
      <c r="J677" s="250"/>
      <c r="K677" s="250"/>
      <c r="L677" s="254"/>
      <c r="M677" s="255"/>
      <c r="N677" s="256"/>
      <c r="O677" s="256"/>
      <c r="P677" s="256"/>
      <c r="Q677" s="256"/>
      <c r="R677" s="256"/>
      <c r="S677" s="256"/>
      <c r="T677" s="257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58" t="s">
        <v>152</v>
      </c>
      <c r="AU677" s="258" t="s">
        <v>82</v>
      </c>
      <c r="AV677" s="15" t="s">
        <v>80</v>
      </c>
      <c r="AW677" s="15" t="s">
        <v>33</v>
      </c>
      <c r="AX677" s="15" t="s">
        <v>72</v>
      </c>
      <c r="AY677" s="258" t="s">
        <v>140</v>
      </c>
    </row>
    <row r="678" s="13" customFormat="1">
      <c r="A678" s="13"/>
      <c r="B678" s="226"/>
      <c r="C678" s="227"/>
      <c r="D678" s="228" t="s">
        <v>152</v>
      </c>
      <c r="E678" s="229" t="s">
        <v>19</v>
      </c>
      <c r="F678" s="230" t="s">
        <v>972</v>
      </c>
      <c r="G678" s="227"/>
      <c r="H678" s="231">
        <v>7.25</v>
      </c>
      <c r="I678" s="232"/>
      <c r="J678" s="227"/>
      <c r="K678" s="227"/>
      <c r="L678" s="233"/>
      <c r="M678" s="234"/>
      <c r="N678" s="235"/>
      <c r="O678" s="235"/>
      <c r="P678" s="235"/>
      <c r="Q678" s="235"/>
      <c r="R678" s="235"/>
      <c r="S678" s="235"/>
      <c r="T678" s="23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7" t="s">
        <v>152</v>
      </c>
      <c r="AU678" s="237" t="s">
        <v>82</v>
      </c>
      <c r="AV678" s="13" t="s">
        <v>82</v>
      </c>
      <c r="AW678" s="13" t="s">
        <v>33</v>
      </c>
      <c r="AX678" s="13" t="s">
        <v>72</v>
      </c>
      <c r="AY678" s="237" t="s">
        <v>140</v>
      </c>
    </row>
    <row r="679" s="13" customFormat="1">
      <c r="A679" s="13"/>
      <c r="B679" s="226"/>
      <c r="C679" s="227"/>
      <c r="D679" s="228" t="s">
        <v>152</v>
      </c>
      <c r="E679" s="229" t="s">
        <v>19</v>
      </c>
      <c r="F679" s="230" t="s">
        <v>279</v>
      </c>
      <c r="G679" s="227"/>
      <c r="H679" s="231">
        <v>13.361000000000001</v>
      </c>
      <c r="I679" s="232"/>
      <c r="J679" s="227"/>
      <c r="K679" s="227"/>
      <c r="L679" s="233"/>
      <c r="M679" s="234"/>
      <c r="N679" s="235"/>
      <c r="O679" s="235"/>
      <c r="P679" s="235"/>
      <c r="Q679" s="235"/>
      <c r="R679" s="235"/>
      <c r="S679" s="235"/>
      <c r="T679" s="23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7" t="s">
        <v>152</v>
      </c>
      <c r="AU679" s="237" t="s">
        <v>82</v>
      </c>
      <c r="AV679" s="13" t="s">
        <v>82</v>
      </c>
      <c r="AW679" s="13" t="s">
        <v>33</v>
      </c>
      <c r="AX679" s="13" t="s">
        <v>72</v>
      </c>
      <c r="AY679" s="237" t="s">
        <v>140</v>
      </c>
    </row>
    <row r="680" s="13" customFormat="1">
      <c r="A680" s="13"/>
      <c r="B680" s="226"/>
      <c r="C680" s="227"/>
      <c r="D680" s="228" t="s">
        <v>152</v>
      </c>
      <c r="E680" s="229" t="s">
        <v>19</v>
      </c>
      <c r="F680" s="230" t="s">
        <v>973</v>
      </c>
      <c r="G680" s="227"/>
      <c r="H680" s="231">
        <v>19.140999999999998</v>
      </c>
      <c r="I680" s="232"/>
      <c r="J680" s="227"/>
      <c r="K680" s="227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152</v>
      </c>
      <c r="AU680" s="237" t="s">
        <v>82</v>
      </c>
      <c r="AV680" s="13" t="s">
        <v>82</v>
      </c>
      <c r="AW680" s="13" t="s">
        <v>33</v>
      </c>
      <c r="AX680" s="13" t="s">
        <v>72</v>
      </c>
      <c r="AY680" s="237" t="s">
        <v>140</v>
      </c>
    </row>
    <row r="681" s="13" customFormat="1">
      <c r="A681" s="13"/>
      <c r="B681" s="226"/>
      <c r="C681" s="227"/>
      <c r="D681" s="228" t="s">
        <v>152</v>
      </c>
      <c r="E681" s="229" t="s">
        <v>19</v>
      </c>
      <c r="F681" s="230" t="s">
        <v>974</v>
      </c>
      <c r="G681" s="227"/>
      <c r="H681" s="231">
        <v>14.19</v>
      </c>
      <c r="I681" s="232"/>
      <c r="J681" s="227"/>
      <c r="K681" s="227"/>
      <c r="L681" s="233"/>
      <c r="M681" s="234"/>
      <c r="N681" s="235"/>
      <c r="O681" s="235"/>
      <c r="P681" s="235"/>
      <c r="Q681" s="235"/>
      <c r="R681" s="235"/>
      <c r="S681" s="235"/>
      <c r="T681" s="23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7" t="s">
        <v>152</v>
      </c>
      <c r="AU681" s="237" t="s">
        <v>82</v>
      </c>
      <c r="AV681" s="13" t="s">
        <v>82</v>
      </c>
      <c r="AW681" s="13" t="s">
        <v>33</v>
      </c>
      <c r="AX681" s="13" t="s">
        <v>72</v>
      </c>
      <c r="AY681" s="237" t="s">
        <v>140</v>
      </c>
    </row>
    <row r="682" s="13" customFormat="1">
      <c r="A682" s="13"/>
      <c r="B682" s="226"/>
      <c r="C682" s="227"/>
      <c r="D682" s="228" t="s">
        <v>152</v>
      </c>
      <c r="E682" s="229" t="s">
        <v>19</v>
      </c>
      <c r="F682" s="230" t="s">
        <v>975</v>
      </c>
      <c r="G682" s="227"/>
      <c r="H682" s="231">
        <v>22.780000000000001</v>
      </c>
      <c r="I682" s="232"/>
      <c r="J682" s="227"/>
      <c r="K682" s="227"/>
      <c r="L682" s="233"/>
      <c r="M682" s="234"/>
      <c r="N682" s="235"/>
      <c r="O682" s="235"/>
      <c r="P682" s="235"/>
      <c r="Q682" s="235"/>
      <c r="R682" s="235"/>
      <c r="S682" s="235"/>
      <c r="T682" s="23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7" t="s">
        <v>152</v>
      </c>
      <c r="AU682" s="237" t="s">
        <v>82</v>
      </c>
      <c r="AV682" s="13" t="s">
        <v>82</v>
      </c>
      <c r="AW682" s="13" t="s">
        <v>33</v>
      </c>
      <c r="AX682" s="13" t="s">
        <v>72</v>
      </c>
      <c r="AY682" s="237" t="s">
        <v>140</v>
      </c>
    </row>
    <row r="683" s="13" customFormat="1">
      <c r="A683" s="13"/>
      <c r="B683" s="226"/>
      <c r="C683" s="227"/>
      <c r="D683" s="228" t="s">
        <v>152</v>
      </c>
      <c r="E683" s="229" t="s">
        <v>19</v>
      </c>
      <c r="F683" s="230" t="s">
        <v>976</v>
      </c>
      <c r="G683" s="227"/>
      <c r="H683" s="231">
        <v>-8.2750000000000004</v>
      </c>
      <c r="I683" s="232"/>
      <c r="J683" s="227"/>
      <c r="K683" s="227"/>
      <c r="L683" s="233"/>
      <c r="M683" s="234"/>
      <c r="N683" s="235"/>
      <c r="O683" s="235"/>
      <c r="P683" s="235"/>
      <c r="Q683" s="235"/>
      <c r="R683" s="235"/>
      <c r="S683" s="235"/>
      <c r="T683" s="23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7" t="s">
        <v>152</v>
      </c>
      <c r="AU683" s="237" t="s">
        <v>82</v>
      </c>
      <c r="AV683" s="13" t="s">
        <v>82</v>
      </c>
      <c r="AW683" s="13" t="s">
        <v>33</v>
      </c>
      <c r="AX683" s="13" t="s">
        <v>72</v>
      </c>
      <c r="AY683" s="237" t="s">
        <v>140</v>
      </c>
    </row>
    <row r="684" s="14" customFormat="1">
      <c r="A684" s="14"/>
      <c r="B684" s="238"/>
      <c r="C684" s="239"/>
      <c r="D684" s="228" t="s">
        <v>152</v>
      </c>
      <c r="E684" s="240" t="s">
        <v>19</v>
      </c>
      <c r="F684" s="241" t="s">
        <v>158</v>
      </c>
      <c r="G684" s="239"/>
      <c r="H684" s="242">
        <v>68.447000000000003</v>
      </c>
      <c r="I684" s="243"/>
      <c r="J684" s="239"/>
      <c r="K684" s="239"/>
      <c r="L684" s="244"/>
      <c r="M684" s="245"/>
      <c r="N684" s="246"/>
      <c r="O684" s="246"/>
      <c r="P684" s="246"/>
      <c r="Q684" s="246"/>
      <c r="R684" s="246"/>
      <c r="S684" s="246"/>
      <c r="T684" s="247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8" t="s">
        <v>152</v>
      </c>
      <c r="AU684" s="248" t="s">
        <v>82</v>
      </c>
      <c r="AV684" s="14" t="s">
        <v>141</v>
      </c>
      <c r="AW684" s="14" t="s">
        <v>33</v>
      </c>
      <c r="AX684" s="14" t="s">
        <v>72</v>
      </c>
      <c r="AY684" s="248" t="s">
        <v>140</v>
      </c>
    </row>
    <row r="685" s="16" customFormat="1">
      <c r="A685" s="16"/>
      <c r="B685" s="259"/>
      <c r="C685" s="260"/>
      <c r="D685" s="228" t="s">
        <v>152</v>
      </c>
      <c r="E685" s="261" t="s">
        <v>19</v>
      </c>
      <c r="F685" s="262" t="s">
        <v>271</v>
      </c>
      <c r="G685" s="260"/>
      <c r="H685" s="263">
        <v>616.52099999999996</v>
      </c>
      <c r="I685" s="264"/>
      <c r="J685" s="260"/>
      <c r="K685" s="260"/>
      <c r="L685" s="265"/>
      <c r="M685" s="266"/>
      <c r="N685" s="267"/>
      <c r="O685" s="267"/>
      <c r="P685" s="267"/>
      <c r="Q685" s="267"/>
      <c r="R685" s="267"/>
      <c r="S685" s="267"/>
      <c r="T685" s="268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T685" s="269" t="s">
        <v>152</v>
      </c>
      <c r="AU685" s="269" t="s">
        <v>82</v>
      </c>
      <c r="AV685" s="16" t="s">
        <v>148</v>
      </c>
      <c r="AW685" s="16" t="s">
        <v>33</v>
      </c>
      <c r="AX685" s="16" t="s">
        <v>80</v>
      </c>
      <c r="AY685" s="269" t="s">
        <v>140</v>
      </c>
    </row>
    <row r="686" s="12" customFormat="1" ht="25.92" customHeight="1">
      <c r="A686" s="12"/>
      <c r="B686" s="192"/>
      <c r="C686" s="193"/>
      <c r="D686" s="194" t="s">
        <v>71</v>
      </c>
      <c r="E686" s="195" t="s">
        <v>977</v>
      </c>
      <c r="F686" s="195" t="s">
        <v>978</v>
      </c>
      <c r="G686" s="193"/>
      <c r="H686" s="193"/>
      <c r="I686" s="196"/>
      <c r="J686" s="197">
        <f>BK686</f>
        <v>0</v>
      </c>
      <c r="K686" s="193"/>
      <c r="L686" s="198"/>
      <c r="M686" s="199"/>
      <c r="N686" s="200"/>
      <c r="O686" s="200"/>
      <c r="P686" s="201">
        <f>SUM(P687:P690)</f>
        <v>0</v>
      </c>
      <c r="Q686" s="200"/>
      <c r="R686" s="201">
        <f>SUM(R687:R690)</f>
        <v>0</v>
      </c>
      <c r="S686" s="200"/>
      <c r="T686" s="202">
        <f>SUM(T687:T690)</f>
        <v>0</v>
      </c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R686" s="203" t="s">
        <v>148</v>
      </c>
      <c r="AT686" s="204" t="s">
        <v>71</v>
      </c>
      <c r="AU686" s="204" t="s">
        <v>72</v>
      </c>
      <c r="AY686" s="203" t="s">
        <v>140</v>
      </c>
      <c r="BK686" s="205">
        <f>SUM(BK687:BK690)</f>
        <v>0</v>
      </c>
    </row>
    <row r="687" s="2" customFormat="1" ht="37.8" customHeight="1">
      <c r="A687" s="42"/>
      <c r="B687" s="43"/>
      <c r="C687" s="208" t="s">
        <v>979</v>
      </c>
      <c r="D687" s="208" t="s">
        <v>143</v>
      </c>
      <c r="E687" s="209" t="s">
        <v>980</v>
      </c>
      <c r="F687" s="210" t="s">
        <v>981</v>
      </c>
      <c r="G687" s="211" t="s">
        <v>982</v>
      </c>
      <c r="H687" s="212">
        <v>25</v>
      </c>
      <c r="I687" s="213"/>
      <c r="J687" s="214">
        <f>ROUND(I687*H687,2)</f>
        <v>0</v>
      </c>
      <c r="K687" s="210" t="s">
        <v>147</v>
      </c>
      <c r="L687" s="48"/>
      <c r="M687" s="215" t="s">
        <v>19</v>
      </c>
      <c r="N687" s="216" t="s">
        <v>43</v>
      </c>
      <c r="O687" s="88"/>
      <c r="P687" s="217">
        <f>O687*H687</f>
        <v>0</v>
      </c>
      <c r="Q687" s="217">
        <v>0</v>
      </c>
      <c r="R687" s="217">
        <f>Q687*H687</f>
        <v>0</v>
      </c>
      <c r="S687" s="217">
        <v>0</v>
      </c>
      <c r="T687" s="218">
        <f>S687*H687</f>
        <v>0</v>
      </c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R687" s="219" t="s">
        <v>983</v>
      </c>
      <c r="AT687" s="219" t="s">
        <v>143</v>
      </c>
      <c r="AU687" s="219" t="s">
        <v>80</v>
      </c>
      <c r="AY687" s="21" t="s">
        <v>140</v>
      </c>
      <c r="BE687" s="220">
        <f>IF(N687="základní",J687,0)</f>
        <v>0</v>
      </c>
      <c r="BF687" s="220">
        <f>IF(N687="snížená",J687,0)</f>
        <v>0</v>
      </c>
      <c r="BG687" s="220">
        <f>IF(N687="zákl. přenesená",J687,0)</f>
        <v>0</v>
      </c>
      <c r="BH687" s="220">
        <f>IF(N687="sníž. přenesená",J687,0)</f>
        <v>0</v>
      </c>
      <c r="BI687" s="220">
        <f>IF(N687="nulová",J687,0)</f>
        <v>0</v>
      </c>
      <c r="BJ687" s="21" t="s">
        <v>80</v>
      </c>
      <c r="BK687" s="220">
        <f>ROUND(I687*H687,2)</f>
        <v>0</v>
      </c>
      <c r="BL687" s="21" t="s">
        <v>983</v>
      </c>
      <c r="BM687" s="219" t="s">
        <v>984</v>
      </c>
    </row>
    <row r="688" s="2" customFormat="1">
      <c r="A688" s="42"/>
      <c r="B688" s="43"/>
      <c r="C688" s="44"/>
      <c r="D688" s="221" t="s">
        <v>150</v>
      </c>
      <c r="E688" s="44"/>
      <c r="F688" s="222" t="s">
        <v>985</v>
      </c>
      <c r="G688" s="44"/>
      <c r="H688" s="44"/>
      <c r="I688" s="223"/>
      <c r="J688" s="44"/>
      <c r="K688" s="44"/>
      <c r="L688" s="48"/>
      <c r="M688" s="224"/>
      <c r="N688" s="225"/>
      <c r="O688" s="88"/>
      <c r="P688" s="88"/>
      <c r="Q688" s="88"/>
      <c r="R688" s="88"/>
      <c r="S688" s="88"/>
      <c r="T688" s="89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T688" s="21" t="s">
        <v>150</v>
      </c>
      <c r="AU688" s="21" t="s">
        <v>80</v>
      </c>
    </row>
    <row r="689" s="2" customFormat="1" ht="37.8" customHeight="1">
      <c r="A689" s="42"/>
      <c r="B689" s="43"/>
      <c r="C689" s="208" t="s">
        <v>986</v>
      </c>
      <c r="D689" s="208" t="s">
        <v>143</v>
      </c>
      <c r="E689" s="209" t="s">
        <v>987</v>
      </c>
      <c r="F689" s="210" t="s">
        <v>988</v>
      </c>
      <c r="G689" s="211" t="s">
        <v>982</v>
      </c>
      <c r="H689" s="212">
        <v>25</v>
      </c>
      <c r="I689" s="213"/>
      <c r="J689" s="214">
        <f>ROUND(I689*H689,2)</f>
        <v>0</v>
      </c>
      <c r="K689" s="210" t="s">
        <v>147</v>
      </c>
      <c r="L689" s="48"/>
      <c r="M689" s="215" t="s">
        <v>19</v>
      </c>
      <c r="N689" s="216" t="s">
        <v>43</v>
      </c>
      <c r="O689" s="88"/>
      <c r="P689" s="217">
        <f>O689*H689</f>
        <v>0</v>
      </c>
      <c r="Q689" s="217">
        <v>0</v>
      </c>
      <c r="R689" s="217">
        <f>Q689*H689</f>
        <v>0</v>
      </c>
      <c r="S689" s="217">
        <v>0</v>
      </c>
      <c r="T689" s="218">
        <f>S689*H689</f>
        <v>0</v>
      </c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R689" s="219" t="s">
        <v>983</v>
      </c>
      <c r="AT689" s="219" t="s">
        <v>143</v>
      </c>
      <c r="AU689" s="219" t="s">
        <v>80</v>
      </c>
      <c r="AY689" s="21" t="s">
        <v>140</v>
      </c>
      <c r="BE689" s="220">
        <f>IF(N689="základní",J689,0)</f>
        <v>0</v>
      </c>
      <c r="BF689" s="220">
        <f>IF(N689="snížená",J689,0)</f>
        <v>0</v>
      </c>
      <c r="BG689" s="220">
        <f>IF(N689="zákl. přenesená",J689,0)</f>
        <v>0</v>
      </c>
      <c r="BH689" s="220">
        <f>IF(N689="sníž. přenesená",J689,0)</f>
        <v>0</v>
      </c>
      <c r="BI689" s="220">
        <f>IF(N689="nulová",J689,0)</f>
        <v>0</v>
      </c>
      <c r="BJ689" s="21" t="s">
        <v>80</v>
      </c>
      <c r="BK689" s="220">
        <f>ROUND(I689*H689,2)</f>
        <v>0</v>
      </c>
      <c r="BL689" s="21" t="s">
        <v>983</v>
      </c>
      <c r="BM689" s="219" t="s">
        <v>989</v>
      </c>
    </row>
    <row r="690" s="2" customFormat="1">
      <c r="A690" s="42"/>
      <c r="B690" s="43"/>
      <c r="C690" s="44"/>
      <c r="D690" s="221" t="s">
        <v>150</v>
      </c>
      <c r="E690" s="44"/>
      <c r="F690" s="222" t="s">
        <v>990</v>
      </c>
      <c r="G690" s="44"/>
      <c r="H690" s="44"/>
      <c r="I690" s="223"/>
      <c r="J690" s="44"/>
      <c r="K690" s="44"/>
      <c r="L690" s="48"/>
      <c r="M690" s="281"/>
      <c r="N690" s="282"/>
      <c r="O690" s="283"/>
      <c r="P690" s="283"/>
      <c r="Q690" s="283"/>
      <c r="R690" s="283"/>
      <c r="S690" s="283"/>
      <c r="T690" s="284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T690" s="21" t="s">
        <v>150</v>
      </c>
      <c r="AU690" s="21" t="s">
        <v>80</v>
      </c>
    </row>
    <row r="691" s="2" customFormat="1" ht="6.96" customHeight="1">
      <c r="A691" s="42"/>
      <c r="B691" s="63"/>
      <c r="C691" s="64"/>
      <c r="D691" s="64"/>
      <c r="E691" s="64"/>
      <c r="F691" s="64"/>
      <c r="G691" s="64"/>
      <c r="H691" s="64"/>
      <c r="I691" s="64"/>
      <c r="J691" s="64"/>
      <c r="K691" s="64"/>
      <c r="L691" s="48"/>
      <c r="M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</row>
  </sheetData>
  <sheetProtection sheet="1" autoFilter="0" formatColumns="0" formatRows="0" objects="1" scenarios="1" spinCount="100000" saltValue="BFfS5m6cP3mScDD/o9HwvsRRareZwvs5+D+BiPqu2HDSHtM7Xm7tlowuPurgDrFZeoibZz53nGKjuoQh5AZ1tg==" hashValue="8NudRGIGSFNh8g0OSO8jsegShMC/EUiojq5WiG3ojcuXOFlvoLBp0d5Qh/jZ+IrJqziS2k7e/49bIbkOcn08/g==" algorithmName="SHA-512" password="CEE1"/>
  <autoFilter ref="C104:K690"/>
  <mergeCells count="9">
    <mergeCell ref="E7:H7"/>
    <mergeCell ref="E9:H9"/>
    <mergeCell ref="E18:H18"/>
    <mergeCell ref="E27:H27"/>
    <mergeCell ref="E48:H48"/>
    <mergeCell ref="E50:H50"/>
    <mergeCell ref="E95:H95"/>
    <mergeCell ref="E97:H97"/>
    <mergeCell ref="L2:V2"/>
  </mergeCells>
  <hyperlinks>
    <hyperlink ref="F109" r:id="rId1" display="https://podminky.urs.cz/item/CS_URS_2025_01/342272225"/>
    <hyperlink ref="F117" r:id="rId2" display="https://podminky.urs.cz/item/CS_URS_2025_01/317142422"/>
    <hyperlink ref="F119" r:id="rId3" display="https://podminky.urs.cz/item/CS_URS_2025_01/342291121"/>
    <hyperlink ref="F123" r:id="rId4" display="https://podminky.urs.cz/item/CS_URS_2025_01/346272236"/>
    <hyperlink ref="F127" r:id="rId5" display="https://podminky.urs.cz/item/CS_URS_2025_01/346272246"/>
    <hyperlink ref="F131" r:id="rId6" display="https://podminky.urs.cz/item/CS_URS_2025_01/317944321"/>
    <hyperlink ref="F135" r:id="rId7" display="https://podminky.urs.cz/item/CS_URS_2025_01/317234410"/>
    <hyperlink ref="F139" r:id="rId8" display="https://podminky.urs.cz/item/CS_URS_2025_01/346244381"/>
    <hyperlink ref="F143" r:id="rId9" display="https://podminky.urs.cz/item/CS_URS_2025_01/349231811"/>
    <hyperlink ref="F148" r:id="rId10" display="https://podminky.urs.cz/item/CS_URS_2025_01/413232211"/>
    <hyperlink ref="F154" r:id="rId11" display="https://podminky.urs.cz/item/CS_URS_2025_01/611325422"/>
    <hyperlink ref="F166" r:id="rId12" display="https://podminky.urs.cz/item/CS_URS_2025_01/612325422"/>
    <hyperlink ref="F189" r:id="rId13" display="https://podminky.urs.cz/item/CS_URS_2025_01/612131101"/>
    <hyperlink ref="F191" r:id="rId14" display="https://podminky.urs.cz/item/CS_URS_2025_01/612321111"/>
    <hyperlink ref="F202" r:id="rId15" display="https://podminky.urs.cz/item/CS_URS_2025_01/612321141"/>
    <hyperlink ref="F217" r:id="rId16" display="https://podminky.urs.cz/item/CS_URS_2025_01/622385101"/>
    <hyperlink ref="F222" r:id="rId17" display="https://podminky.urs.cz/item/CS_URS_2025_01/632902221"/>
    <hyperlink ref="F224" r:id="rId18" display="https://podminky.urs.cz/item/CS_URS_2025_01/632451105"/>
    <hyperlink ref="F229" r:id="rId19" display="https://podminky.urs.cz/item/CS_URS_2025_01/632451107"/>
    <hyperlink ref="F234" r:id="rId20" display="https://podminky.urs.cz/item/CS_URS_2025_01/642942111"/>
    <hyperlink ref="F243" r:id="rId21" display="https://podminky.urs.cz/item/CS_URS_2025_01/949101111"/>
    <hyperlink ref="F248" r:id="rId22" display="https://podminky.urs.cz/item/CS_URS_2025_01/952901111"/>
    <hyperlink ref="F254" r:id="rId23" display="https://podminky.urs.cz/item/CS_URS_2025_01/971033641"/>
    <hyperlink ref="F258" r:id="rId24" display="https://podminky.urs.cz/item/CS_URS_2025_01/967031132"/>
    <hyperlink ref="F262" r:id="rId25" display="https://podminky.urs.cz/item/CS_URS_2025_01/975022241"/>
    <hyperlink ref="F267" r:id="rId26" display="https://podminky.urs.cz/item/CS_URS_2025_01/974031669"/>
    <hyperlink ref="F272" r:id="rId27" display="https://podminky.urs.cz/item/CS_URS_2025_01/978011141"/>
    <hyperlink ref="F284" r:id="rId28" display="https://podminky.urs.cz/item/CS_URS_2025_01/978013141"/>
    <hyperlink ref="F305" r:id="rId29" display="https://podminky.urs.cz/item/CS_URS_2025_01/978013191"/>
    <hyperlink ref="F311" r:id="rId30" display="https://podminky.urs.cz/item/CS_URS_2025_01/776201811"/>
    <hyperlink ref="F315" r:id="rId31" display="https://podminky.urs.cz/item/CS_URS_2025_01/965046111"/>
    <hyperlink ref="F319" r:id="rId32" display="https://podminky.urs.cz/item/CS_URS_2025_01/965046119"/>
    <hyperlink ref="F322" r:id="rId33" display="https://podminky.urs.cz/item/CS_URS_2025_01/977151119"/>
    <hyperlink ref="F326" r:id="rId34" display="https://podminky.urs.cz/item/CS_URS_2025_01/766111820"/>
    <hyperlink ref="F332" r:id="rId35" display="https://podminky.urs.cz/item/CS_URS_2025_01/766691914"/>
    <hyperlink ref="F335" r:id="rId36" display="https://podminky.urs.cz/item/CS_URS_2025_01/997013151"/>
    <hyperlink ref="F337" r:id="rId37" display="https://podminky.urs.cz/item/CS_URS_2025_01/997013501"/>
    <hyperlink ref="F339" r:id="rId38" display="https://podminky.urs.cz/item/CS_URS_2025_01/997013509"/>
    <hyperlink ref="F342" r:id="rId39" display="https://podminky.urs.cz/item/CS_URS_2025_01/997013871"/>
    <hyperlink ref="F345" r:id="rId40" display="https://podminky.urs.cz/item/CS_URS_2025_01/998011008"/>
    <hyperlink ref="F349" r:id="rId41" display="https://podminky.urs.cz/item/CS_URS_2025_01/771591112"/>
    <hyperlink ref="F355" r:id="rId42" display="https://podminky.urs.cz/item/CS_URS_2025_01/781131112"/>
    <hyperlink ref="F360" r:id="rId43" display="https://podminky.urs.cz/item/CS_URS_2025_01/771591264"/>
    <hyperlink ref="F365" r:id="rId44" display="https://podminky.urs.cz/item/CS_URS_2025_01/771591115"/>
    <hyperlink ref="F372" r:id="rId45" display="https://podminky.urs.cz/item/CS_URS_2025_01/781495115"/>
    <hyperlink ref="F378" r:id="rId46" display="https://podminky.urs.cz/item/CS_URS_2025_01/751398011"/>
    <hyperlink ref="F380" r:id="rId47" display="https://podminky.urs.cz/item/CS_URS_2025_01/721174063"/>
    <hyperlink ref="F387" r:id="rId48" display="https://podminky.urs.cz/item/CS_URS_2025_01/998751111"/>
    <hyperlink ref="F390" r:id="rId49" display="https://podminky.urs.cz/item/CS_URS_2025_01/763131411"/>
    <hyperlink ref="F394" r:id="rId50" display="https://podminky.urs.cz/item/CS_URS_2025_01/763131722"/>
    <hyperlink ref="F399" r:id="rId51" display="https://podminky.urs.cz/item/CS_URS_2025_01/763131714"/>
    <hyperlink ref="F403" r:id="rId52" display="https://podminky.urs.cz/item/CS_URS_2025_01/763131761"/>
    <hyperlink ref="F407" r:id="rId53" display="https://podminky.urs.cz/item/CS_URS_2025_01/763111723"/>
    <hyperlink ref="F411" r:id="rId54" display="https://podminky.urs.cz/item/CS_URS_2025_01/763131127"/>
    <hyperlink ref="F416" r:id="rId55" display="https://podminky.urs.cz/item/CS_URS_2025_01/998763110"/>
    <hyperlink ref="F422" r:id="rId56" display="https://podminky.urs.cz/item/CS_URS_2025_01/766660171"/>
    <hyperlink ref="F431" r:id="rId57" display="https://podminky.urs.cz/item/CS_URS_2025_01/766821112"/>
    <hyperlink ref="F435" r:id="rId58" display="https://podminky.urs.cz/item/CS_URS_2025_01/766821142"/>
    <hyperlink ref="F437" r:id="rId59" display="https://podminky.urs.cz/item/CS_URS_2025_01/766821131"/>
    <hyperlink ref="F440" r:id="rId60" display="https://podminky.urs.cz/item/CS_URS_2025_01/998766211"/>
    <hyperlink ref="F443" r:id="rId61" display="https://podminky.urs.cz/item/CS_URS_2025_01/767661811"/>
    <hyperlink ref="F447" r:id="rId62" display="https://podminky.urs.cz/item/CS_URS_2025_01/767662110"/>
    <hyperlink ref="F452" r:id="rId63" display="https://podminky.urs.cz/item/CS_URS_2025_01/998767211"/>
    <hyperlink ref="F455" r:id="rId64" display="https://podminky.urs.cz/item/CS_URS_2025_01/771121022"/>
    <hyperlink ref="F457" r:id="rId65" display="https://podminky.urs.cz/item/CS_URS_2025_01/771111011"/>
    <hyperlink ref="F459" r:id="rId66" display="https://podminky.urs.cz/item/CS_URS_2025_01/771121011"/>
    <hyperlink ref="F461" r:id="rId67" display="https://podminky.urs.cz/item/CS_URS_2025_01/771151021"/>
    <hyperlink ref="F463" r:id="rId68" display="https://podminky.urs.cz/item/CS_URS_2025_01/771574414"/>
    <hyperlink ref="F475" r:id="rId69" display="https://podminky.urs.cz/item/CS_URS_2025_01/771577211"/>
    <hyperlink ref="F485" r:id="rId70" display="https://podminky.urs.cz/item/CS_URS_2024_02/771474112"/>
    <hyperlink ref="F492" r:id="rId71" display="https://podminky.urs.cz/item/CS_URS_2025_01/771161021"/>
    <hyperlink ref="F498" r:id="rId72" display="https://podminky.urs.cz/item/CS_URS_2025_01/998771111"/>
    <hyperlink ref="F501" r:id="rId73" display="https://podminky.urs.cz/item/CS_URS_2025_01/776111112"/>
    <hyperlink ref="F503" r:id="rId74" display="https://podminky.urs.cz/item/CS_URS_2025_01/776111311"/>
    <hyperlink ref="F505" r:id="rId75" display="https://podminky.urs.cz/item/CS_URS_2025_01/776121321"/>
    <hyperlink ref="F507" r:id="rId76" display="https://podminky.urs.cz/item/CS_URS_2025_01/776141121"/>
    <hyperlink ref="F509" r:id="rId77" display="https://podminky.urs.cz/item/CS_URS_2025_01/776221111"/>
    <hyperlink ref="F520" r:id="rId78" display="https://podminky.urs.cz/item/CS_URS_2025_01/776421111"/>
    <hyperlink ref="F533" r:id="rId79" display="https://podminky.urs.cz/item/CS_URS_2025_01/776421711"/>
    <hyperlink ref="F544" r:id="rId80" display="https://podminky.urs.cz/item/CS_URS_2025_01/998776111"/>
    <hyperlink ref="F547" r:id="rId81" display="https://podminky.urs.cz/item/CS_URS_2025_01/781151031"/>
    <hyperlink ref="F549" r:id="rId82" display="https://podminky.urs.cz/item/CS_URS_2025_01/781472215"/>
    <hyperlink ref="F556" r:id="rId83" display="https://podminky.urs.cz/item/CS_URS_2025_01/781472291"/>
    <hyperlink ref="F561" r:id="rId84" display="https://podminky.urs.cz/item/CS_URS_2025_01/781492211"/>
    <hyperlink ref="F567" r:id="rId85" display="https://podminky.urs.cz/item/CS_URS_2025_01/781492251"/>
    <hyperlink ref="F574" r:id="rId86" display="https://podminky.urs.cz/item/CS_URS_2025_01/781495111"/>
    <hyperlink ref="F576" r:id="rId87" display="https://podminky.urs.cz/item/CS_URS_2025_01/781495141"/>
    <hyperlink ref="F578" r:id="rId88" display="https://podminky.urs.cz/item/CS_URS_2025_01/781495142"/>
    <hyperlink ref="F580" r:id="rId89" display="https://podminky.urs.cz/item/CS_URS_2025_01/781495143"/>
    <hyperlink ref="F582" r:id="rId90" display="https://podminky.urs.cz/item/CS_URS_2025_01/998781111"/>
    <hyperlink ref="F585" r:id="rId91" display="https://podminky.urs.cz/item/CS_URS_2025_01/783306805"/>
    <hyperlink ref="F589" r:id="rId92" display="https://podminky.urs.cz/item/CS_URS_2025_01/783314203"/>
    <hyperlink ref="F595" r:id="rId93" display="https://podminky.urs.cz/item/CS_URS_2025_01/783315101"/>
    <hyperlink ref="F600" r:id="rId94" display="https://podminky.urs.cz/item/CS_URS_2025_01/783317101"/>
    <hyperlink ref="F602" r:id="rId95" display="https://podminky.urs.cz/item/CS_URS_2025_01/783601421"/>
    <hyperlink ref="F606" r:id="rId96" display="https://podminky.urs.cz/item/CS_URS_2025_01/783601325"/>
    <hyperlink ref="F608" r:id="rId97" display="https://podminky.urs.cz/item/CS_URS_2025_01/783614111"/>
    <hyperlink ref="F612" r:id="rId98" display="https://podminky.urs.cz/item/CS_URS_2025_01/783617117"/>
    <hyperlink ref="F615" r:id="rId99" display="https://podminky.urs.cz/item/CS_URS_2025_01/619991001"/>
    <hyperlink ref="F620" r:id="rId100" display="https://podminky.urs.cz/item/CS_URS_2025_01/619991011"/>
    <hyperlink ref="F624" r:id="rId101" display="https://podminky.urs.cz/item/CS_URS_2025_01/619991021"/>
    <hyperlink ref="F628" r:id="rId102" display="https://podminky.urs.cz/item/CS_URS_2025_01/784171111"/>
    <hyperlink ref="F643" r:id="rId103" display="https://podminky.urs.cz/item/CS_URS_2025_01/784185001"/>
    <hyperlink ref="F647" r:id="rId104" display="https://podminky.urs.cz/item/CS_URS_2025_01/784211101"/>
    <hyperlink ref="F688" r:id="rId105" display="https://podminky.urs.cz/item/CS_URS_2025_01/HZS2222"/>
    <hyperlink ref="F690" r:id="rId106" display="https://podminky.urs.cz/item/CS_URS_2025_01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16.5" customHeight="1">
      <c r="B7" s="24"/>
      <c r="E7" s="137" t="str">
        <f>'Rekapitulace stavby'!K6</f>
        <v>Mrštíkova 1, Jihlava (vybudování sociálního zázemí v nebytovém prostoru)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991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8. 8. 2025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992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ROUND(J83,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ROUND((SUM(BE83:BE180)),  2)</f>
        <v>0</v>
      </c>
      <c r="G33" s="42"/>
      <c r="H33" s="42"/>
      <c r="I33" s="152">
        <v>0.20999999999999999</v>
      </c>
      <c r="J33" s="151">
        <f>ROUND(((SUM(BE83:BE180))*I33),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ROUND((SUM(BF83:BF180)),  2)</f>
        <v>0</v>
      </c>
      <c r="G34" s="42"/>
      <c r="H34" s="42"/>
      <c r="I34" s="152">
        <v>0.12</v>
      </c>
      <c r="J34" s="151">
        <f>ROUND(((SUM(BF83:BF180))*I34),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ROUND((SUM(BG83:BG180)),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ROUND((SUM(BH83:BH180)),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ROUND((SUM(BI83:BI180)),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Mrštíkova 1, Jihlava (vybudování sociálního zázemí v nebytovém prostoru)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02 - ZTI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8. 8. 2025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Jihlava, Masarykovo nám.97/1</v>
      </c>
      <c r="G54" s="44"/>
      <c r="H54" s="44"/>
      <c r="I54" s="36" t="s">
        <v>31</v>
      </c>
      <c r="J54" s="40" t="str">
        <f>E21</f>
        <v>SPA spol.s r.o.Jihlava, Havlíčkova 46, 58601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Jaroslav Caha (import do KROS4)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113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993</v>
      </c>
      <c r="E61" s="178"/>
      <c r="F61" s="178"/>
      <c r="G61" s="178"/>
      <c r="H61" s="178"/>
      <c r="I61" s="178"/>
      <c r="J61" s="179">
        <f>J85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994</v>
      </c>
      <c r="E62" s="178"/>
      <c r="F62" s="178"/>
      <c r="G62" s="178"/>
      <c r="H62" s="178"/>
      <c r="I62" s="178"/>
      <c r="J62" s="179">
        <f>J117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995</v>
      </c>
      <c r="E63" s="178"/>
      <c r="F63" s="178"/>
      <c r="G63" s="178"/>
      <c r="H63" s="178"/>
      <c r="I63" s="178"/>
      <c r="J63" s="179">
        <f>J156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7" t="s">
        <v>125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6" t="s">
        <v>16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4" t="str">
        <f>E7</f>
        <v>Mrštíkova 1, Jihlava (vybudování sociálního zázemí v nebytovém prostoru)</v>
      </c>
      <c r="F73" s="36"/>
      <c r="G73" s="36"/>
      <c r="H73" s="36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6" t="s">
        <v>93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02 - ZTI</v>
      </c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6" t="s">
        <v>21</v>
      </c>
      <c r="D77" s="44"/>
      <c r="E77" s="44"/>
      <c r="F77" s="31" t="str">
        <f>F12</f>
        <v>Jihlava</v>
      </c>
      <c r="G77" s="44"/>
      <c r="H77" s="44"/>
      <c r="I77" s="36" t="s">
        <v>23</v>
      </c>
      <c r="J77" s="76" t="str">
        <f>IF(J12="","",J12)</f>
        <v>8. 8. 2025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40.05" customHeight="1">
      <c r="A79" s="42"/>
      <c r="B79" s="43"/>
      <c r="C79" s="36" t="s">
        <v>25</v>
      </c>
      <c r="D79" s="44"/>
      <c r="E79" s="44"/>
      <c r="F79" s="31" t="str">
        <f>E15</f>
        <v>Statutární město Jihlava, Masarykovo nám.97/1</v>
      </c>
      <c r="G79" s="44"/>
      <c r="H79" s="44"/>
      <c r="I79" s="36" t="s">
        <v>31</v>
      </c>
      <c r="J79" s="40" t="str">
        <f>E21</f>
        <v>SPA spol.s r.o.Jihlava, Havlíčkova 46, 58601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6" t="s">
        <v>29</v>
      </c>
      <c r="D80" s="44"/>
      <c r="E80" s="44"/>
      <c r="F80" s="31" t="str">
        <f>IF(E18="","",E18)</f>
        <v>Vyplň údaj</v>
      </c>
      <c r="G80" s="44"/>
      <c r="H80" s="44"/>
      <c r="I80" s="36" t="s">
        <v>34</v>
      </c>
      <c r="J80" s="40" t="str">
        <f>E24</f>
        <v>Jaroslav Caha (import do KROS4)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1"/>
      <c r="B82" s="182"/>
      <c r="C82" s="183" t="s">
        <v>126</v>
      </c>
      <c r="D82" s="184" t="s">
        <v>57</v>
      </c>
      <c r="E82" s="184" t="s">
        <v>53</v>
      </c>
      <c r="F82" s="184" t="s">
        <v>54</v>
      </c>
      <c r="G82" s="184" t="s">
        <v>127</v>
      </c>
      <c r="H82" s="184" t="s">
        <v>128</v>
      </c>
      <c r="I82" s="184" t="s">
        <v>129</v>
      </c>
      <c r="J82" s="184" t="s">
        <v>97</v>
      </c>
      <c r="K82" s="185" t="s">
        <v>130</v>
      </c>
      <c r="L82" s="186"/>
      <c r="M82" s="96" t="s">
        <v>19</v>
      </c>
      <c r="N82" s="97" t="s">
        <v>42</v>
      </c>
      <c r="O82" s="97" t="s">
        <v>131</v>
      </c>
      <c r="P82" s="97" t="s">
        <v>132</v>
      </c>
      <c r="Q82" s="97" t="s">
        <v>133</v>
      </c>
      <c r="R82" s="97" t="s">
        <v>134</v>
      </c>
      <c r="S82" s="97" t="s">
        <v>135</v>
      </c>
      <c r="T82" s="98" t="s">
        <v>136</v>
      </c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</row>
    <row r="83" s="2" customFormat="1" ht="22.8" customHeight="1">
      <c r="A83" s="42"/>
      <c r="B83" s="43"/>
      <c r="C83" s="103" t="s">
        <v>137</v>
      </c>
      <c r="D83" s="44"/>
      <c r="E83" s="44"/>
      <c r="F83" s="44"/>
      <c r="G83" s="44"/>
      <c r="H83" s="44"/>
      <c r="I83" s="44"/>
      <c r="J83" s="187">
        <f>BK83</f>
        <v>0</v>
      </c>
      <c r="K83" s="44"/>
      <c r="L83" s="48"/>
      <c r="M83" s="99"/>
      <c r="N83" s="188"/>
      <c r="O83" s="100"/>
      <c r="P83" s="189">
        <f>P84</f>
        <v>0</v>
      </c>
      <c r="Q83" s="100"/>
      <c r="R83" s="189">
        <f>R84</f>
        <v>0.56822699999999993</v>
      </c>
      <c r="S83" s="100"/>
      <c r="T83" s="190">
        <f>T84</f>
        <v>0.0047599999999999995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1" t="s">
        <v>71</v>
      </c>
      <c r="AU83" s="21" t="s">
        <v>98</v>
      </c>
      <c r="BK83" s="191">
        <f>BK84</f>
        <v>0</v>
      </c>
    </row>
    <row r="84" s="12" customFormat="1" ht="25.92" customHeight="1">
      <c r="A84" s="12"/>
      <c r="B84" s="192"/>
      <c r="C84" s="193"/>
      <c r="D84" s="194" t="s">
        <v>71</v>
      </c>
      <c r="E84" s="195" t="s">
        <v>461</v>
      </c>
      <c r="F84" s="195" t="s">
        <v>462</v>
      </c>
      <c r="G84" s="193"/>
      <c r="H84" s="193"/>
      <c r="I84" s="196"/>
      <c r="J84" s="197">
        <f>BK84</f>
        <v>0</v>
      </c>
      <c r="K84" s="193"/>
      <c r="L84" s="198"/>
      <c r="M84" s="199"/>
      <c r="N84" s="200"/>
      <c r="O84" s="200"/>
      <c r="P84" s="201">
        <f>P85+P117+P156</f>
        <v>0</v>
      </c>
      <c r="Q84" s="200"/>
      <c r="R84" s="201">
        <f>R85+R117+R156</f>
        <v>0.56822699999999993</v>
      </c>
      <c r="S84" s="200"/>
      <c r="T84" s="202">
        <f>T85+T117+T156</f>
        <v>0.0047599999999999995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82</v>
      </c>
      <c r="AT84" s="204" t="s">
        <v>71</v>
      </c>
      <c r="AU84" s="204" t="s">
        <v>72</v>
      </c>
      <c r="AY84" s="203" t="s">
        <v>140</v>
      </c>
      <c r="BK84" s="205">
        <f>BK85+BK117+BK156</f>
        <v>0</v>
      </c>
    </row>
    <row r="85" s="12" customFormat="1" ht="22.8" customHeight="1">
      <c r="A85" s="12"/>
      <c r="B85" s="192"/>
      <c r="C85" s="193"/>
      <c r="D85" s="194" t="s">
        <v>71</v>
      </c>
      <c r="E85" s="206" t="s">
        <v>996</v>
      </c>
      <c r="F85" s="206" t="s">
        <v>997</v>
      </c>
      <c r="G85" s="193"/>
      <c r="H85" s="193"/>
      <c r="I85" s="196"/>
      <c r="J85" s="207">
        <f>BK85</f>
        <v>0</v>
      </c>
      <c r="K85" s="193"/>
      <c r="L85" s="198"/>
      <c r="M85" s="199"/>
      <c r="N85" s="200"/>
      <c r="O85" s="200"/>
      <c r="P85" s="201">
        <f>SUM(P86:P116)</f>
        <v>0</v>
      </c>
      <c r="Q85" s="200"/>
      <c r="R85" s="201">
        <f>SUM(R86:R116)</f>
        <v>0.1515</v>
      </c>
      <c r="S85" s="200"/>
      <c r="T85" s="202">
        <f>SUM(T86:T116)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82</v>
      </c>
      <c r="AT85" s="204" t="s">
        <v>71</v>
      </c>
      <c r="AU85" s="204" t="s">
        <v>80</v>
      </c>
      <c r="AY85" s="203" t="s">
        <v>140</v>
      </c>
      <c r="BK85" s="205">
        <f>SUM(BK86:BK116)</f>
        <v>0</v>
      </c>
    </row>
    <row r="86" s="2" customFormat="1" ht="16.5" customHeight="1">
      <c r="A86" s="42"/>
      <c r="B86" s="43"/>
      <c r="C86" s="208" t="s">
        <v>80</v>
      </c>
      <c r="D86" s="208" t="s">
        <v>143</v>
      </c>
      <c r="E86" s="209" t="s">
        <v>998</v>
      </c>
      <c r="F86" s="210" t="s">
        <v>999</v>
      </c>
      <c r="G86" s="211" t="s">
        <v>166</v>
      </c>
      <c r="H86" s="212">
        <v>9</v>
      </c>
      <c r="I86" s="213"/>
      <c r="J86" s="214">
        <f>ROUND(I86*H86,2)</f>
        <v>0</v>
      </c>
      <c r="K86" s="210" t="s">
        <v>147</v>
      </c>
      <c r="L86" s="48"/>
      <c r="M86" s="215" t="s">
        <v>19</v>
      </c>
      <c r="N86" s="216" t="s">
        <v>43</v>
      </c>
      <c r="O86" s="88"/>
      <c r="P86" s="217">
        <f>O86*H86</f>
        <v>0</v>
      </c>
      <c r="Q86" s="217">
        <v>0.00042999999999999999</v>
      </c>
      <c r="R86" s="217">
        <f>Q86*H86</f>
        <v>0.0038699999999999997</v>
      </c>
      <c r="S86" s="217">
        <v>0</v>
      </c>
      <c r="T86" s="218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19" t="s">
        <v>288</v>
      </c>
      <c r="AT86" s="219" t="s">
        <v>143</v>
      </c>
      <c r="AU86" s="219" t="s">
        <v>82</v>
      </c>
      <c r="AY86" s="21" t="s">
        <v>140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1" t="s">
        <v>80</v>
      </c>
      <c r="BK86" s="220">
        <f>ROUND(I86*H86,2)</f>
        <v>0</v>
      </c>
      <c r="BL86" s="21" t="s">
        <v>288</v>
      </c>
      <c r="BM86" s="219" t="s">
        <v>82</v>
      </c>
    </row>
    <row r="87" s="2" customFormat="1">
      <c r="A87" s="42"/>
      <c r="B87" s="43"/>
      <c r="C87" s="44"/>
      <c r="D87" s="221" t="s">
        <v>150</v>
      </c>
      <c r="E87" s="44"/>
      <c r="F87" s="222" t="s">
        <v>1000</v>
      </c>
      <c r="G87" s="44"/>
      <c r="H87" s="44"/>
      <c r="I87" s="223"/>
      <c r="J87" s="44"/>
      <c r="K87" s="44"/>
      <c r="L87" s="48"/>
      <c r="M87" s="224"/>
      <c r="N87" s="225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1" t="s">
        <v>150</v>
      </c>
      <c r="AU87" s="21" t="s">
        <v>82</v>
      </c>
    </row>
    <row r="88" s="2" customFormat="1" ht="16.5" customHeight="1">
      <c r="A88" s="42"/>
      <c r="B88" s="43"/>
      <c r="C88" s="208" t="s">
        <v>82</v>
      </c>
      <c r="D88" s="208" t="s">
        <v>143</v>
      </c>
      <c r="E88" s="209" t="s">
        <v>1001</v>
      </c>
      <c r="F88" s="210" t="s">
        <v>1002</v>
      </c>
      <c r="G88" s="211" t="s">
        <v>166</v>
      </c>
      <c r="H88" s="212">
        <v>3</v>
      </c>
      <c r="I88" s="213"/>
      <c r="J88" s="214">
        <f>ROUND(I88*H88,2)</f>
        <v>0</v>
      </c>
      <c r="K88" s="210" t="s">
        <v>147</v>
      </c>
      <c r="L88" s="48"/>
      <c r="M88" s="215" t="s">
        <v>19</v>
      </c>
      <c r="N88" s="216" t="s">
        <v>43</v>
      </c>
      <c r="O88" s="88"/>
      <c r="P88" s="217">
        <f>O88*H88</f>
        <v>0</v>
      </c>
      <c r="Q88" s="217">
        <v>0.00050000000000000001</v>
      </c>
      <c r="R88" s="217">
        <f>Q88*H88</f>
        <v>0.0015</v>
      </c>
      <c r="S88" s="217">
        <v>0</v>
      </c>
      <c r="T88" s="218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19" t="s">
        <v>288</v>
      </c>
      <c r="AT88" s="219" t="s">
        <v>143</v>
      </c>
      <c r="AU88" s="219" t="s">
        <v>82</v>
      </c>
      <c r="AY88" s="21" t="s">
        <v>140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1" t="s">
        <v>80</v>
      </c>
      <c r="BK88" s="220">
        <f>ROUND(I88*H88,2)</f>
        <v>0</v>
      </c>
      <c r="BL88" s="21" t="s">
        <v>288</v>
      </c>
      <c r="BM88" s="219" t="s">
        <v>148</v>
      </c>
    </row>
    <row r="89" s="2" customFormat="1">
      <c r="A89" s="42"/>
      <c r="B89" s="43"/>
      <c r="C89" s="44"/>
      <c r="D89" s="221" t="s">
        <v>150</v>
      </c>
      <c r="E89" s="44"/>
      <c r="F89" s="222" t="s">
        <v>1003</v>
      </c>
      <c r="G89" s="44"/>
      <c r="H89" s="44"/>
      <c r="I89" s="223"/>
      <c r="J89" s="44"/>
      <c r="K89" s="44"/>
      <c r="L89" s="48"/>
      <c r="M89" s="224"/>
      <c r="N89" s="225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1" t="s">
        <v>150</v>
      </c>
      <c r="AU89" s="21" t="s">
        <v>82</v>
      </c>
    </row>
    <row r="90" s="2" customFormat="1" ht="16.5" customHeight="1">
      <c r="A90" s="42"/>
      <c r="B90" s="43"/>
      <c r="C90" s="208" t="s">
        <v>141</v>
      </c>
      <c r="D90" s="208" t="s">
        <v>143</v>
      </c>
      <c r="E90" s="209" t="s">
        <v>1004</v>
      </c>
      <c r="F90" s="210" t="s">
        <v>1005</v>
      </c>
      <c r="G90" s="211" t="s">
        <v>166</v>
      </c>
      <c r="H90" s="212">
        <v>2</v>
      </c>
      <c r="I90" s="213"/>
      <c r="J90" s="214">
        <f>ROUND(I90*H90,2)</f>
        <v>0</v>
      </c>
      <c r="K90" s="210" t="s">
        <v>147</v>
      </c>
      <c r="L90" s="48"/>
      <c r="M90" s="215" t="s">
        <v>19</v>
      </c>
      <c r="N90" s="216" t="s">
        <v>43</v>
      </c>
      <c r="O90" s="88"/>
      <c r="P90" s="217">
        <f>O90*H90</f>
        <v>0</v>
      </c>
      <c r="Q90" s="217">
        <v>0.0012999999999999999</v>
      </c>
      <c r="R90" s="217">
        <f>Q90*H90</f>
        <v>0.0025999999999999999</v>
      </c>
      <c r="S90" s="217">
        <v>0</v>
      </c>
      <c r="T90" s="218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19" t="s">
        <v>288</v>
      </c>
      <c r="AT90" s="219" t="s">
        <v>143</v>
      </c>
      <c r="AU90" s="219" t="s">
        <v>82</v>
      </c>
      <c r="AY90" s="21" t="s">
        <v>140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1" t="s">
        <v>80</v>
      </c>
      <c r="BK90" s="220">
        <f>ROUND(I90*H90,2)</f>
        <v>0</v>
      </c>
      <c r="BL90" s="21" t="s">
        <v>288</v>
      </c>
      <c r="BM90" s="219" t="s">
        <v>181</v>
      </c>
    </row>
    <row r="91" s="2" customFormat="1">
      <c r="A91" s="42"/>
      <c r="B91" s="43"/>
      <c r="C91" s="44"/>
      <c r="D91" s="221" t="s">
        <v>150</v>
      </c>
      <c r="E91" s="44"/>
      <c r="F91" s="222" t="s">
        <v>1006</v>
      </c>
      <c r="G91" s="44"/>
      <c r="H91" s="44"/>
      <c r="I91" s="223"/>
      <c r="J91" s="44"/>
      <c r="K91" s="44"/>
      <c r="L91" s="48"/>
      <c r="M91" s="224"/>
      <c r="N91" s="225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1" t="s">
        <v>150</v>
      </c>
      <c r="AU91" s="21" t="s">
        <v>82</v>
      </c>
    </row>
    <row r="92" s="2" customFormat="1" ht="16.5" customHeight="1">
      <c r="A92" s="42"/>
      <c r="B92" s="43"/>
      <c r="C92" s="208" t="s">
        <v>148</v>
      </c>
      <c r="D92" s="208" t="s">
        <v>143</v>
      </c>
      <c r="E92" s="209" t="s">
        <v>1007</v>
      </c>
      <c r="F92" s="210" t="s">
        <v>1008</v>
      </c>
      <c r="G92" s="211" t="s">
        <v>161</v>
      </c>
      <c r="H92" s="212">
        <v>2</v>
      </c>
      <c r="I92" s="213"/>
      <c r="J92" s="214">
        <f>ROUND(I92*H92,2)</f>
        <v>0</v>
      </c>
      <c r="K92" s="210" t="s">
        <v>147</v>
      </c>
      <c r="L92" s="48"/>
      <c r="M92" s="215" t="s">
        <v>19</v>
      </c>
      <c r="N92" s="216" t="s">
        <v>43</v>
      </c>
      <c r="O92" s="88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19" t="s">
        <v>288</v>
      </c>
      <c r="AT92" s="219" t="s">
        <v>143</v>
      </c>
      <c r="AU92" s="219" t="s">
        <v>82</v>
      </c>
      <c r="AY92" s="21" t="s">
        <v>140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1" t="s">
        <v>80</v>
      </c>
      <c r="BK92" s="220">
        <f>ROUND(I92*H92,2)</f>
        <v>0</v>
      </c>
      <c r="BL92" s="21" t="s">
        <v>288</v>
      </c>
      <c r="BM92" s="219" t="s">
        <v>195</v>
      </c>
    </row>
    <row r="93" s="2" customFormat="1">
      <c r="A93" s="42"/>
      <c r="B93" s="43"/>
      <c r="C93" s="44"/>
      <c r="D93" s="221" t="s">
        <v>150</v>
      </c>
      <c r="E93" s="44"/>
      <c r="F93" s="222" t="s">
        <v>1009</v>
      </c>
      <c r="G93" s="44"/>
      <c r="H93" s="44"/>
      <c r="I93" s="223"/>
      <c r="J93" s="44"/>
      <c r="K93" s="44"/>
      <c r="L93" s="48"/>
      <c r="M93" s="224"/>
      <c r="N93" s="225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1" t="s">
        <v>150</v>
      </c>
      <c r="AU93" s="21" t="s">
        <v>82</v>
      </c>
    </row>
    <row r="94" s="2" customFormat="1" ht="16.5" customHeight="1">
      <c r="A94" s="42"/>
      <c r="B94" s="43"/>
      <c r="C94" s="208" t="s">
        <v>175</v>
      </c>
      <c r="D94" s="208" t="s">
        <v>143</v>
      </c>
      <c r="E94" s="209" t="s">
        <v>1010</v>
      </c>
      <c r="F94" s="210" t="s">
        <v>1011</v>
      </c>
      <c r="G94" s="211" t="s">
        <v>161</v>
      </c>
      <c r="H94" s="212">
        <v>1</v>
      </c>
      <c r="I94" s="213"/>
      <c r="J94" s="214">
        <f>ROUND(I94*H94,2)</f>
        <v>0</v>
      </c>
      <c r="K94" s="210" t="s">
        <v>147</v>
      </c>
      <c r="L94" s="48"/>
      <c r="M94" s="215" t="s">
        <v>19</v>
      </c>
      <c r="N94" s="216" t="s">
        <v>43</v>
      </c>
      <c r="O94" s="88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19" t="s">
        <v>288</v>
      </c>
      <c r="AT94" s="219" t="s">
        <v>143</v>
      </c>
      <c r="AU94" s="219" t="s">
        <v>82</v>
      </c>
      <c r="AY94" s="21" t="s">
        <v>140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1" t="s">
        <v>80</v>
      </c>
      <c r="BK94" s="220">
        <f>ROUND(I94*H94,2)</f>
        <v>0</v>
      </c>
      <c r="BL94" s="21" t="s">
        <v>288</v>
      </c>
      <c r="BM94" s="219" t="s">
        <v>208</v>
      </c>
    </row>
    <row r="95" s="2" customFormat="1">
      <c r="A95" s="42"/>
      <c r="B95" s="43"/>
      <c r="C95" s="44"/>
      <c r="D95" s="221" t="s">
        <v>150</v>
      </c>
      <c r="E95" s="44"/>
      <c r="F95" s="222" t="s">
        <v>1012</v>
      </c>
      <c r="G95" s="44"/>
      <c r="H95" s="44"/>
      <c r="I95" s="223"/>
      <c r="J95" s="44"/>
      <c r="K95" s="44"/>
      <c r="L95" s="48"/>
      <c r="M95" s="224"/>
      <c r="N95" s="225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1" t="s">
        <v>150</v>
      </c>
      <c r="AU95" s="21" t="s">
        <v>82</v>
      </c>
    </row>
    <row r="96" s="2" customFormat="1" ht="16.5" customHeight="1">
      <c r="A96" s="42"/>
      <c r="B96" s="43"/>
      <c r="C96" s="208" t="s">
        <v>181</v>
      </c>
      <c r="D96" s="208" t="s">
        <v>143</v>
      </c>
      <c r="E96" s="209" t="s">
        <v>1013</v>
      </c>
      <c r="F96" s="210" t="s">
        <v>1014</v>
      </c>
      <c r="G96" s="211" t="s">
        <v>161</v>
      </c>
      <c r="H96" s="212">
        <v>2</v>
      </c>
      <c r="I96" s="213"/>
      <c r="J96" s="214">
        <f>ROUND(I96*H96,2)</f>
        <v>0</v>
      </c>
      <c r="K96" s="210" t="s">
        <v>147</v>
      </c>
      <c r="L96" s="48"/>
      <c r="M96" s="215" t="s">
        <v>19</v>
      </c>
      <c r="N96" s="216" t="s">
        <v>43</v>
      </c>
      <c r="O96" s="88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19" t="s">
        <v>288</v>
      </c>
      <c r="AT96" s="219" t="s">
        <v>143</v>
      </c>
      <c r="AU96" s="219" t="s">
        <v>82</v>
      </c>
      <c r="AY96" s="21" t="s">
        <v>140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1" t="s">
        <v>80</v>
      </c>
      <c r="BK96" s="220">
        <f>ROUND(I96*H96,2)</f>
        <v>0</v>
      </c>
      <c r="BL96" s="21" t="s">
        <v>288</v>
      </c>
      <c r="BM96" s="219" t="s">
        <v>8</v>
      </c>
    </row>
    <row r="97" s="2" customFormat="1">
      <c r="A97" s="42"/>
      <c r="B97" s="43"/>
      <c r="C97" s="44"/>
      <c r="D97" s="221" t="s">
        <v>150</v>
      </c>
      <c r="E97" s="44"/>
      <c r="F97" s="222" t="s">
        <v>1015</v>
      </c>
      <c r="G97" s="44"/>
      <c r="H97" s="44"/>
      <c r="I97" s="223"/>
      <c r="J97" s="44"/>
      <c r="K97" s="44"/>
      <c r="L97" s="48"/>
      <c r="M97" s="224"/>
      <c r="N97" s="225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1" t="s">
        <v>150</v>
      </c>
      <c r="AU97" s="21" t="s">
        <v>82</v>
      </c>
    </row>
    <row r="98" s="2" customFormat="1" ht="16.5" customHeight="1">
      <c r="A98" s="42"/>
      <c r="B98" s="43"/>
      <c r="C98" s="208" t="s">
        <v>188</v>
      </c>
      <c r="D98" s="208" t="s">
        <v>143</v>
      </c>
      <c r="E98" s="209" t="s">
        <v>1016</v>
      </c>
      <c r="F98" s="210" t="s">
        <v>1017</v>
      </c>
      <c r="G98" s="211" t="s">
        <v>166</v>
      </c>
      <c r="H98" s="212">
        <v>14</v>
      </c>
      <c r="I98" s="213"/>
      <c r="J98" s="214">
        <f>ROUND(I98*H98,2)</f>
        <v>0</v>
      </c>
      <c r="K98" s="210" t="s">
        <v>147</v>
      </c>
      <c r="L98" s="48"/>
      <c r="M98" s="215" t="s">
        <v>19</v>
      </c>
      <c r="N98" s="216" t="s">
        <v>43</v>
      </c>
      <c r="O98" s="88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19" t="s">
        <v>288</v>
      </c>
      <c r="AT98" s="219" t="s">
        <v>143</v>
      </c>
      <c r="AU98" s="219" t="s">
        <v>82</v>
      </c>
      <c r="AY98" s="21" t="s">
        <v>140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1" t="s">
        <v>80</v>
      </c>
      <c r="BK98" s="220">
        <f>ROUND(I98*H98,2)</f>
        <v>0</v>
      </c>
      <c r="BL98" s="21" t="s">
        <v>288</v>
      </c>
      <c r="BM98" s="219" t="s">
        <v>260</v>
      </c>
    </row>
    <row r="99" s="2" customFormat="1">
      <c r="A99" s="42"/>
      <c r="B99" s="43"/>
      <c r="C99" s="44"/>
      <c r="D99" s="221" t="s">
        <v>150</v>
      </c>
      <c r="E99" s="44"/>
      <c r="F99" s="222" t="s">
        <v>1018</v>
      </c>
      <c r="G99" s="44"/>
      <c r="H99" s="44"/>
      <c r="I99" s="223"/>
      <c r="J99" s="44"/>
      <c r="K99" s="44"/>
      <c r="L99" s="48"/>
      <c r="M99" s="224"/>
      <c r="N99" s="225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1" t="s">
        <v>150</v>
      </c>
      <c r="AU99" s="21" t="s">
        <v>82</v>
      </c>
    </row>
    <row r="100" s="2" customFormat="1" ht="16.5" customHeight="1">
      <c r="A100" s="42"/>
      <c r="B100" s="43"/>
      <c r="C100" s="208" t="s">
        <v>195</v>
      </c>
      <c r="D100" s="208" t="s">
        <v>143</v>
      </c>
      <c r="E100" s="209" t="s">
        <v>1019</v>
      </c>
      <c r="F100" s="210" t="s">
        <v>1020</v>
      </c>
      <c r="G100" s="211" t="s">
        <v>161</v>
      </c>
      <c r="H100" s="212">
        <v>1</v>
      </c>
      <c r="I100" s="213"/>
      <c r="J100" s="214">
        <f>ROUND(I100*H100,2)</f>
        <v>0</v>
      </c>
      <c r="K100" s="210" t="s">
        <v>147</v>
      </c>
      <c r="L100" s="48"/>
      <c r="M100" s="215" t="s">
        <v>19</v>
      </c>
      <c r="N100" s="216" t="s">
        <v>43</v>
      </c>
      <c r="O100" s="88"/>
      <c r="P100" s="217">
        <f>O100*H100</f>
        <v>0</v>
      </c>
      <c r="Q100" s="217">
        <v>0.010670000000000001</v>
      </c>
      <c r="R100" s="217">
        <f>Q100*H100</f>
        <v>0.010670000000000001</v>
      </c>
      <c r="S100" s="217">
        <v>0</v>
      </c>
      <c r="T100" s="218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19" t="s">
        <v>288</v>
      </c>
      <c r="AT100" s="219" t="s">
        <v>143</v>
      </c>
      <c r="AU100" s="219" t="s">
        <v>82</v>
      </c>
      <c r="AY100" s="21" t="s">
        <v>140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1" t="s">
        <v>80</v>
      </c>
      <c r="BK100" s="220">
        <f>ROUND(I100*H100,2)</f>
        <v>0</v>
      </c>
      <c r="BL100" s="21" t="s">
        <v>288</v>
      </c>
      <c r="BM100" s="219" t="s">
        <v>288</v>
      </c>
    </row>
    <row r="101" s="2" customFormat="1">
      <c r="A101" s="42"/>
      <c r="B101" s="43"/>
      <c r="C101" s="44"/>
      <c r="D101" s="221" t="s">
        <v>150</v>
      </c>
      <c r="E101" s="44"/>
      <c r="F101" s="222" t="s">
        <v>1021</v>
      </c>
      <c r="G101" s="44"/>
      <c r="H101" s="44"/>
      <c r="I101" s="223"/>
      <c r="J101" s="44"/>
      <c r="K101" s="44"/>
      <c r="L101" s="48"/>
      <c r="M101" s="224"/>
      <c r="N101" s="225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1" t="s">
        <v>150</v>
      </c>
      <c r="AU101" s="21" t="s">
        <v>82</v>
      </c>
    </row>
    <row r="102" s="2" customFormat="1" ht="16.5" customHeight="1">
      <c r="A102" s="42"/>
      <c r="B102" s="43"/>
      <c r="C102" s="208" t="s">
        <v>201</v>
      </c>
      <c r="D102" s="208" t="s">
        <v>143</v>
      </c>
      <c r="E102" s="209" t="s">
        <v>1022</v>
      </c>
      <c r="F102" s="210" t="s">
        <v>1023</v>
      </c>
      <c r="G102" s="211" t="s">
        <v>161</v>
      </c>
      <c r="H102" s="212">
        <v>1</v>
      </c>
      <c r="I102" s="213"/>
      <c r="J102" s="214">
        <f>ROUND(I102*H102,2)</f>
        <v>0</v>
      </c>
      <c r="K102" s="210" t="s">
        <v>147</v>
      </c>
      <c r="L102" s="48"/>
      <c r="M102" s="215" t="s">
        <v>19</v>
      </c>
      <c r="N102" s="216" t="s">
        <v>43</v>
      </c>
      <c r="O102" s="88"/>
      <c r="P102" s="217">
        <f>O102*H102</f>
        <v>0</v>
      </c>
      <c r="Q102" s="217">
        <v>0.016320000000000001</v>
      </c>
      <c r="R102" s="217">
        <f>Q102*H102</f>
        <v>0.016320000000000001</v>
      </c>
      <c r="S102" s="217">
        <v>0</v>
      </c>
      <c r="T102" s="218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19" t="s">
        <v>288</v>
      </c>
      <c r="AT102" s="219" t="s">
        <v>143</v>
      </c>
      <c r="AU102" s="219" t="s">
        <v>82</v>
      </c>
      <c r="AY102" s="21" t="s">
        <v>140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1" t="s">
        <v>80</v>
      </c>
      <c r="BK102" s="220">
        <f>ROUND(I102*H102,2)</f>
        <v>0</v>
      </c>
      <c r="BL102" s="21" t="s">
        <v>288</v>
      </c>
      <c r="BM102" s="219" t="s">
        <v>301</v>
      </c>
    </row>
    <row r="103" s="2" customFormat="1">
      <c r="A103" s="42"/>
      <c r="B103" s="43"/>
      <c r="C103" s="44"/>
      <c r="D103" s="221" t="s">
        <v>150</v>
      </c>
      <c r="E103" s="44"/>
      <c r="F103" s="222" t="s">
        <v>1024</v>
      </c>
      <c r="G103" s="44"/>
      <c r="H103" s="44"/>
      <c r="I103" s="223"/>
      <c r="J103" s="44"/>
      <c r="K103" s="44"/>
      <c r="L103" s="48"/>
      <c r="M103" s="224"/>
      <c r="N103" s="225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1" t="s">
        <v>150</v>
      </c>
      <c r="AU103" s="21" t="s">
        <v>82</v>
      </c>
    </row>
    <row r="104" s="2" customFormat="1" ht="16.5" customHeight="1">
      <c r="A104" s="42"/>
      <c r="B104" s="43"/>
      <c r="C104" s="208" t="s">
        <v>208</v>
      </c>
      <c r="D104" s="208" t="s">
        <v>143</v>
      </c>
      <c r="E104" s="209" t="s">
        <v>1025</v>
      </c>
      <c r="F104" s="210" t="s">
        <v>1026</v>
      </c>
      <c r="G104" s="211" t="s">
        <v>161</v>
      </c>
      <c r="H104" s="212">
        <v>2</v>
      </c>
      <c r="I104" s="213"/>
      <c r="J104" s="214">
        <f>ROUND(I104*H104,2)</f>
        <v>0</v>
      </c>
      <c r="K104" s="210" t="s">
        <v>147</v>
      </c>
      <c r="L104" s="48"/>
      <c r="M104" s="215" t="s">
        <v>19</v>
      </c>
      <c r="N104" s="216" t="s">
        <v>43</v>
      </c>
      <c r="O104" s="88"/>
      <c r="P104" s="217">
        <f>O104*H104</f>
        <v>0</v>
      </c>
      <c r="Q104" s="217">
        <v>0.0020200000000000001</v>
      </c>
      <c r="R104" s="217">
        <f>Q104*H104</f>
        <v>0.0040400000000000002</v>
      </c>
      <c r="S104" s="217">
        <v>0</v>
      </c>
      <c r="T104" s="218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19" t="s">
        <v>288</v>
      </c>
      <c r="AT104" s="219" t="s">
        <v>143</v>
      </c>
      <c r="AU104" s="219" t="s">
        <v>82</v>
      </c>
      <c r="AY104" s="21" t="s">
        <v>140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1" t="s">
        <v>80</v>
      </c>
      <c r="BK104" s="220">
        <f>ROUND(I104*H104,2)</f>
        <v>0</v>
      </c>
      <c r="BL104" s="21" t="s">
        <v>288</v>
      </c>
      <c r="BM104" s="219" t="s">
        <v>316</v>
      </c>
    </row>
    <row r="105" s="2" customFormat="1">
      <c r="A105" s="42"/>
      <c r="B105" s="43"/>
      <c r="C105" s="44"/>
      <c r="D105" s="221" t="s">
        <v>150</v>
      </c>
      <c r="E105" s="44"/>
      <c r="F105" s="222" t="s">
        <v>1027</v>
      </c>
      <c r="G105" s="44"/>
      <c r="H105" s="44"/>
      <c r="I105" s="223"/>
      <c r="J105" s="44"/>
      <c r="K105" s="44"/>
      <c r="L105" s="48"/>
      <c r="M105" s="224"/>
      <c r="N105" s="225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1" t="s">
        <v>150</v>
      </c>
      <c r="AU105" s="21" t="s">
        <v>82</v>
      </c>
    </row>
    <row r="106" s="2" customFormat="1" ht="16.5" customHeight="1">
      <c r="A106" s="42"/>
      <c r="B106" s="43"/>
      <c r="C106" s="208" t="s">
        <v>217</v>
      </c>
      <c r="D106" s="208" t="s">
        <v>143</v>
      </c>
      <c r="E106" s="209" t="s">
        <v>1028</v>
      </c>
      <c r="F106" s="210" t="s">
        <v>1029</v>
      </c>
      <c r="G106" s="211" t="s">
        <v>161</v>
      </c>
      <c r="H106" s="212">
        <v>2</v>
      </c>
      <c r="I106" s="213"/>
      <c r="J106" s="214">
        <f>ROUND(I106*H106,2)</f>
        <v>0</v>
      </c>
      <c r="K106" s="210" t="s">
        <v>147</v>
      </c>
      <c r="L106" s="48"/>
      <c r="M106" s="215" t="s">
        <v>19</v>
      </c>
      <c r="N106" s="216" t="s">
        <v>43</v>
      </c>
      <c r="O106" s="88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19" t="s">
        <v>288</v>
      </c>
      <c r="AT106" s="219" t="s">
        <v>143</v>
      </c>
      <c r="AU106" s="219" t="s">
        <v>82</v>
      </c>
      <c r="AY106" s="21" t="s">
        <v>140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1" t="s">
        <v>80</v>
      </c>
      <c r="BK106" s="220">
        <f>ROUND(I106*H106,2)</f>
        <v>0</v>
      </c>
      <c r="BL106" s="21" t="s">
        <v>288</v>
      </c>
      <c r="BM106" s="219" t="s">
        <v>326</v>
      </c>
    </row>
    <row r="107" s="2" customFormat="1">
      <c r="A107" s="42"/>
      <c r="B107" s="43"/>
      <c r="C107" s="44"/>
      <c r="D107" s="221" t="s">
        <v>150</v>
      </c>
      <c r="E107" s="44"/>
      <c r="F107" s="222" t="s">
        <v>1030</v>
      </c>
      <c r="G107" s="44"/>
      <c r="H107" s="44"/>
      <c r="I107" s="223"/>
      <c r="J107" s="44"/>
      <c r="K107" s="44"/>
      <c r="L107" s="48"/>
      <c r="M107" s="224"/>
      <c r="N107" s="225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1" t="s">
        <v>150</v>
      </c>
      <c r="AU107" s="21" t="s">
        <v>82</v>
      </c>
    </row>
    <row r="108" s="2" customFormat="1" ht="16.5" customHeight="1">
      <c r="A108" s="42"/>
      <c r="B108" s="43"/>
      <c r="C108" s="208" t="s">
        <v>8</v>
      </c>
      <c r="D108" s="208" t="s">
        <v>143</v>
      </c>
      <c r="E108" s="209" t="s">
        <v>1031</v>
      </c>
      <c r="F108" s="210" t="s">
        <v>1032</v>
      </c>
      <c r="G108" s="211" t="s">
        <v>166</v>
      </c>
      <c r="H108" s="212">
        <v>10</v>
      </c>
      <c r="I108" s="213"/>
      <c r="J108" s="214">
        <f>ROUND(I108*H108,2)</f>
        <v>0</v>
      </c>
      <c r="K108" s="210" t="s">
        <v>147</v>
      </c>
      <c r="L108" s="48"/>
      <c r="M108" s="215" t="s">
        <v>19</v>
      </c>
      <c r="N108" s="216" t="s">
        <v>43</v>
      </c>
      <c r="O108" s="88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19" t="s">
        <v>288</v>
      </c>
      <c r="AT108" s="219" t="s">
        <v>143</v>
      </c>
      <c r="AU108" s="219" t="s">
        <v>82</v>
      </c>
      <c r="AY108" s="21" t="s">
        <v>140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1" t="s">
        <v>80</v>
      </c>
      <c r="BK108" s="220">
        <f>ROUND(I108*H108,2)</f>
        <v>0</v>
      </c>
      <c r="BL108" s="21" t="s">
        <v>288</v>
      </c>
      <c r="BM108" s="219" t="s">
        <v>338</v>
      </c>
    </row>
    <row r="109" s="2" customFormat="1">
      <c r="A109" s="42"/>
      <c r="B109" s="43"/>
      <c r="C109" s="44"/>
      <c r="D109" s="221" t="s">
        <v>150</v>
      </c>
      <c r="E109" s="44"/>
      <c r="F109" s="222" t="s">
        <v>1033</v>
      </c>
      <c r="G109" s="44"/>
      <c r="H109" s="44"/>
      <c r="I109" s="223"/>
      <c r="J109" s="44"/>
      <c r="K109" s="44"/>
      <c r="L109" s="48"/>
      <c r="M109" s="224"/>
      <c r="N109" s="225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1" t="s">
        <v>150</v>
      </c>
      <c r="AU109" s="21" t="s">
        <v>82</v>
      </c>
    </row>
    <row r="110" s="2" customFormat="1" ht="16.5" customHeight="1">
      <c r="A110" s="42"/>
      <c r="B110" s="43"/>
      <c r="C110" s="208" t="s">
        <v>255</v>
      </c>
      <c r="D110" s="208" t="s">
        <v>143</v>
      </c>
      <c r="E110" s="209" t="s">
        <v>1034</v>
      </c>
      <c r="F110" s="210" t="s">
        <v>1035</v>
      </c>
      <c r="G110" s="211" t="s">
        <v>161</v>
      </c>
      <c r="H110" s="212">
        <v>10</v>
      </c>
      <c r="I110" s="213"/>
      <c r="J110" s="214">
        <f>ROUND(I110*H110,2)</f>
        <v>0</v>
      </c>
      <c r="K110" s="210" t="s">
        <v>19</v>
      </c>
      <c r="L110" s="48"/>
      <c r="M110" s="215" t="s">
        <v>19</v>
      </c>
      <c r="N110" s="216" t="s">
        <v>43</v>
      </c>
      <c r="O110" s="88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19" t="s">
        <v>288</v>
      </c>
      <c r="AT110" s="219" t="s">
        <v>143</v>
      </c>
      <c r="AU110" s="219" t="s">
        <v>82</v>
      </c>
      <c r="AY110" s="21" t="s">
        <v>140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1" t="s">
        <v>80</v>
      </c>
      <c r="BK110" s="220">
        <f>ROUND(I110*H110,2)</f>
        <v>0</v>
      </c>
      <c r="BL110" s="21" t="s">
        <v>288</v>
      </c>
      <c r="BM110" s="219" t="s">
        <v>355</v>
      </c>
    </row>
    <row r="111" s="2" customFormat="1" ht="16.5" customHeight="1">
      <c r="A111" s="42"/>
      <c r="B111" s="43"/>
      <c r="C111" s="208" t="s">
        <v>260</v>
      </c>
      <c r="D111" s="208" t="s">
        <v>143</v>
      </c>
      <c r="E111" s="209" t="s">
        <v>1036</v>
      </c>
      <c r="F111" s="210" t="s">
        <v>1037</v>
      </c>
      <c r="G111" s="211" t="s">
        <v>161</v>
      </c>
      <c r="H111" s="212">
        <v>5</v>
      </c>
      <c r="I111" s="213"/>
      <c r="J111" s="214">
        <f>ROUND(I111*H111,2)</f>
        <v>0</v>
      </c>
      <c r="K111" s="210" t="s">
        <v>19</v>
      </c>
      <c r="L111" s="48"/>
      <c r="M111" s="215" t="s">
        <v>19</v>
      </c>
      <c r="N111" s="216" t="s">
        <v>43</v>
      </c>
      <c r="O111" s="88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19" t="s">
        <v>288</v>
      </c>
      <c r="AT111" s="219" t="s">
        <v>143</v>
      </c>
      <c r="AU111" s="219" t="s">
        <v>82</v>
      </c>
      <c r="AY111" s="21" t="s">
        <v>140</v>
      </c>
      <c r="BE111" s="220">
        <f>IF(N111="základní",J111,0)</f>
        <v>0</v>
      </c>
      <c r="BF111" s="220">
        <f>IF(N111="snížená",J111,0)</f>
        <v>0</v>
      </c>
      <c r="BG111" s="220">
        <f>IF(N111="zákl. přenesená",J111,0)</f>
        <v>0</v>
      </c>
      <c r="BH111" s="220">
        <f>IF(N111="sníž. přenesená",J111,0)</f>
        <v>0</v>
      </c>
      <c r="BI111" s="220">
        <f>IF(N111="nulová",J111,0)</f>
        <v>0</v>
      </c>
      <c r="BJ111" s="21" t="s">
        <v>80</v>
      </c>
      <c r="BK111" s="220">
        <f>ROUND(I111*H111,2)</f>
        <v>0</v>
      </c>
      <c r="BL111" s="21" t="s">
        <v>288</v>
      </c>
      <c r="BM111" s="219" t="s">
        <v>366</v>
      </c>
    </row>
    <row r="112" s="2" customFormat="1" ht="21.75" customHeight="1">
      <c r="A112" s="42"/>
      <c r="B112" s="43"/>
      <c r="C112" s="208" t="s">
        <v>272</v>
      </c>
      <c r="D112" s="208" t="s">
        <v>143</v>
      </c>
      <c r="E112" s="209" t="s">
        <v>1038</v>
      </c>
      <c r="F112" s="210" t="s">
        <v>1039</v>
      </c>
      <c r="G112" s="211" t="s">
        <v>166</v>
      </c>
      <c r="H112" s="212">
        <v>7.5</v>
      </c>
      <c r="I112" s="213"/>
      <c r="J112" s="214">
        <f>ROUND(I112*H112,2)</f>
        <v>0</v>
      </c>
      <c r="K112" s="210" t="s">
        <v>19</v>
      </c>
      <c r="L112" s="48"/>
      <c r="M112" s="215" t="s">
        <v>19</v>
      </c>
      <c r="N112" s="216" t="s">
        <v>43</v>
      </c>
      <c r="O112" s="88"/>
      <c r="P112" s="217">
        <f>O112*H112</f>
        <v>0</v>
      </c>
      <c r="Q112" s="217">
        <v>0.014999999999999999</v>
      </c>
      <c r="R112" s="217">
        <f>Q112*H112</f>
        <v>0.11249999999999999</v>
      </c>
      <c r="S112" s="217">
        <v>0</v>
      </c>
      <c r="T112" s="218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19" t="s">
        <v>288</v>
      </c>
      <c r="AT112" s="219" t="s">
        <v>143</v>
      </c>
      <c r="AU112" s="219" t="s">
        <v>82</v>
      </c>
      <c r="AY112" s="21" t="s">
        <v>140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1" t="s">
        <v>80</v>
      </c>
      <c r="BK112" s="220">
        <f>ROUND(I112*H112,2)</f>
        <v>0</v>
      </c>
      <c r="BL112" s="21" t="s">
        <v>288</v>
      </c>
      <c r="BM112" s="219" t="s">
        <v>1040</v>
      </c>
    </row>
    <row r="113" s="2" customFormat="1" ht="16.5" customHeight="1">
      <c r="A113" s="42"/>
      <c r="B113" s="43"/>
      <c r="C113" s="208" t="s">
        <v>288</v>
      </c>
      <c r="D113" s="208" t="s">
        <v>143</v>
      </c>
      <c r="E113" s="209" t="s">
        <v>1041</v>
      </c>
      <c r="F113" s="210" t="s">
        <v>1042</v>
      </c>
      <c r="G113" s="211" t="s">
        <v>982</v>
      </c>
      <c r="H113" s="212">
        <v>16</v>
      </c>
      <c r="I113" s="213"/>
      <c r="J113" s="214">
        <f>ROUND(I113*H113,2)</f>
        <v>0</v>
      </c>
      <c r="K113" s="210" t="s">
        <v>19</v>
      </c>
      <c r="L113" s="48"/>
      <c r="M113" s="215" t="s">
        <v>19</v>
      </c>
      <c r="N113" s="216" t="s">
        <v>43</v>
      </c>
      <c r="O113" s="88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19" t="s">
        <v>288</v>
      </c>
      <c r="AT113" s="219" t="s">
        <v>143</v>
      </c>
      <c r="AU113" s="219" t="s">
        <v>82</v>
      </c>
      <c r="AY113" s="21" t="s">
        <v>140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1" t="s">
        <v>80</v>
      </c>
      <c r="BK113" s="220">
        <f>ROUND(I113*H113,2)</f>
        <v>0</v>
      </c>
      <c r="BL113" s="21" t="s">
        <v>288</v>
      </c>
      <c r="BM113" s="219" t="s">
        <v>379</v>
      </c>
    </row>
    <row r="114" s="2" customFormat="1" ht="16.5" customHeight="1">
      <c r="A114" s="42"/>
      <c r="B114" s="43"/>
      <c r="C114" s="208" t="s">
        <v>296</v>
      </c>
      <c r="D114" s="208" t="s">
        <v>143</v>
      </c>
      <c r="E114" s="209" t="s">
        <v>1043</v>
      </c>
      <c r="F114" s="210" t="s">
        <v>1044</v>
      </c>
      <c r="G114" s="211" t="s">
        <v>982</v>
      </c>
      <c r="H114" s="212">
        <v>16</v>
      </c>
      <c r="I114" s="213"/>
      <c r="J114" s="214">
        <f>ROUND(I114*H114,2)</f>
        <v>0</v>
      </c>
      <c r="K114" s="210" t="s">
        <v>19</v>
      </c>
      <c r="L114" s="48"/>
      <c r="M114" s="215" t="s">
        <v>19</v>
      </c>
      <c r="N114" s="216" t="s">
        <v>43</v>
      </c>
      <c r="O114" s="88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19" t="s">
        <v>288</v>
      </c>
      <c r="AT114" s="219" t="s">
        <v>143</v>
      </c>
      <c r="AU114" s="219" t="s">
        <v>82</v>
      </c>
      <c r="AY114" s="21" t="s">
        <v>140</v>
      </c>
      <c r="BE114" s="220">
        <f>IF(N114="základní",J114,0)</f>
        <v>0</v>
      </c>
      <c r="BF114" s="220">
        <f>IF(N114="snížená",J114,0)</f>
        <v>0</v>
      </c>
      <c r="BG114" s="220">
        <f>IF(N114="zákl. přenesená",J114,0)</f>
        <v>0</v>
      </c>
      <c r="BH114" s="220">
        <f>IF(N114="sníž. přenesená",J114,0)</f>
        <v>0</v>
      </c>
      <c r="BI114" s="220">
        <f>IF(N114="nulová",J114,0)</f>
        <v>0</v>
      </c>
      <c r="BJ114" s="21" t="s">
        <v>80</v>
      </c>
      <c r="BK114" s="220">
        <f>ROUND(I114*H114,2)</f>
        <v>0</v>
      </c>
      <c r="BL114" s="21" t="s">
        <v>288</v>
      </c>
      <c r="BM114" s="219" t="s">
        <v>389</v>
      </c>
    </row>
    <row r="115" s="2" customFormat="1" ht="24.15" customHeight="1">
      <c r="A115" s="42"/>
      <c r="B115" s="43"/>
      <c r="C115" s="208" t="s">
        <v>301</v>
      </c>
      <c r="D115" s="208" t="s">
        <v>143</v>
      </c>
      <c r="E115" s="209" t="s">
        <v>1045</v>
      </c>
      <c r="F115" s="210" t="s">
        <v>1046</v>
      </c>
      <c r="G115" s="211" t="s">
        <v>184</v>
      </c>
      <c r="H115" s="212">
        <v>0.152</v>
      </c>
      <c r="I115" s="213"/>
      <c r="J115" s="214">
        <f>ROUND(I115*H115,2)</f>
        <v>0</v>
      </c>
      <c r="K115" s="210" t="s">
        <v>147</v>
      </c>
      <c r="L115" s="48"/>
      <c r="M115" s="215" t="s">
        <v>19</v>
      </c>
      <c r="N115" s="216" t="s">
        <v>43</v>
      </c>
      <c r="O115" s="88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19" t="s">
        <v>288</v>
      </c>
      <c r="AT115" s="219" t="s">
        <v>143</v>
      </c>
      <c r="AU115" s="219" t="s">
        <v>82</v>
      </c>
      <c r="AY115" s="21" t="s">
        <v>140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1" t="s">
        <v>80</v>
      </c>
      <c r="BK115" s="220">
        <f>ROUND(I115*H115,2)</f>
        <v>0</v>
      </c>
      <c r="BL115" s="21" t="s">
        <v>288</v>
      </c>
      <c r="BM115" s="219" t="s">
        <v>401</v>
      </c>
    </row>
    <row r="116" s="2" customFormat="1">
      <c r="A116" s="42"/>
      <c r="B116" s="43"/>
      <c r="C116" s="44"/>
      <c r="D116" s="221" t="s">
        <v>150</v>
      </c>
      <c r="E116" s="44"/>
      <c r="F116" s="222" t="s">
        <v>1047</v>
      </c>
      <c r="G116" s="44"/>
      <c r="H116" s="44"/>
      <c r="I116" s="223"/>
      <c r="J116" s="44"/>
      <c r="K116" s="44"/>
      <c r="L116" s="48"/>
      <c r="M116" s="224"/>
      <c r="N116" s="225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1" t="s">
        <v>150</v>
      </c>
      <c r="AU116" s="21" t="s">
        <v>82</v>
      </c>
    </row>
    <row r="117" s="12" customFormat="1" ht="22.8" customHeight="1">
      <c r="A117" s="12"/>
      <c r="B117" s="192"/>
      <c r="C117" s="193"/>
      <c r="D117" s="194" t="s">
        <v>71</v>
      </c>
      <c r="E117" s="206" t="s">
        <v>1048</v>
      </c>
      <c r="F117" s="206" t="s">
        <v>1049</v>
      </c>
      <c r="G117" s="193"/>
      <c r="H117" s="193"/>
      <c r="I117" s="196"/>
      <c r="J117" s="207">
        <f>BK117</f>
        <v>0</v>
      </c>
      <c r="K117" s="193"/>
      <c r="L117" s="198"/>
      <c r="M117" s="199"/>
      <c r="N117" s="200"/>
      <c r="O117" s="200"/>
      <c r="P117" s="201">
        <f>SUM(P118:P155)</f>
        <v>0</v>
      </c>
      <c r="Q117" s="200"/>
      <c r="R117" s="201">
        <f>SUM(R118:R155)</f>
        <v>0.30137699999999995</v>
      </c>
      <c r="S117" s="200"/>
      <c r="T117" s="202">
        <f>SUM(T118:T155)</f>
        <v>0.0047599999999999995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3" t="s">
        <v>82</v>
      </c>
      <c r="AT117" s="204" t="s">
        <v>71</v>
      </c>
      <c r="AU117" s="204" t="s">
        <v>80</v>
      </c>
      <c r="AY117" s="203" t="s">
        <v>140</v>
      </c>
      <c r="BK117" s="205">
        <f>SUM(BK118:BK155)</f>
        <v>0</v>
      </c>
    </row>
    <row r="118" s="2" customFormat="1" ht="16.5" customHeight="1">
      <c r="A118" s="42"/>
      <c r="B118" s="43"/>
      <c r="C118" s="208" t="s">
        <v>308</v>
      </c>
      <c r="D118" s="208" t="s">
        <v>143</v>
      </c>
      <c r="E118" s="209" t="s">
        <v>1050</v>
      </c>
      <c r="F118" s="210" t="s">
        <v>1051</v>
      </c>
      <c r="G118" s="211" t="s">
        <v>166</v>
      </c>
      <c r="H118" s="212">
        <v>19</v>
      </c>
      <c r="I118" s="213"/>
      <c r="J118" s="214">
        <f>ROUND(I118*H118,2)</f>
        <v>0</v>
      </c>
      <c r="K118" s="210" t="s">
        <v>147</v>
      </c>
      <c r="L118" s="48"/>
      <c r="M118" s="215" t="s">
        <v>19</v>
      </c>
      <c r="N118" s="216" t="s">
        <v>43</v>
      </c>
      <c r="O118" s="88"/>
      <c r="P118" s="217">
        <f>O118*H118</f>
        <v>0</v>
      </c>
      <c r="Q118" s="217">
        <v>0.00080000000000000004</v>
      </c>
      <c r="R118" s="217">
        <f>Q118*H118</f>
        <v>0.0152</v>
      </c>
      <c r="S118" s="217">
        <v>0</v>
      </c>
      <c r="T118" s="218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19" t="s">
        <v>288</v>
      </c>
      <c r="AT118" s="219" t="s">
        <v>143</v>
      </c>
      <c r="AU118" s="219" t="s">
        <v>82</v>
      </c>
      <c r="AY118" s="21" t="s">
        <v>140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1" t="s">
        <v>80</v>
      </c>
      <c r="BK118" s="220">
        <f>ROUND(I118*H118,2)</f>
        <v>0</v>
      </c>
      <c r="BL118" s="21" t="s">
        <v>288</v>
      </c>
      <c r="BM118" s="219" t="s">
        <v>412</v>
      </c>
    </row>
    <row r="119" s="2" customFormat="1">
      <c r="A119" s="42"/>
      <c r="B119" s="43"/>
      <c r="C119" s="44"/>
      <c r="D119" s="221" t="s">
        <v>150</v>
      </c>
      <c r="E119" s="44"/>
      <c r="F119" s="222" t="s">
        <v>1052</v>
      </c>
      <c r="G119" s="44"/>
      <c r="H119" s="44"/>
      <c r="I119" s="223"/>
      <c r="J119" s="44"/>
      <c r="K119" s="44"/>
      <c r="L119" s="48"/>
      <c r="M119" s="224"/>
      <c r="N119" s="225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1" t="s">
        <v>150</v>
      </c>
      <c r="AU119" s="21" t="s">
        <v>82</v>
      </c>
    </row>
    <row r="120" s="2" customFormat="1" ht="16.5" customHeight="1">
      <c r="A120" s="42"/>
      <c r="B120" s="43"/>
      <c r="C120" s="208" t="s">
        <v>316</v>
      </c>
      <c r="D120" s="208" t="s">
        <v>143</v>
      </c>
      <c r="E120" s="209" t="s">
        <v>1053</v>
      </c>
      <c r="F120" s="210" t="s">
        <v>1054</v>
      </c>
      <c r="G120" s="211" t="s">
        <v>166</v>
      </c>
      <c r="H120" s="212">
        <v>21</v>
      </c>
      <c r="I120" s="213"/>
      <c r="J120" s="214">
        <f>ROUND(I120*H120,2)</f>
        <v>0</v>
      </c>
      <c r="K120" s="210" t="s">
        <v>147</v>
      </c>
      <c r="L120" s="48"/>
      <c r="M120" s="215" t="s">
        <v>19</v>
      </c>
      <c r="N120" s="216" t="s">
        <v>43</v>
      </c>
      <c r="O120" s="88"/>
      <c r="P120" s="217">
        <f>O120*H120</f>
        <v>0</v>
      </c>
      <c r="Q120" s="217">
        <v>0.0012600000000000001</v>
      </c>
      <c r="R120" s="217">
        <f>Q120*H120</f>
        <v>0.026460000000000001</v>
      </c>
      <c r="S120" s="217">
        <v>0</v>
      </c>
      <c r="T120" s="218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19" t="s">
        <v>288</v>
      </c>
      <c r="AT120" s="219" t="s">
        <v>143</v>
      </c>
      <c r="AU120" s="219" t="s">
        <v>82</v>
      </c>
      <c r="AY120" s="21" t="s">
        <v>140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1" t="s">
        <v>80</v>
      </c>
      <c r="BK120" s="220">
        <f>ROUND(I120*H120,2)</f>
        <v>0</v>
      </c>
      <c r="BL120" s="21" t="s">
        <v>288</v>
      </c>
      <c r="BM120" s="219" t="s">
        <v>426</v>
      </c>
    </row>
    <row r="121" s="2" customFormat="1">
      <c r="A121" s="42"/>
      <c r="B121" s="43"/>
      <c r="C121" s="44"/>
      <c r="D121" s="221" t="s">
        <v>150</v>
      </c>
      <c r="E121" s="44"/>
      <c r="F121" s="222" t="s">
        <v>1055</v>
      </c>
      <c r="G121" s="44"/>
      <c r="H121" s="44"/>
      <c r="I121" s="223"/>
      <c r="J121" s="44"/>
      <c r="K121" s="44"/>
      <c r="L121" s="48"/>
      <c r="M121" s="224"/>
      <c r="N121" s="225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1" t="s">
        <v>150</v>
      </c>
      <c r="AU121" s="21" t="s">
        <v>82</v>
      </c>
    </row>
    <row r="122" s="2" customFormat="1" ht="16.5" customHeight="1">
      <c r="A122" s="42"/>
      <c r="B122" s="43"/>
      <c r="C122" s="208" t="s">
        <v>7</v>
      </c>
      <c r="D122" s="208" t="s">
        <v>143</v>
      </c>
      <c r="E122" s="209" t="s">
        <v>1056</v>
      </c>
      <c r="F122" s="210" t="s">
        <v>1057</v>
      </c>
      <c r="G122" s="211" t="s">
        <v>161</v>
      </c>
      <c r="H122" s="212">
        <v>6</v>
      </c>
      <c r="I122" s="213"/>
      <c r="J122" s="214">
        <f>ROUND(I122*H122,2)</f>
        <v>0</v>
      </c>
      <c r="K122" s="210" t="s">
        <v>147</v>
      </c>
      <c r="L122" s="48"/>
      <c r="M122" s="215" t="s">
        <v>19</v>
      </c>
      <c r="N122" s="216" t="s">
        <v>43</v>
      </c>
      <c r="O122" s="88"/>
      <c r="P122" s="217">
        <f>O122*H122</f>
        <v>0</v>
      </c>
      <c r="Q122" s="217">
        <v>0.00069999999999999999</v>
      </c>
      <c r="R122" s="217">
        <f>Q122*H122</f>
        <v>0.0041999999999999997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288</v>
      </c>
      <c r="AT122" s="219" t="s">
        <v>143</v>
      </c>
      <c r="AU122" s="219" t="s">
        <v>82</v>
      </c>
      <c r="AY122" s="21" t="s">
        <v>140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1" t="s">
        <v>80</v>
      </c>
      <c r="BK122" s="220">
        <f>ROUND(I122*H122,2)</f>
        <v>0</v>
      </c>
      <c r="BL122" s="21" t="s">
        <v>288</v>
      </c>
      <c r="BM122" s="219" t="s">
        <v>438</v>
      </c>
    </row>
    <row r="123" s="2" customFormat="1">
      <c r="A123" s="42"/>
      <c r="B123" s="43"/>
      <c r="C123" s="44"/>
      <c r="D123" s="221" t="s">
        <v>150</v>
      </c>
      <c r="E123" s="44"/>
      <c r="F123" s="222" t="s">
        <v>1058</v>
      </c>
      <c r="G123" s="44"/>
      <c r="H123" s="44"/>
      <c r="I123" s="223"/>
      <c r="J123" s="44"/>
      <c r="K123" s="44"/>
      <c r="L123" s="48"/>
      <c r="M123" s="224"/>
      <c r="N123" s="225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1" t="s">
        <v>150</v>
      </c>
      <c r="AU123" s="21" t="s">
        <v>82</v>
      </c>
    </row>
    <row r="124" s="2" customFormat="1" ht="16.5" customHeight="1">
      <c r="A124" s="42"/>
      <c r="B124" s="43"/>
      <c r="C124" s="208" t="s">
        <v>326</v>
      </c>
      <c r="D124" s="208" t="s">
        <v>143</v>
      </c>
      <c r="E124" s="209" t="s">
        <v>1059</v>
      </c>
      <c r="F124" s="210" t="s">
        <v>1060</v>
      </c>
      <c r="G124" s="211" t="s">
        <v>166</v>
      </c>
      <c r="H124" s="212">
        <v>10</v>
      </c>
      <c r="I124" s="213"/>
      <c r="J124" s="214">
        <f>ROUND(I124*H124,2)</f>
        <v>0</v>
      </c>
      <c r="K124" s="210" t="s">
        <v>147</v>
      </c>
      <c r="L124" s="48"/>
      <c r="M124" s="215" t="s">
        <v>19</v>
      </c>
      <c r="N124" s="216" t="s">
        <v>43</v>
      </c>
      <c r="O124" s="88"/>
      <c r="P124" s="217">
        <f>O124*H124</f>
        <v>0</v>
      </c>
      <c r="Q124" s="217">
        <v>4.0000000000000003E-05</v>
      </c>
      <c r="R124" s="217">
        <f>Q124*H124</f>
        <v>0.00040000000000000002</v>
      </c>
      <c r="S124" s="217">
        <v>0</v>
      </c>
      <c r="T124" s="218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19" t="s">
        <v>288</v>
      </c>
      <c r="AT124" s="219" t="s">
        <v>143</v>
      </c>
      <c r="AU124" s="219" t="s">
        <v>82</v>
      </c>
      <c r="AY124" s="21" t="s">
        <v>140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1" t="s">
        <v>80</v>
      </c>
      <c r="BK124" s="220">
        <f>ROUND(I124*H124,2)</f>
        <v>0</v>
      </c>
      <c r="BL124" s="21" t="s">
        <v>288</v>
      </c>
      <c r="BM124" s="219" t="s">
        <v>449</v>
      </c>
    </row>
    <row r="125" s="2" customFormat="1">
      <c r="A125" s="42"/>
      <c r="B125" s="43"/>
      <c r="C125" s="44"/>
      <c r="D125" s="221" t="s">
        <v>150</v>
      </c>
      <c r="E125" s="44"/>
      <c r="F125" s="222" t="s">
        <v>1061</v>
      </c>
      <c r="G125" s="44"/>
      <c r="H125" s="44"/>
      <c r="I125" s="223"/>
      <c r="J125" s="44"/>
      <c r="K125" s="44"/>
      <c r="L125" s="48"/>
      <c r="M125" s="224"/>
      <c r="N125" s="225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1" t="s">
        <v>150</v>
      </c>
      <c r="AU125" s="21" t="s">
        <v>82</v>
      </c>
    </row>
    <row r="126" s="2" customFormat="1" ht="16.5" customHeight="1">
      <c r="A126" s="42"/>
      <c r="B126" s="43"/>
      <c r="C126" s="208" t="s">
        <v>333</v>
      </c>
      <c r="D126" s="208" t="s">
        <v>143</v>
      </c>
      <c r="E126" s="209" t="s">
        <v>1062</v>
      </c>
      <c r="F126" s="210" t="s">
        <v>1063</v>
      </c>
      <c r="G126" s="211" t="s">
        <v>166</v>
      </c>
      <c r="H126" s="212">
        <v>21</v>
      </c>
      <c r="I126" s="213"/>
      <c r="J126" s="214">
        <f>ROUND(I126*H126,2)</f>
        <v>0</v>
      </c>
      <c r="K126" s="210" t="s">
        <v>147</v>
      </c>
      <c r="L126" s="48"/>
      <c r="M126" s="215" t="s">
        <v>19</v>
      </c>
      <c r="N126" s="216" t="s">
        <v>43</v>
      </c>
      <c r="O126" s="88"/>
      <c r="P126" s="217">
        <f>O126*H126</f>
        <v>0</v>
      </c>
      <c r="Q126" s="217">
        <v>4.0000000000000003E-05</v>
      </c>
      <c r="R126" s="217">
        <f>Q126*H126</f>
        <v>0.00084000000000000003</v>
      </c>
      <c r="S126" s="217">
        <v>0</v>
      </c>
      <c r="T126" s="218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19" t="s">
        <v>288</v>
      </c>
      <c r="AT126" s="219" t="s">
        <v>143</v>
      </c>
      <c r="AU126" s="219" t="s">
        <v>82</v>
      </c>
      <c r="AY126" s="21" t="s">
        <v>140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1" t="s">
        <v>80</v>
      </c>
      <c r="BK126" s="220">
        <f>ROUND(I126*H126,2)</f>
        <v>0</v>
      </c>
      <c r="BL126" s="21" t="s">
        <v>288</v>
      </c>
      <c r="BM126" s="219" t="s">
        <v>465</v>
      </c>
    </row>
    <row r="127" s="2" customFormat="1">
      <c r="A127" s="42"/>
      <c r="B127" s="43"/>
      <c r="C127" s="44"/>
      <c r="D127" s="221" t="s">
        <v>150</v>
      </c>
      <c r="E127" s="44"/>
      <c r="F127" s="222" t="s">
        <v>1064</v>
      </c>
      <c r="G127" s="44"/>
      <c r="H127" s="44"/>
      <c r="I127" s="223"/>
      <c r="J127" s="44"/>
      <c r="K127" s="44"/>
      <c r="L127" s="48"/>
      <c r="M127" s="224"/>
      <c r="N127" s="225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1" t="s">
        <v>150</v>
      </c>
      <c r="AU127" s="21" t="s">
        <v>82</v>
      </c>
    </row>
    <row r="128" s="2" customFormat="1" ht="16.5" customHeight="1">
      <c r="A128" s="42"/>
      <c r="B128" s="43"/>
      <c r="C128" s="208" t="s">
        <v>338</v>
      </c>
      <c r="D128" s="208" t="s">
        <v>143</v>
      </c>
      <c r="E128" s="209" t="s">
        <v>1065</v>
      </c>
      <c r="F128" s="210" t="s">
        <v>1066</v>
      </c>
      <c r="G128" s="211" t="s">
        <v>166</v>
      </c>
      <c r="H128" s="212">
        <v>9</v>
      </c>
      <c r="I128" s="213"/>
      <c r="J128" s="214">
        <f>ROUND(I128*H128,2)</f>
        <v>0</v>
      </c>
      <c r="K128" s="210" t="s">
        <v>147</v>
      </c>
      <c r="L128" s="48"/>
      <c r="M128" s="215" t="s">
        <v>19</v>
      </c>
      <c r="N128" s="216" t="s">
        <v>43</v>
      </c>
      <c r="O128" s="88"/>
      <c r="P128" s="217">
        <f>O128*H128</f>
        <v>0</v>
      </c>
      <c r="Q128" s="217">
        <v>0.00011</v>
      </c>
      <c r="R128" s="217">
        <f>Q128*H128</f>
        <v>0.00098999999999999999</v>
      </c>
      <c r="S128" s="217">
        <v>0</v>
      </c>
      <c r="T128" s="218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19" t="s">
        <v>288</v>
      </c>
      <c r="AT128" s="219" t="s">
        <v>143</v>
      </c>
      <c r="AU128" s="219" t="s">
        <v>82</v>
      </c>
      <c r="AY128" s="21" t="s">
        <v>140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1" t="s">
        <v>80</v>
      </c>
      <c r="BK128" s="220">
        <f>ROUND(I128*H128,2)</f>
        <v>0</v>
      </c>
      <c r="BL128" s="21" t="s">
        <v>288</v>
      </c>
      <c r="BM128" s="219" t="s">
        <v>480</v>
      </c>
    </row>
    <row r="129" s="2" customFormat="1">
      <c r="A129" s="42"/>
      <c r="B129" s="43"/>
      <c r="C129" s="44"/>
      <c r="D129" s="221" t="s">
        <v>150</v>
      </c>
      <c r="E129" s="44"/>
      <c r="F129" s="222" t="s">
        <v>1067</v>
      </c>
      <c r="G129" s="44"/>
      <c r="H129" s="44"/>
      <c r="I129" s="223"/>
      <c r="J129" s="44"/>
      <c r="K129" s="44"/>
      <c r="L129" s="48"/>
      <c r="M129" s="224"/>
      <c r="N129" s="225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1" t="s">
        <v>150</v>
      </c>
      <c r="AU129" s="21" t="s">
        <v>82</v>
      </c>
    </row>
    <row r="130" s="2" customFormat="1" ht="16.5" customHeight="1">
      <c r="A130" s="42"/>
      <c r="B130" s="43"/>
      <c r="C130" s="208" t="s">
        <v>346</v>
      </c>
      <c r="D130" s="208" t="s">
        <v>143</v>
      </c>
      <c r="E130" s="209" t="s">
        <v>1068</v>
      </c>
      <c r="F130" s="210" t="s">
        <v>1069</v>
      </c>
      <c r="G130" s="211" t="s">
        <v>161</v>
      </c>
      <c r="H130" s="212">
        <v>9</v>
      </c>
      <c r="I130" s="213"/>
      <c r="J130" s="214">
        <f>ROUND(I130*H130,2)</f>
        <v>0</v>
      </c>
      <c r="K130" s="210" t="s">
        <v>147</v>
      </c>
      <c r="L130" s="48"/>
      <c r="M130" s="215" t="s">
        <v>19</v>
      </c>
      <c r="N130" s="216" t="s">
        <v>43</v>
      </c>
      <c r="O130" s="88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19" t="s">
        <v>288</v>
      </c>
      <c r="AT130" s="219" t="s">
        <v>143</v>
      </c>
      <c r="AU130" s="219" t="s">
        <v>82</v>
      </c>
      <c r="AY130" s="21" t="s">
        <v>140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1" t="s">
        <v>80</v>
      </c>
      <c r="BK130" s="220">
        <f>ROUND(I130*H130,2)</f>
        <v>0</v>
      </c>
      <c r="BL130" s="21" t="s">
        <v>288</v>
      </c>
      <c r="BM130" s="219" t="s">
        <v>496</v>
      </c>
    </row>
    <row r="131" s="2" customFormat="1">
      <c r="A131" s="42"/>
      <c r="B131" s="43"/>
      <c r="C131" s="44"/>
      <c r="D131" s="221" t="s">
        <v>150</v>
      </c>
      <c r="E131" s="44"/>
      <c r="F131" s="222" t="s">
        <v>1070</v>
      </c>
      <c r="G131" s="44"/>
      <c r="H131" s="44"/>
      <c r="I131" s="223"/>
      <c r="J131" s="44"/>
      <c r="K131" s="44"/>
      <c r="L131" s="48"/>
      <c r="M131" s="224"/>
      <c r="N131" s="225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1" t="s">
        <v>150</v>
      </c>
      <c r="AU131" s="21" t="s">
        <v>82</v>
      </c>
    </row>
    <row r="132" s="2" customFormat="1" ht="16.5" customHeight="1">
      <c r="A132" s="42"/>
      <c r="B132" s="43"/>
      <c r="C132" s="208" t="s">
        <v>355</v>
      </c>
      <c r="D132" s="208" t="s">
        <v>143</v>
      </c>
      <c r="E132" s="209" t="s">
        <v>1071</v>
      </c>
      <c r="F132" s="210" t="s">
        <v>1072</v>
      </c>
      <c r="G132" s="211" t="s">
        <v>161</v>
      </c>
      <c r="H132" s="212">
        <v>8</v>
      </c>
      <c r="I132" s="213"/>
      <c r="J132" s="214">
        <f>ROUND(I132*H132,2)</f>
        <v>0</v>
      </c>
      <c r="K132" s="210" t="s">
        <v>147</v>
      </c>
      <c r="L132" s="48"/>
      <c r="M132" s="215" t="s">
        <v>19</v>
      </c>
      <c r="N132" s="216" t="s">
        <v>43</v>
      </c>
      <c r="O132" s="88"/>
      <c r="P132" s="217">
        <f>O132*H132</f>
        <v>0</v>
      </c>
      <c r="Q132" s="217">
        <v>0.00017000000000000001</v>
      </c>
      <c r="R132" s="217">
        <f>Q132*H132</f>
        <v>0.0013600000000000001</v>
      </c>
      <c r="S132" s="217">
        <v>0</v>
      </c>
      <c r="T132" s="218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19" t="s">
        <v>288</v>
      </c>
      <c r="AT132" s="219" t="s">
        <v>143</v>
      </c>
      <c r="AU132" s="219" t="s">
        <v>82</v>
      </c>
      <c r="AY132" s="21" t="s">
        <v>140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1" t="s">
        <v>80</v>
      </c>
      <c r="BK132" s="220">
        <f>ROUND(I132*H132,2)</f>
        <v>0</v>
      </c>
      <c r="BL132" s="21" t="s">
        <v>288</v>
      </c>
      <c r="BM132" s="219" t="s">
        <v>510</v>
      </c>
    </row>
    <row r="133" s="2" customFormat="1">
      <c r="A133" s="42"/>
      <c r="B133" s="43"/>
      <c r="C133" s="44"/>
      <c r="D133" s="221" t="s">
        <v>150</v>
      </c>
      <c r="E133" s="44"/>
      <c r="F133" s="222" t="s">
        <v>1073</v>
      </c>
      <c r="G133" s="44"/>
      <c r="H133" s="44"/>
      <c r="I133" s="223"/>
      <c r="J133" s="44"/>
      <c r="K133" s="44"/>
      <c r="L133" s="48"/>
      <c r="M133" s="224"/>
      <c r="N133" s="225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1" t="s">
        <v>150</v>
      </c>
      <c r="AU133" s="21" t="s">
        <v>82</v>
      </c>
    </row>
    <row r="134" s="2" customFormat="1" ht="16.5" customHeight="1">
      <c r="A134" s="42"/>
      <c r="B134" s="43"/>
      <c r="C134" s="208" t="s">
        <v>361</v>
      </c>
      <c r="D134" s="208" t="s">
        <v>143</v>
      </c>
      <c r="E134" s="209" t="s">
        <v>1074</v>
      </c>
      <c r="F134" s="210" t="s">
        <v>1075</v>
      </c>
      <c r="G134" s="211" t="s">
        <v>161</v>
      </c>
      <c r="H134" s="212">
        <v>1</v>
      </c>
      <c r="I134" s="213"/>
      <c r="J134" s="214">
        <f>ROUND(I134*H134,2)</f>
        <v>0</v>
      </c>
      <c r="K134" s="210" t="s">
        <v>147</v>
      </c>
      <c r="L134" s="48"/>
      <c r="M134" s="215" t="s">
        <v>19</v>
      </c>
      <c r="N134" s="216" t="s">
        <v>43</v>
      </c>
      <c r="O134" s="88"/>
      <c r="P134" s="217">
        <f>O134*H134</f>
        <v>0</v>
      </c>
      <c r="Q134" s="217">
        <v>0.00021000000000000001</v>
      </c>
      <c r="R134" s="217">
        <f>Q134*H134</f>
        <v>0.00021000000000000001</v>
      </c>
      <c r="S134" s="217">
        <v>0</v>
      </c>
      <c r="T134" s="218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19" t="s">
        <v>288</v>
      </c>
      <c r="AT134" s="219" t="s">
        <v>143</v>
      </c>
      <c r="AU134" s="219" t="s">
        <v>82</v>
      </c>
      <c r="AY134" s="21" t="s">
        <v>140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1" t="s">
        <v>80</v>
      </c>
      <c r="BK134" s="220">
        <f>ROUND(I134*H134,2)</f>
        <v>0</v>
      </c>
      <c r="BL134" s="21" t="s">
        <v>288</v>
      </c>
      <c r="BM134" s="219" t="s">
        <v>522</v>
      </c>
    </row>
    <row r="135" s="2" customFormat="1">
      <c r="A135" s="42"/>
      <c r="B135" s="43"/>
      <c r="C135" s="44"/>
      <c r="D135" s="221" t="s">
        <v>150</v>
      </c>
      <c r="E135" s="44"/>
      <c r="F135" s="222" t="s">
        <v>1076</v>
      </c>
      <c r="G135" s="44"/>
      <c r="H135" s="44"/>
      <c r="I135" s="223"/>
      <c r="J135" s="44"/>
      <c r="K135" s="44"/>
      <c r="L135" s="48"/>
      <c r="M135" s="224"/>
      <c r="N135" s="225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1" t="s">
        <v>150</v>
      </c>
      <c r="AU135" s="21" t="s">
        <v>82</v>
      </c>
    </row>
    <row r="136" s="2" customFormat="1" ht="16.5" customHeight="1">
      <c r="A136" s="42"/>
      <c r="B136" s="43"/>
      <c r="C136" s="208" t="s">
        <v>366</v>
      </c>
      <c r="D136" s="208" t="s">
        <v>143</v>
      </c>
      <c r="E136" s="209" t="s">
        <v>1077</v>
      </c>
      <c r="F136" s="210" t="s">
        <v>1078</v>
      </c>
      <c r="G136" s="211" t="s">
        <v>161</v>
      </c>
      <c r="H136" s="212">
        <v>2</v>
      </c>
      <c r="I136" s="213"/>
      <c r="J136" s="214">
        <f>ROUND(I136*H136,2)</f>
        <v>0</v>
      </c>
      <c r="K136" s="210" t="s">
        <v>147</v>
      </c>
      <c r="L136" s="48"/>
      <c r="M136" s="215" t="s">
        <v>19</v>
      </c>
      <c r="N136" s="216" t="s">
        <v>43</v>
      </c>
      <c r="O136" s="88"/>
      <c r="P136" s="217">
        <f>O136*H136</f>
        <v>0</v>
      </c>
      <c r="Q136" s="217">
        <v>0.00034000000000000002</v>
      </c>
      <c r="R136" s="217">
        <f>Q136*H136</f>
        <v>0.00068000000000000005</v>
      </c>
      <c r="S136" s="217">
        <v>0</v>
      </c>
      <c r="T136" s="218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19" t="s">
        <v>288</v>
      </c>
      <c r="AT136" s="219" t="s">
        <v>143</v>
      </c>
      <c r="AU136" s="219" t="s">
        <v>82</v>
      </c>
      <c r="AY136" s="21" t="s">
        <v>140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1" t="s">
        <v>80</v>
      </c>
      <c r="BK136" s="220">
        <f>ROUND(I136*H136,2)</f>
        <v>0</v>
      </c>
      <c r="BL136" s="21" t="s">
        <v>288</v>
      </c>
      <c r="BM136" s="219" t="s">
        <v>535</v>
      </c>
    </row>
    <row r="137" s="2" customFormat="1">
      <c r="A137" s="42"/>
      <c r="B137" s="43"/>
      <c r="C137" s="44"/>
      <c r="D137" s="221" t="s">
        <v>150</v>
      </c>
      <c r="E137" s="44"/>
      <c r="F137" s="222" t="s">
        <v>1079</v>
      </c>
      <c r="G137" s="44"/>
      <c r="H137" s="44"/>
      <c r="I137" s="223"/>
      <c r="J137" s="44"/>
      <c r="K137" s="44"/>
      <c r="L137" s="48"/>
      <c r="M137" s="224"/>
      <c r="N137" s="225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1" t="s">
        <v>150</v>
      </c>
      <c r="AU137" s="21" t="s">
        <v>82</v>
      </c>
    </row>
    <row r="138" s="2" customFormat="1" ht="16.5" customHeight="1">
      <c r="A138" s="42"/>
      <c r="B138" s="43"/>
      <c r="C138" s="208" t="s">
        <v>373</v>
      </c>
      <c r="D138" s="208" t="s">
        <v>143</v>
      </c>
      <c r="E138" s="209" t="s">
        <v>1080</v>
      </c>
      <c r="F138" s="210" t="s">
        <v>1081</v>
      </c>
      <c r="G138" s="211" t="s">
        <v>161</v>
      </c>
      <c r="H138" s="212">
        <v>1</v>
      </c>
      <c r="I138" s="213"/>
      <c r="J138" s="214">
        <f>ROUND(I138*H138,2)</f>
        <v>0</v>
      </c>
      <c r="K138" s="210" t="s">
        <v>147</v>
      </c>
      <c r="L138" s="48"/>
      <c r="M138" s="215" t="s">
        <v>19</v>
      </c>
      <c r="N138" s="216" t="s">
        <v>43</v>
      </c>
      <c r="O138" s="88"/>
      <c r="P138" s="217">
        <f>O138*H138</f>
        <v>0</v>
      </c>
      <c r="Q138" s="217">
        <v>0.00149</v>
      </c>
      <c r="R138" s="217">
        <f>Q138*H138</f>
        <v>0.00149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288</v>
      </c>
      <c r="AT138" s="219" t="s">
        <v>143</v>
      </c>
      <c r="AU138" s="219" t="s">
        <v>82</v>
      </c>
      <c r="AY138" s="21" t="s">
        <v>140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1" t="s">
        <v>80</v>
      </c>
      <c r="BK138" s="220">
        <f>ROUND(I138*H138,2)</f>
        <v>0</v>
      </c>
      <c r="BL138" s="21" t="s">
        <v>288</v>
      </c>
      <c r="BM138" s="219" t="s">
        <v>548</v>
      </c>
    </row>
    <row r="139" s="2" customFormat="1">
      <c r="A139" s="42"/>
      <c r="B139" s="43"/>
      <c r="C139" s="44"/>
      <c r="D139" s="221" t="s">
        <v>150</v>
      </c>
      <c r="E139" s="44"/>
      <c r="F139" s="222" t="s">
        <v>1082</v>
      </c>
      <c r="G139" s="44"/>
      <c r="H139" s="44"/>
      <c r="I139" s="223"/>
      <c r="J139" s="44"/>
      <c r="K139" s="44"/>
      <c r="L139" s="48"/>
      <c r="M139" s="224"/>
      <c r="N139" s="225"/>
      <c r="O139" s="88"/>
      <c r="P139" s="88"/>
      <c r="Q139" s="88"/>
      <c r="R139" s="88"/>
      <c r="S139" s="88"/>
      <c r="T139" s="89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T139" s="21" t="s">
        <v>150</v>
      </c>
      <c r="AU139" s="21" t="s">
        <v>82</v>
      </c>
    </row>
    <row r="140" s="2" customFormat="1" ht="16.5" customHeight="1">
      <c r="A140" s="42"/>
      <c r="B140" s="43"/>
      <c r="C140" s="208" t="s">
        <v>379</v>
      </c>
      <c r="D140" s="208" t="s">
        <v>143</v>
      </c>
      <c r="E140" s="209" t="s">
        <v>1083</v>
      </c>
      <c r="F140" s="210" t="s">
        <v>1084</v>
      </c>
      <c r="G140" s="211" t="s">
        <v>166</v>
      </c>
      <c r="H140" s="212">
        <v>40</v>
      </c>
      <c r="I140" s="213"/>
      <c r="J140" s="214">
        <f>ROUND(I140*H140,2)</f>
        <v>0</v>
      </c>
      <c r="K140" s="210" t="s">
        <v>147</v>
      </c>
      <c r="L140" s="48"/>
      <c r="M140" s="215" t="s">
        <v>19</v>
      </c>
      <c r="N140" s="216" t="s">
        <v>43</v>
      </c>
      <c r="O140" s="88"/>
      <c r="P140" s="217">
        <f>O140*H140</f>
        <v>0</v>
      </c>
      <c r="Q140" s="217">
        <v>0.00019000000000000001</v>
      </c>
      <c r="R140" s="217">
        <f>Q140*H140</f>
        <v>0.0076000000000000009</v>
      </c>
      <c r="S140" s="217">
        <v>0</v>
      </c>
      <c r="T140" s="218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19" t="s">
        <v>288</v>
      </c>
      <c r="AT140" s="219" t="s">
        <v>143</v>
      </c>
      <c r="AU140" s="219" t="s">
        <v>82</v>
      </c>
      <c r="AY140" s="21" t="s">
        <v>140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1" t="s">
        <v>80</v>
      </c>
      <c r="BK140" s="220">
        <f>ROUND(I140*H140,2)</f>
        <v>0</v>
      </c>
      <c r="BL140" s="21" t="s">
        <v>288</v>
      </c>
      <c r="BM140" s="219" t="s">
        <v>559</v>
      </c>
    </row>
    <row r="141" s="2" customFormat="1">
      <c r="A141" s="42"/>
      <c r="B141" s="43"/>
      <c r="C141" s="44"/>
      <c r="D141" s="221" t="s">
        <v>150</v>
      </c>
      <c r="E141" s="44"/>
      <c r="F141" s="222" t="s">
        <v>1085</v>
      </c>
      <c r="G141" s="44"/>
      <c r="H141" s="44"/>
      <c r="I141" s="223"/>
      <c r="J141" s="44"/>
      <c r="K141" s="44"/>
      <c r="L141" s="48"/>
      <c r="M141" s="224"/>
      <c r="N141" s="225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1" t="s">
        <v>150</v>
      </c>
      <c r="AU141" s="21" t="s">
        <v>82</v>
      </c>
    </row>
    <row r="142" s="2" customFormat="1" ht="16.5" customHeight="1">
      <c r="A142" s="42"/>
      <c r="B142" s="43"/>
      <c r="C142" s="208" t="s">
        <v>384</v>
      </c>
      <c r="D142" s="208" t="s">
        <v>143</v>
      </c>
      <c r="E142" s="209" t="s">
        <v>1086</v>
      </c>
      <c r="F142" s="210" t="s">
        <v>1087</v>
      </c>
      <c r="G142" s="211" t="s">
        <v>166</v>
      </c>
      <c r="H142" s="212">
        <v>40</v>
      </c>
      <c r="I142" s="213"/>
      <c r="J142" s="214">
        <f>ROUND(I142*H142,2)</f>
        <v>0</v>
      </c>
      <c r="K142" s="210" t="s">
        <v>147</v>
      </c>
      <c r="L142" s="48"/>
      <c r="M142" s="215" t="s">
        <v>19</v>
      </c>
      <c r="N142" s="216" t="s">
        <v>43</v>
      </c>
      <c r="O142" s="88"/>
      <c r="P142" s="217">
        <f>O142*H142</f>
        <v>0</v>
      </c>
      <c r="Q142" s="217">
        <v>1.0000000000000001E-05</v>
      </c>
      <c r="R142" s="217">
        <f>Q142*H142</f>
        <v>0.00040000000000000002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288</v>
      </c>
      <c r="AT142" s="219" t="s">
        <v>143</v>
      </c>
      <c r="AU142" s="219" t="s">
        <v>82</v>
      </c>
      <c r="AY142" s="21" t="s">
        <v>140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1" t="s">
        <v>80</v>
      </c>
      <c r="BK142" s="220">
        <f>ROUND(I142*H142,2)</f>
        <v>0</v>
      </c>
      <c r="BL142" s="21" t="s">
        <v>288</v>
      </c>
      <c r="BM142" s="219" t="s">
        <v>569</v>
      </c>
    </row>
    <row r="143" s="2" customFormat="1">
      <c r="A143" s="42"/>
      <c r="B143" s="43"/>
      <c r="C143" s="44"/>
      <c r="D143" s="221" t="s">
        <v>150</v>
      </c>
      <c r="E143" s="44"/>
      <c r="F143" s="222" t="s">
        <v>1088</v>
      </c>
      <c r="G143" s="44"/>
      <c r="H143" s="44"/>
      <c r="I143" s="223"/>
      <c r="J143" s="44"/>
      <c r="K143" s="44"/>
      <c r="L143" s="48"/>
      <c r="M143" s="224"/>
      <c r="N143" s="225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1" t="s">
        <v>150</v>
      </c>
      <c r="AU143" s="21" t="s">
        <v>82</v>
      </c>
    </row>
    <row r="144" s="2" customFormat="1" ht="16.5" customHeight="1">
      <c r="A144" s="42"/>
      <c r="B144" s="43"/>
      <c r="C144" s="208" t="s">
        <v>389</v>
      </c>
      <c r="D144" s="208" t="s">
        <v>143</v>
      </c>
      <c r="E144" s="209" t="s">
        <v>1089</v>
      </c>
      <c r="F144" s="210" t="s">
        <v>1090</v>
      </c>
      <c r="G144" s="211" t="s">
        <v>161</v>
      </c>
      <c r="H144" s="212">
        <v>16</v>
      </c>
      <c r="I144" s="213"/>
      <c r="J144" s="214">
        <f>ROUND(I144*H144,2)</f>
        <v>0</v>
      </c>
      <c r="K144" s="210" t="s">
        <v>19</v>
      </c>
      <c r="L144" s="48"/>
      <c r="M144" s="215" t="s">
        <v>19</v>
      </c>
      <c r="N144" s="216" t="s">
        <v>43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19" t="s">
        <v>288</v>
      </c>
      <c r="AT144" s="219" t="s">
        <v>143</v>
      </c>
      <c r="AU144" s="219" t="s">
        <v>82</v>
      </c>
      <c r="AY144" s="21" t="s">
        <v>140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1" t="s">
        <v>80</v>
      </c>
      <c r="BK144" s="220">
        <f>ROUND(I144*H144,2)</f>
        <v>0</v>
      </c>
      <c r="BL144" s="21" t="s">
        <v>288</v>
      </c>
      <c r="BM144" s="219" t="s">
        <v>286</v>
      </c>
    </row>
    <row r="145" s="2" customFormat="1" ht="24.15" customHeight="1">
      <c r="A145" s="42"/>
      <c r="B145" s="43"/>
      <c r="C145" s="208" t="s">
        <v>395</v>
      </c>
      <c r="D145" s="208" t="s">
        <v>143</v>
      </c>
      <c r="E145" s="209" t="s">
        <v>1091</v>
      </c>
      <c r="F145" s="210" t="s">
        <v>1092</v>
      </c>
      <c r="G145" s="211" t="s">
        <v>166</v>
      </c>
      <c r="H145" s="212">
        <v>8</v>
      </c>
      <c r="I145" s="213"/>
      <c r="J145" s="214">
        <f>ROUND(I145*H145,2)</f>
        <v>0</v>
      </c>
      <c r="K145" s="210" t="s">
        <v>19</v>
      </c>
      <c r="L145" s="48"/>
      <c r="M145" s="215" t="s">
        <v>19</v>
      </c>
      <c r="N145" s="216" t="s">
        <v>43</v>
      </c>
      <c r="O145" s="88"/>
      <c r="P145" s="217">
        <f>O145*H145</f>
        <v>0</v>
      </c>
      <c r="Q145" s="217">
        <v>0.014999999999999999</v>
      </c>
      <c r="R145" s="217">
        <f>Q145*H145</f>
        <v>0.12</v>
      </c>
      <c r="S145" s="217">
        <v>0</v>
      </c>
      <c r="T145" s="218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19" t="s">
        <v>288</v>
      </c>
      <c r="AT145" s="219" t="s">
        <v>143</v>
      </c>
      <c r="AU145" s="219" t="s">
        <v>82</v>
      </c>
      <c r="AY145" s="21" t="s">
        <v>140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1" t="s">
        <v>80</v>
      </c>
      <c r="BK145" s="220">
        <f>ROUND(I145*H145,2)</f>
        <v>0</v>
      </c>
      <c r="BL145" s="21" t="s">
        <v>288</v>
      </c>
      <c r="BM145" s="219" t="s">
        <v>1093</v>
      </c>
    </row>
    <row r="146" s="2" customFormat="1" ht="24.15" customHeight="1">
      <c r="A146" s="42"/>
      <c r="B146" s="43"/>
      <c r="C146" s="208" t="s">
        <v>401</v>
      </c>
      <c r="D146" s="208" t="s">
        <v>143</v>
      </c>
      <c r="E146" s="209" t="s">
        <v>1094</v>
      </c>
      <c r="F146" s="210" t="s">
        <v>1095</v>
      </c>
      <c r="G146" s="211" t="s">
        <v>166</v>
      </c>
      <c r="H146" s="212">
        <v>8</v>
      </c>
      <c r="I146" s="213"/>
      <c r="J146" s="214">
        <f>ROUND(I146*H146,2)</f>
        <v>0</v>
      </c>
      <c r="K146" s="210" t="s">
        <v>19</v>
      </c>
      <c r="L146" s="48"/>
      <c r="M146" s="215" t="s">
        <v>19</v>
      </c>
      <c r="N146" s="216" t="s">
        <v>43</v>
      </c>
      <c r="O146" s="88"/>
      <c r="P146" s="217">
        <f>O146*H146</f>
        <v>0</v>
      </c>
      <c r="Q146" s="217">
        <v>0.014999999999999999</v>
      </c>
      <c r="R146" s="217">
        <f>Q146*H146</f>
        <v>0.12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288</v>
      </c>
      <c r="AT146" s="219" t="s">
        <v>143</v>
      </c>
      <c r="AU146" s="219" t="s">
        <v>82</v>
      </c>
      <c r="AY146" s="21" t="s">
        <v>140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1" t="s">
        <v>80</v>
      </c>
      <c r="BK146" s="220">
        <f>ROUND(I146*H146,2)</f>
        <v>0</v>
      </c>
      <c r="BL146" s="21" t="s">
        <v>288</v>
      </c>
      <c r="BM146" s="219" t="s">
        <v>1096</v>
      </c>
    </row>
    <row r="147" s="2" customFormat="1" ht="24.15" customHeight="1">
      <c r="A147" s="42"/>
      <c r="B147" s="43"/>
      <c r="C147" s="208" t="s">
        <v>406</v>
      </c>
      <c r="D147" s="208" t="s">
        <v>143</v>
      </c>
      <c r="E147" s="209" t="s">
        <v>1097</v>
      </c>
      <c r="F147" s="210" t="s">
        <v>1098</v>
      </c>
      <c r="G147" s="211" t="s">
        <v>166</v>
      </c>
      <c r="H147" s="212">
        <v>1.7</v>
      </c>
      <c r="I147" s="213"/>
      <c r="J147" s="214">
        <f>ROUND(I147*H147,2)</f>
        <v>0</v>
      </c>
      <c r="K147" s="210" t="s">
        <v>147</v>
      </c>
      <c r="L147" s="48"/>
      <c r="M147" s="215" t="s">
        <v>19</v>
      </c>
      <c r="N147" s="216" t="s">
        <v>43</v>
      </c>
      <c r="O147" s="88"/>
      <c r="P147" s="217">
        <f>O147*H147</f>
        <v>0</v>
      </c>
      <c r="Q147" s="217">
        <v>0.00091</v>
      </c>
      <c r="R147" s="217">
        <f>Q147*H147</f>
        <v>0.001547</v>
      </c>
      <c r="S147" s="217">
        <v>0.0028</v>
      </c>
      <c r="T147" s="218">
        <f>S147*H147</f>
        <v>0.0047599999999999995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19" t="s">
        <v>288</v>
      </c>
      <c r="AT147" s="219" t="s">
        <v>143</v>
      </c>
      <c r="AU147" s="219" t="s">
        <v>82</v>
      </c>
      <c r="AY147" s="21" t="s">
        <v>140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1" t="s">
        <v>80</v>
      </c>
      <c r="BK147" s="220">
        <f>ROUND(I147*H147,2)</f>
        <v>0</v>
      </c>
      <c r="BL147" s="21" t="s">
        <v>288</v>
      </c>
      <c r="BM147" s="219" t="s">
        <v>1099</v>
      </c>
    </row>
    <row r="148" s="2" customFormat="1">
      <c r="A148" s="42"/>
      <c r="B148" s="43"/>
      <c r="C148" s="44"/>
      <c r="D148" s="221" t="s">
        <v>150</v>
      </c>
      <c r="E148" s="44"/>
      <c r="F148" s="222" t="s">
        <v>1100</v>
      </c>
      <c r="G148" s="44"/>
      <c r="H148" s="44"/>
      <c r="I148" s="223"/>
      <c r="J148" s="44"/>
      <c r="K148" s="44"/>
      <c r="L148" s="48"/>
      <c r="M148" s="224"/>
      <c r="N148" s="225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1" t="s">
        <v>150</v>
      </c>
      <c r="AU148" s="21" t="s">
        <v>82</v>
      </c>
    </row>
    <row r="149" s="13" customFormat="1">
      <c r="A149" s="13"/>
      <c r="B149" s="226"/>
      <c r="C149" s="227"/>
      <c r="D149" s="228" t="s">
        <v>152</v>
      </c>
      <c r="E149" s="229" t="s">
        <v>19</v>
      </c>
      <c r="F149" s="230" t="s">
        <v>1101</v>
      </c>
      <c r="G149" s="227"/>
      <c r="H149" s="231">
        <v>0.5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152</v>
      </c>
      <c r="AU149" s="237" t="s">
        <v>82</v>
      </c>
      <c r="AV149" s="13" t="s">
        <v>82</v>
      </c>
      <c r="AW149" s="13" t="s">
        <v>33</v>
      </c>
      <c r="AX149" s="13" t="s">
        <v>72</v>
      </c>
      <c r="AY149" s="237" t="s">
        <v>140</v>
      </c>
    </row>
    <row r="150" s="13" customFormat="1">
      <c r="A150" s="13"/>
      <c r="B150" s="226"/>
      <c r="C150" s="227"/>
      <c r="D150" s="228" t="s">
        <v>152</v>
      </c>
      <c r="E150" s="229" t="s">
        <v>19</v>
      </c>
      <c r="F150" s="230" t="s">
        <v>1102</v>
      </c>
      <c r="G150" s="227"/>
      <c r="H150" s="231">
        <v>1.2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152</v>
      </c>
      <c r="AU150" s="237" t="s">
        <v>82</v>
      </c>
      <c r="AV150" s="13" t="s">
        <v>82</v>
      </c>
      <c r="AW150" s="13" t="s">
        <v>33</v>
      </c>
      <c r="AX150" s="13" t="s">
        <v>72</v>
      </c>
      <c r="AY150" s="237" t="s">
        <v>140</v>
      </c>
    </row>
    <row r="151" s="14" customFormat="1">
      <c r="A151" s="14"/>
      <c r="B151" s="238"/>
      <c r="C151" s="239"/>
      <c r="D151" s="228" t="s">
        <v>152</v>
      </c>
      <c r="E151" s="240" t="s">
        <v>19</v>
      </c>
      <c r="F151" s="241" t="s">
        <v>158</v>
      </c>
      <c r="G151" s="239"/>
      <c r="H151" s="242">
        <v>1.7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152</v>
      </c>
      <c r="AU151" s="248" t="s">
        <v>82</v>
      </c>
      <c r="AV151" s="14" t="s">
        <v>141</v>
      </c>
      <c r="AW151" s="14" t="s">
        <v>33</v>
      </c>
      <c r="AX151" s="14" t="s">
        <v>80</v>
      </c>
      <c r="AY151" s="248" t="s">
        <v>140</v>
      </c>
    </row>
    <row r="152" s="2" customFormat="1" ht="16.5" customHeight="1">
      <c r="A152" s="42"/>
      <c r="B152" s="43"/>
      <c r="C152" s="208" t="s">
        <v>412</v>
      </c>
      <c r="D152" s="208" t="s">
        <v>143</v>
      </c>
      <c r="E152" s="209" t="s">
        <v>1103</v>
      </c>
      <c r="F152" s="210" t="s">
        <v>1104</v>
      </c>
      <c r="G152" s="211" t="s">
        <v>982</v>
      </c>
      <c r="H152" s="212">
        <v>12</v>
      </c>
      <c r="I152" s="213"/>
      <c r="J152" s="214">
        <f>ROUND(I152*H152,2)</f>
        <v>0</v>
      </c>
      <c r="K152" s="210" t="s">
        <v>19</v>
      </c>
      <c r="L152" s="48"/>
      <c r="M152" s="215" t="s">
        <v>19</v>
      </c>
      <c r="N152" s="216" t="s">
        <v>43</v>
      </c>
      <c r="O152" s="88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19" t="s">
        <v>288</v>
      </c>
      <c r="AT152" s="219" t="s">
        <v>143</v>
      </c>
      <c r="AU152" s="219" t="s">
        <v>82</v>
      </c>
      <c r="AY152" s="21" t="s">
        <v>140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1" t="s">
        <v>80</v>
      </c>
      <c r="BK152" s="220">
        <f>ROUND(I152*H152,2)</f>
        <v>0</v>
      </c>
      <c r="BL152" s="21" t="s">
        <v>288</v>
      </c>
      <c r="BM152" s="219" t="s">
        <v>314</v>
      </c>
    </row>
    <row r="153" s="2" customFormat="1" ht="16.5" customHeight="1">
      <c r="A153" s="42"/>
      <c r="B153" s="43"/>
      <c r="C153" s="208" t="s">
        <v>418</v>
      </c>
      <c r="D153" s="208" t="s">
        <v>143</v>
      </c>
      <c r="E153" s="209" t="s">
        <v>1105</v>
      </c>
      <c r="F153" s="210" t="s">
        <v>1106</v>
      </c>
      <c r="G153" s="211" t="s">
        <v>982</v>
      </c>
      <c r="H153" s="212">
        <v>20</v>
      </c>
      <c r="I153" s="213"/>
      <c r="J153" s="214">
        <f>ROUND(I153*H153,2)</f>
        <v>0</v>
      </c>
      <c r="K153" s="210" t="s">
        <v>19</v>
      </c>
      <c r="L153" s="48"/>
      <c r="M153" s="215" t="s">
        <v>19</v>
      </c>
      <c r="N153" s="216" t="s">
        <v>43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19" t="s">
        <v>288</v>
      </c>
      <c r="AT153" s="219" t="s">
        <v>143</v>
      </c>
      <c r="AU153" s="219" t="s">
        <v>82</v>
      </c>
      <c r="AY153" s="21" t="s">
        <v>140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1" t="s">
        <v>80</v>
      </c>
      <c r="BK153" s="220">
        <f>ROUND(I153*H153,2)</f>
        <v>0</v>
      </c>
      <c r="BL153" s="21" t="s">
        <v>288</v>
      </c>
      <c r="BM153" s="219" t="s">
        <v>596</v>
      </c>
    </row>
    <row r="154" s="2" customFormat="1" ht="24.15" customHeight="1">
      <c r="A154" s="42"/>
      <c r="B154" s="43"/>
      <c r="C154" s="208" t="s">
        <v>426</v>
      </c>
      <c r="D154" s="208" t="s">
        <v>143</v>
      </c>
      <c r="E154" s="209" t="s">
        <v>1107</v>
      </c>
      <c r="F154" s="210" t="s">
        <v>1108</v>
      </c>
      <c r="G154" s="211" t="s">
        <v>184</v>
      </c>
      <c r="H154" s="212">
        <v>0.30099999999999999</v>
      </c>
      <c r="I154" s="213"/>
      <c r="J154" s="214">
        <f>ROUND(I154*H154,2)</f>
        <v>0</v>
      </c>
      <c r="K154" s="210" t="s">
        <v>147</v>
      </c>
      <c r="L154" s="48"/>
      <c r="M154" s="215" t="s">
        <v>19</v>
      </c>
      <c r="N154" s="216" t="s">
        <v>43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19" t="s">
        <v>288</v>
      </c>
      <c r="AT154" s="219" t="s">
        <v>143</v>
      </c>
      <c r="AU154" s="219" t="s">
        <v>82</v>
      </c>
      <c r="AY154" s="21" t="s">
        <v>140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1" t="s">
        <v>80</v>
      </c>
      <c r="BK154" s="220">
        <f>ROUND(I154*H154,2)</f>
        <v>0</v>
      </c>
      <c r="BL154" s="21" t="s">
        <v>288</v>
      </c>
      <c r="BM154" s="219" t="s">
        <v>604</v>
      </c>
    </row>
    <row r="155" s="2" customFormat="1">
      <c r="A155" s="42"/>
      <c r="B155" s="43"/>
      <c r="C155" s="44"/>
      <c r="D155" s="221" t="s">
        <v>150</v>
      </c>
      <c r="E155" s="44"/>
      <c r="F155" s="222" t="s">
        <v>1109</v>
      </c>
      <c r="G155" s="44"/>
      <c r="H155" s="44"/>
      <c r="I155" s="223"/>
      <c r="J155" s="44"/>
      <c r="K155" s="44"/>
      <c r="L155" s="48"/>
      <c r="M155" s="224"/>
      <c r="N155" s="225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1" t="s">
        <v>150</v>
      </c>
      <c r="AU155" s="21" t="s">
        <v>82</v>
      </c>
    </row>
    <row r="156" s="12" customFormat="1" ht="22.8" customHeight="1">
      <c r="A156" s="12"/>
      <c r="B156" s="192"/>
      <c r="C156" s="193"/>
      <c r="D156" s="194" t="s">
        <v>71</v>
      </c>
      <c r="E156" s="206" t="s">
        <v>1110</v>
      </c>
      <c r="F156" s="206" t="s">
        <v>1111</v>
      </c>
      <c r="G156" s="193"/>
      <c r="H156" s="193"/>
      <c r="I156" s="196"/>
      <c r="J156" s="207">
        <f>BK156</f>
        <v>0</v>
      </c>
      <c r="K156" s="193"/>
      <c r="L156" s="198"/>
      <c r="M156" s="199"/>
      <c r="N156" s="200"/>
      <c r="O156" s="200"/>
      <c r="P156" s="201">
        <f>SUM(P157:P180)</f>
        <v>0</v>
      </c>
      <c r="Q156" s="200"/>
      <c r="R156" s="201">
        <f>SUM(R157:R180)</f>
        <v>0.11534999999999999</v>
      </c>
      <c r="S156" s="200"/>
      <c r="T156" s="202">
        <f>SUM(T157:T180)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3" t="s">
        <v>82</v>
      </c>
      <c r="AT156" s="204" t="s">
        <v>71</v>
      </c>
      <c r="AU156" s="204" t="s">
        <v>80</v>
      </c>
      <c r="AY156" s="203" t="s">
        <v>140</v>
      </c>
      <c r="BK156" s="205">
        <f>SUM(BK157:BK180)</f>
        <v>0</v>
      </c>
    </row>
    <row r="157" s="2" customFormat="1" ht="16.5" customHeight="1">
      <c r="A157" s="42"/>
      <c r="B157" s="43"/>
      <c r="C157" s="208" t="s">
        <v>433</v>
      </c>
      <c r="D157" s="208" t="s">
        <v>143</v>
      </c>
      <c r="E157" s="209" t="s">
        <v>1112</v>
      </c>
      <c r="F157" s="210" t="s">
        <v>1113</v>
      </c>
      <c r="G157" s="211" t="s">
        <v>161</v>
      </c>
      <c r="H157" s="212">
        <v>2</v>
      </c>
      <c r="I157" s="213"/>
      <c r="J157" s="214">
        <f>ROUND(I157*H157,2)</f>
        <v>0</v>
      </c>
      <c r="K157" s="210" t="s">
        <v>147</v>
      </c>
      <c r="L157" s="48"/>
      <c r="M157" s="215" t="s">
        <v>19</v>
      </c>
      <c r="N157" s="216" t="s">
        <v>43</v>
      </c>
      <c r="O157" s="88"/>
      <c r="P157" s="217">
        <f>O157*H157</f>
        <v>0</v>
      </c>
      <c r="Q157" s="217">
        <v>0.0091999999999999998</v>
      </c>
      <c r="R157" s="217">
        <f>Q157*H157</f>
        <v>0.0184</v>
      </c>
      <c r="S157" s="217">
        <v>0</v>
      </c>
      <c r="T157" s="218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19" t="s">
        <v>288</v>
      </c>
      <c r="AT157" s="219" t="s">
        <v>143</v>
      </c>
      <c r="AU157" s="219" t="s">
        <v>82</v>
      </c>
      <c r="AY157" s="21" t="s">
        <v>140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21" t="s">
        <v>80</v>
      </c>
      <c r="BK157" s="220">
        <f>ROUND(I157*H157,2)</f>
        <v>0</v>
      </c>
      <c r="BL157" s="21" t="s">
        <v>288</v>
      </c>
      <c r="BM157" s="219" t="s">
        <v>615</v>
      </c>
    </row>
    <row r="158" s="2" customFormat="1">
      <c r="A158" s="42"/>
      <c r="B158" s="43"/>
      <c r="C158" s="44"/>
      <c r="D158" s="221" t="s">
        <v>150</v>
      </c>
      <c r="E158" s="44"/>
      <c r="F158" s="222" t="s">
        <v>1114</v>
      </c>
      <c r="G158" s="44"/>
      <c r="H158" s="44"/>
      <c r="I158" s="223"/>
      <c r="J158" s="44"/>
      <c r="K158" s="44"/>
      <c r="L158" s="48"/>
      <c r="M158" s="224"/>
      <c r="N158" s="225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1" t="s">
        <v>150</v>
      </c>
      <c r="AU158" s="21" t="s">
        <v>82</v>
      </c>
    </row>
    <row r="159" s="2" customFormat="1" ht="16.5" customHeight="1">
      <c r="A159" s="42"/>
      <c r="B159" s="43"/>
      <c r="C159" s="208" t="s">
        <v>438</v>
      </c>
      <c r="D159" s="208" t="s">
        <v>143</v>
      </c>
      <c r="E159" s="209" t="s">
        <v>1115</v>
      </c>
      <c r="F159" s="210" t="s">
        <v>1116</v>
      </c>
      <c r="G159" s="211" t="s">
        <v>161</v>
      </c>
      <c r="H159" s="212">
        <v>2</v>
      </c>
      <c r="I159" s="213"/>
      <c r="J159" s="214">
        <f>ROUND(I159*H159,2)</f>
        <v>0</v>
      </c>
      <c r="K159" s="210" t="s">
        <v>147</v>
      </c>
      <c r="L159" s="48"/>
      <c r="M159" s="215" t="s">
        <v>19</v>
      </c>
      <c r="N159" s="216" t="s">
        <v>43</v>
      </c>
      <c r="O159" s="88"/>
      <c r="P159" s="217">
        <f>O159*H159</f>
        <v>0</v>
      </c>
      <c r="Q159" s="217">
        <v>0.00014999999999999999</v>
      </c>
      <c r="R159" s="217">
        <f>Q159*H159</f>
        <v>0.00029999999999999997</v>
      </c>
      <c r="S159" s="217">
        <v>0</v>
      </c>
      <c r="T159" s="218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19" t="s">
        <v>288</v>
      </c>
      <c r="AT159" s="219" t="s">
        <v>143</v>
      </c>
      <c r="AU159" s="219" t="s">
        <v>82</v>
      </c>
      <c r="AY159" s="21" t="s">
        <v>140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21" t="s">
        <v>80</v>
      </c>
      <c r="BK159" s="220">
        <f>ROUND(I159*H159,2)</f>
        <v>0</v>
      </c>
      <c r="BL159" s="21" t="s">
        <v>288</v>
      </c>
      <c r="BM159" s="219" t="s">
        <v>624</v>
      </c>
    </row>
    <row r="160" s="2" customFormat="1">
      <c r="A160" s="42"/>
      <c r="B160" s="43"/>
      <c r="C160" s="44"/>
      <c r="D160" s="221" t="s">
        <v>150</v>
      </c>
      <c r="E160" s="44"/>
      <c r="F160" s="222" t="s">
        <v>1117</v>
      </c>
      <c r="G160" s="44"/>
      <c r="H160" s="44"/>
      <c r="I160" s="223"/>
      <c r="J160" s="44"/>
      <c r="K160" s="44"/>
      <c r="L160" s="48"/>
      <c r="M160" s="224"/>
      <c r="N160" s="225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1" t="s">
        <v>150</v>
      </c>
      <c r="AU160" s="21" t="s">
        <v>82</v>
      </c>
    </row>
    <row r="161" s="2" customFormat="1" ht="16.5" customHeight="1">
      <c r="A161" s="42"/>
      <c r="B161" s="43"/>
      <c r="C161" s="208" t="s">
        <v>443</v>
      </c>
      <c r="D161" s="208" t="s">
        <v>143</v>
      </c>
      <c r="E161" s="209" t="s">
        <v>1118</v>
      </c>
      <c r="F161" s="210" t="s">
        <v>1119</v>
      </c>
      <c r="G161" s="211" t="s">
        <v>161</v>
      </c>
      <c r="H161" s="212">
        <v>2</v>
      </c>
      <c r="I161" s="213"/>
      <c r="J161" s="214">
        <f>ROUND(I161*H161,2)</f>
        <v>0</v>
      </c>
      <c r="K161" s="210" t="s">
        <v>147</v>
      </c>
      <c r="L161" s="48"/>
      <c r="M161" s="215" t="s">
        <v>19</v>
      </c>
      <c r="N161" s="216" t="s">
        <v>43</v>
      </c>
      <c r="O161" s="88"/>
      <c r="P161" s="217">
        <f>O161*H161</f>
        <v>0</v>
      </c>
      <c r="Q161" s="217">
        <v>0.017469999999999999</v>
      </c>
      <c r="R161" s="217">
        <f>Q161*H161</f>
        <v>0.034939999999999999</v>
      </c>
      <c r="S161" s="217">
        <v>0</v>
      </c>
      <c r="T161" s="218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19" t="s">
        <v>288</v>
      </c>
      <c r="AT161" s="219" t="s">
        <v>143</v>
      </c>
      <c r="AU161" s="219" t="s">
        <v>82</v>
      </c>
      <c r="AY161" s="21" t="s">
        <v>140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1" t="s">
        <v>80</v>
      </c>
      <c r="BK161" s="220">
        <f>ROUND(I161*H161,2)</f>
        <v>0</v>
      </c>
      <c r="BL161" s="21" t="s">
        <v>288</v>
      </c>
      <c r="BM161" s="219" t="s">
        <v>638</v>
      </c>
    </row>
    <row r="162" s="2" customFormat="1">
      <c r="A162" s="42"/>
      <c r="B162" s="43"/>
      <c r="C162" s="44"/>
      <c r="D162" s="221" t="s">
        <v>150</v>
      </c>
      <c r="E162" s="44"/>
      <c r="F162" s="222" t="s">
        <v>1120</v>
      </c>
      <c r="G162" s="44"/>
      <c r="H162" s="44"/>
      <c r="I162" s="223"/>
      <c r="J162" s="44"/>
      <c r="K162" s="44"/>
      <c r="L162" s="48"/>
      <c r="M162" s="224"/>
      <c r="N162" s="225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1" t="s">
        <v>150</v>
      </c>
      <c r="AU162" s="21" t="s">
        <v>82</v>
      </c>
    </row>
    <row r="163" s="2" customFormat="1" ht="16.5" customHeight="1">
      <c r="A163" s="42"/>
      <c r="B163" s="43"/>
      <c r="C163" s="208" t="s">
        <v>449</v>
      </c>
      <c r="D163" s="208" t="s">
        <v>143</v>
      </c>
      <c r="E163" s="209" t="s">
        <v>1121</v>
      </c>
      <c r="F163" s="210" t="s">
        <v>1122</v>
      </c>
      <c r="G163" s="211" t="s">
        <v>1123</v>
      </c>
      <c r="H163" s="212">
        <v>2</v>
      </c>
      <c r="I163" s="213"/>
      <c r="J163" s="214">
        <f>ROUND(I163*H163,2)</f>
        <v>0</v>
      </c>
      <c r="K163" s="210" t="s">
        <v>147</v>
      </c>
      <c r="L163" s="48"/>
      <c r="M163" s="215" t="s">
        <v>19</v>
      </c>
      <c r="N163" s="216" t="s">
        <v>43</v>
      </c>
      <c r="O163" s="88"/>
      <c r="P163" s="217">
        <f>O163*H163</f>
        <v>0</v>
      </c>
      <c r="Q163" s="217">
        <v>0.015469999999999999</v>
      </c>
      <c r="R163" s="217">
        <f>Q163*H163</f>
        <v>0.030939999999999999</v>
      </c>
      <c r="S163" s="217">
        <v>0</v>
      </c>
      <c r="T163" s="218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19" t="s">
        <v>288</v>
      </c>
      <c r="AT163" s="219" t="s">
        <v>143</v>
      </c>
      <c r="AU163" s="219" t="s">
        <v>82</v>
      </c>
      <c r="AY163" s="21" t="s">
        <v>140</v>
      </c>
      <c r="BE163" s="220">
        <f>IF(N163="základní",J163,0)</f>
        <v>0</v>
      </c>
      <c r="BF163" s="220">
        <f>IF(N163="snížená",J163,0)</f>
        <v>0</v>
      </c>
      <c r="BG163" s="220">
        <f>IF(N163="zákl. přenesená",J163,0)</f>
        <v>0</v>
      </c>
      <c r="BH163" s="220">
        <f>IF(N163="sníž. přenesená",J163,0)</f>
        <v>0</v>
      </c>
      <c r="BI163" s="220">
        <f>IF(N163="nulová",J163,0)</f>
        <v>0</v>
      </c>
      <c r="BJ163" s="21" t="s">
        <v>80</v>
      </c>
      <c r="BK163" s="220">
        <f>ROUND(I163*H163,2)</f>
        <v>0</v>
      </c>
      <c r="BL163" s="21" t="s">
        <v>288</v>
      </c>
      <c r="BM163" s="219" t="s">
        <v>647</v>
      </c>
    </row>
    <row r="164" s="2" customFormat="1">
      <c r="A164" s="42"/>
      <c r="B164" s="43"/>
      <c r="C164" s="44"/>
      <c r="D164" s="221" t="s">
        <v>150</v>
      </c>
      <c r="E164" s="44"/>
      <c r="F164" s="222" t="s">
        <v>1124</v>
      </c>
      <c r="G164" s="44"/>
      <c r="H164" s="44"/>
      <c r="I164" s="223"/>
      <c r="J164" s="44"/>
      <c r="K164" s="44"/>
      <c r="L164" s="48"/>
      <c r="M164" s="224"/>
      <c r="N164" s="225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1" t="s">
        <v>150</v>
      </c>
      <c r="AU164" s="21" t="s">
        <v>82</v>
      </c>
    </row>
    <row r="165" s="2" customFormat="1" ht="16.5" customHeight="1">
      <c r="A165" s="42"/>
      <c r="B165" s="43"/>
      <c r="C165" s="208" t="s">
        <v>456</v>
      </c>
      <c r="D165" s="208" t="s">
        <v>143</v>
      </c>
      <c r="E165" s="209" t="s">
        <v>1125</v>
      </c>
      <c r="F165" s="210" t="s">
        <v>1126</v>
      </c>
      <c r="G165" s="211" t="s">
        <v>161</v>
      </c>
      <c r="H165" s="212">
        <v>2</v>
      </c>
      <c r="I165" s="213"/>
      <c r="J165" s="214">
        <f>ROUND(I165*H165,2)</f>
        <v>0</v>
      </c>
      <c r="K165" s="210" t="s">
        <v>147</v>
      </c>
      <c r="L165" s="48"/>
      <c r="M165" s="215" t="s">
        <v>19</v>
      </c>
      <c r="N165" s="216" t="s">
        <v>43</v>
      </c>
      <c r="O165" s="88"/>
      <c r="P165" s="217">
        <f>O165*H165</f>
        <v>0</v>
      </c>
      <c r="Q165" s="217">
        <v>0.00013999999999999999</v>
      </c>
      <c r="R165" s="217">
        <f>Q165*H165</f>
        <v>0.00027999999999999998</v>
      </c>
      <c r="S165" s="217">
        <v>0</v>
      </c>
      <c r="T165" s="218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19" t="s">
        <v>288</v>
      </c>
      <c r="AT165" s="219" t="s">
        <v>143</v>
      </c>
      <c r="AU165" s="219" t="s">
        <v>82</v>
      </c>
      <c r="AY165" s="21" t="s">
        <v>140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1" t="s">
        <v>80</v>
      </c>
      <c r="BK165" s="220">
        <f>ROUND(I165*H165,2)</f>
        <v>0</v>
      </c>
      <c r="BL165" s="21" t="s">
        <v>288</v>
      </c>
      <c r="BM165" s="219" t="s">
        <v>659</v>
      </c>
    </row>
    <row r="166" s="2" customFormat="1">
      <c r="A166" s="42"/>
      <c r="B166" s="43"/>
      <c r="C166" s="44"/>
      <c r="D166" s="221" t="s">
        <v>150</v>
      </c>
      <c r="E166" s="44"/>
      <c r="F166" s="222" t="s">
        <v>1127</v>
      </c>
      <c r="G166" s="44"/>
      <c r="H166" s="44"/>
      <c r="I166" s="223"/>
      <c r="J166" s="44"/>
      <c r="K166" s="44"/>
      <c r="L166" s="48"/>
      <c r="M166" s="224"/>
      <c r="N166" s="225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1" t="s">
        <v>150</v>
      </c>
      <c r="AU166" s="21" t="s">
        <v>82</v>
      </c>
    </row>
    <row r="167" s="2" customFormat="1" ht="16.5" customHeight="1">
      <c r="A167" s="42"/>
      <c r="B167" s="43"/>
      <c r="C167" s="208" t="s">
        <v>465</v>
      </c>
      <c r="D167" s="208" t="s">
        <v>143</v>
      </c>
      <c r="E167" s="209" t="s">
        <v>1128</v>
      </c>
      <c r="F167" s="210" t="s">
        <v>1129</v>
      </c>
      <c r="G167" s="211" t="s">
        <v>1123</v>
      </c>
      <c r="H167" s="212">
        <v>2</v>
      </c>
      <c r="I167" s="213"/>
      <c r="J167" s="214">
        <f>ROUND(I167*H167,2)</f>
        <v>0</v>
      </c>
      <c r="K167" s="210" t="s">
        <v>147</v>
      </c>
      <c r="L167" s="48"/>
      <c r="M167" s="215" t="s">
        <v>19</v>
      </c>
      <c r="N167" s="216" t="s">
        <v>43</v>
      </c>
      <c r="O167" s="88"/>
      <c r="P167" s="217">
        <f>O167*H167</f>
        <v>0</v>
      </c>
      <c r="Q167" s="217">
        <v>0.00023000000000000001</v>
      </c>
      <c r="R167" s="217">
        <f>Q167*H167</f>
        <v>0.00046000000000000001</v>
      </c>
      <c r="S167" s="217">
        <v>0</v>
      </c>
      <c r="T167" s="218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19" t="s">
        <v>288</v>
      </c>
      <c r="AT167" s="219" t="s">
        <v>143</v>
      </c>
      <c r="AU167" s="219" t="s">
        <v>82</v>
      </c>
      <c r="AY167" s="21" t="s">
        <v>140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1" t="s">
        <v>80</v>
      </c>
      <c r="BK167" s="220">
        <f>ROUND(I167*H167,2)</f>
        <v>0</v>
      </c>
      <c r="BL167" s="21" t="s">
        <v>288</v>
      </c>
      <c r="BM167" s="219" t="s">
        <v>669</v>
      </c>
    </row>
    <row r="168" s="2" customFormat="1">
      <c r="A168" s="42"/>
      <c r="B168" s="43"/>
      <c r="C168" s="44"/>
      <c r="D168" s="221" t="s">
        <v>150</v>
      </c>
      <c r="E168" s="44"/>
      <c r="F168" s="222" t="s">
        <v>1130</v>
      </c>
      <c r="G168" s="44"/>
      <c r="H168" s="44"/>
      <c r="I168" s="223"/>
      <c r="J168" s="44"/>
      <c r="K168" s="44"/>
      <c r="L168" s="48"/>
      <c r="M168" s="224"/>
      <c r="N168" s="225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1" t="s">
        <v>150</v>
      </c>
      <c r="AU168" s="21" t="s">
        <v>82</v>
      </c>
    </row>
    <row r="169" s="2" customFormat="1" ht="16.5" customHeight="1">
      <c r="A169" s="42"/>
      <c r="B169" s="43"/>
      <c r="C169" s="208" t="s">
        <v>473</v>
      </c>
      <c r="D169" s="208" t="s">
        <v>143</v>
      </c>
      <c r="E169" s="209" t="s">
        <v>1131</v>
      </c>
      <c r="F169" s="210" t="s">
        <v>1132</v>
      </c>
      <c r="G169" s="211" t="s">
        <v>161</v>
      </c>
      <c r="H169" s="212">
        <v>2</v>
      </c>
      <c r="I169" s="213"/>
      <c r="J169" s="214">
        <f>ROUND(I169*H169,2)</f>
        <v>0</v>
      </c>
      <c r="K169" s="210" t="s">
        <v>147</v>
      </c>
      <c r="L169" s="48"/>
      <c r="M169" s="215" t="s">
        <v>19</v>
      </c>
      <c r="N169" s="216" t="s">
        <v>43</v>
      </c>
      <c r="O169" s="88"/>
      <c r="P169" s="217">
        <f>O169*H169</f>
        <v>0</v>
      </c>
      <c r="Q169" s="217">
        <v>0.0018</v>
      </c>
      <c r="R169" s="217">
        <f>Q169*H169</f>
        <v>0.0035999999999999999</v>
      </c>
      <c r="S169" s="217">
        <v>0</v>
      </c>
      <c r="T169" s="218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19" t="s">
        <v>288</v>
      </c>
      <c r="AT169" s="219" t="s">
        <v>143</v>
      </c>
      <c r="AU169" s="219" t="s">
        <v>82</v>
      </c>
      <c r="AY169" s="21" t="s">
        <v>140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1" t="s">
        <v>80</v>
      </c>
      <c r="BK169" s="220">
        <f>ROUND(I169*H169,2)</f>
        <v>0</v>
      </c>
      <c r="BL169" s="21" t="s">
        <v>288</v>
      </c>
      <c r="BM169" s="219" t="s">
        <v>681</v>
      </c>
    </row>
    <row r="170" s="2" customFormat="1">
      <c r="A170" s="42"/>
      <c r="B170" s="43"/>
      <c r="C170" s="44"/>
      <c r="D170" s="221" t="s">
        <v>150</v>
      </c>
      <c r="E170" s="44"/>
      <c r="F170" s="222" t="s">
        <v>1133</v>
      </c>
      <c r="G170" s="44"/>
      <c r="H170" s="44"/>
      <c r="I170" s="223"/>
      <c r="J170" s="44"/>
      <c r="K170" s="44"/>
      <c r="L170" s="48"/>
      <c r="M170" s="224"/>
      <c r="N170" s="225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1" t="s">
        <v>150</v>
      </c>
      <c r="AU170" s="21" t="s">
        <v>82</v>
      </c>
    </row>
    <row r="171" s="2" customFormat="1" ht="16.5" customHeight="1">
      <c r="A171" s="42"/>
      <c r="B171" s="43"/>
      <c r="C171" s="208" t="s">
        <v>480</v>
      </c>
      <c r="D171" s="208" t="s">
        <v>143</v>
      </c>
      <c r="E171" s="209" t="s">
        <v>1134</v>
      </c>
      <c r="F171" s="210" t="s">
        <v>1135</v>
      </c>
      <c r="G171" s="211" t="s">
        <v>1123</v>
      </c>
      <c r="H171" s="212">
        <v>1</v>
      </c>
      <c r="I171" s="213"/>
      <c r="J171" s="214">
        <f>ROUND(I171*H171,2)</f>
        <v>0</v>
      </c>
      <c r="K171" s="210" t="s">
        <v>147</v>
      </c>
      <c r="L171" s="48"/>
      <c r="M171" s="215" t="s">
        <v>19</v>
      </c>
      <c r="N171" s="216" t="s">
        <v>43</v>
      </c>
      <c r="O171" s="88"/>
      <c r="P171" s="217">
        <f>O171*H171</f>
        <v>0</v>
      </c>
      <c r="Q171" s="217">
        <v>0.024340000000000001</v>
      </c>
      <c r="R171" s="217">
        <f>Q171*H171</f>
        <v>0.024340000000000001</v>
      </c>
      <c r="S171" s="217">
        <v>0</v>
      </c>
      <c r="T171" s="218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19" t="s">
        <v>288</v>
      </c>
      <c r="AT171" s="219" t="s">
        <v>143</v>
      </c>
      <c r="AU171" s="219" t="s">
        <v>82</v>
      </c>
      <c r="AY171" s="21" t="s">
        <v>140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1" t="s">
        <v>80</v>
      </c>
      <c r="BK171" s="220">
        <f>ROUND(I171*H171,2)</f>
        <v>0</v>
      </c>
      <c r="BL171" s="21" t="s">
        <v>288</v>
      </c>
      <c r="BM171" s="219" t="s">
        <v>691</v>
      </c>
    </row>
    <row r="172" s="2" customFormat="1">
      <c r="A172" s="42"/>
      <c r="B172" s="43"/>
      <c r="C172" s="44"/>
      <c r="D172" s="221" t="s">
        <v>150</v>
      </c>
      <c r="E172" s="44"/>
      <c r="F172" s="222" t="s">
        <v>1136</v>
      </c>
      <c r="G172" s="44"/>
      <c r="H172" s="44"/>
      <c r="I172" s="223"/>
      <c r="J172" s="44"/>
      <c r="K172" s="44"/>
      <c r="L172" s="48"/>
      <c r="M172" s="224"/>
      <c r="N172" s="225"/>
      <c r="O172" s="88"/>
      <c r="P172" s="88"/>
      <c r="Q172" s="88"/>
      <c r="R172" s="88"/>
      <c r="S172" s="88"/>
      <c r="T172" s="89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T172" s="21" t="s">
        <v>150</v>
      </c>
      <c r="AU172" s="21" t="s">
        <v>82</v>
      </c>
    </row>
    <row r="173" s="2" customFormat="1" ht="16.5" customHeight="1">
      <c r="A173" s="42"/>
      <c r="B173" s="43"/>
      <c r="C173" s="208" t="s">
        <v>487</v>
      </c>
      <c r="D173" s="208" t="s">
        <v>143</v>
      </c>
      <c r="E173" s="209" t="s">
        <v>1137</v>
      </c>
      <c r="F173" s="210" t="s">
        <v>1138</v>
      </c>
      <c r="G173" s="211" t="s">
        <v>1123</v>
      </c>
      <c r="H173" s="212">
        <v>1</v>
      </c>
      <c r="I173" s="213"/>
      <c r="J173" s="214">
        <f>ROUND(I173*H173,2)</f>
        <v>0</v>
      </c>
      <c r="K173" s="210" t="s">
        <v>147</v>
      </c>
      <c r="L173" s="48"/>
      <c r="M173" s="215" t="s">
        <v>19</v>
      </c>
      <c r="N173" s="216" t="s">
        <v>43</v>
      </c>
      <c r="O173" s="88"/>
      <c r="P173" s="217">
        <f>O173*H173</f>
        <v>0</v>
      </c>
      <c r="Q173" s="217">
        <v>0.00034000000000000002</v>
      </c>
      <c r="R173" s="217">
        <f>Q173*H173</f>
        <v>0.00034000000000000002</v>
      </c>
      <c r="S173" s="217">
        <v>0</v>
      </c>
      <c r="T173" s="218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19" t="s">
        <v>288</v>
      </c>
      <c r="AT173" s="219" t="s">
        <v>143</v>
      </c>
      <c r="AU173" s="219" t="s">
        <v>82</v>
      </c>
      <c r="AY173" s="21" t="s">
        <v>140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1" t="s">
        <v>80</v>
      </c>
      <c r="BK173" s="220">
        <f>ROUND(I173*H173,2)</f>
        <v>0</v>
      </c>
      <c r="BL173" s="21" t="s">
        <v>288</v>
      </c>
      <c r="BM173" s="219" t="s">
        <v>704</v>
      </c>
    </row>
    <row r="174" s="2" customFormat="1">
      <c r="A174" s="42"/>
      <c r="B174" s="43"/>
      <c r="C174" s="44"/>
      <c r="D174" s="221" t="s">
        <v>150</v>
      </c>
      <c r="E174" s="44"/>
      <c r="F174" s="222" t="s">
        <v>1139</v>
      </c>
      <c r="G174" s="44"/>
      <c r="H174" s="44"/>
      <c r="I174" s="223"/>
      <c r="J174" s="44"/>
      <c r="K174" s="44"/>
      <c r="L174" s="48"/>
      <c r="M174" s="224"/>
      <c r="N174" s="225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1" t="s">
        <v>150</v>
      </c>
      <c r="AU174" s="21" t="s">
        <v>82</v>
      </c>
    </row>
    <row r="175" s="2" customFormat="1" ht="16.5" customHeight="1">
      <c r="A175" s="42"/>
      <c r="B175" s="43"/>
      <c r="C175" s="208" t="s">
        <v>496</v>
      </c>
      <c r="D175" s="208" t="s">
        <v>143</v>
      </c>
      <c r="E175" s="209" t="s">
        <v>1140</v>
      </c>
      <c r="F175" s="210" t="s">
        <v>1141</v>
      </c>
      <c r="G175" s="211" t="s">
        <v>161</v>
      </c>
      <c r="H175" s="212">
        <v>6</v>
      </c>
      <c r="I175" s="213"/>
      <c r="J175" s="214">
        <f>ROUND(I175*H175,2)</f>
        <v>0</v>
      </c>
      <c r="K175" s="210" t="s">
        <v>147</v>
      </c>
      <c r="L175" s="48"/>
      <c r="M175" s="215" t="s">
        <v>19</v>
      </c>
      <c r="N175" s="216" t="s">
        <v>43</v>
      </c>
      <c r="O175" s="88"/>
      <c r="P175" s="217">
        <f>O175*H175</f>
        <v>0</v>
      </c>
      <c r="Q175" s="217">
        <v>0.00024000000000000001</v>
      </c>
      <c r="R175" s="217">
        <f>Q175*H175</f>
        <v>0.0014400000000000001</v>
      </c>
      <c r="S175" s="217">
        <v>0</v>
      </c>
      <c r="T175" s="218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19" t="s">
        <v>288</v>
      </c>
      <c r="AT175" s="219" t="s">
        <v>143</v>
      </c>
      <c r="AU175" s="219" t="s">
        <v>82</v>
      </c>
      <c r="AY175" s="21" t="s">
        <v>140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1" t="s">
        <v>80</v>
      </c>
      <c r="BK175" s="220">
        <f>ROUND(I175*H175,2)</f>
        <v>0</v>
      </c>
      <c r="BL175" s="21" t="s">
        <v>288</v>
      </c>
      <c r="BM175" s="219" t="s">
        <v>715</v>
      </c>
    </row>
    <row r="176" s="2" customFormat="1">
      <c r="A176" s="42"/>
      <c r="B176" s="43"/>
      <c r="C176" s="44"/>
      <c r="D176" s="221" t="s">
        <v>150</v>
      </c>
      <c r="E176" s="44"/>
      <c r="F176" s="222" t="s">
        <v>1142</v>
      </c>
      <c r="G176" s="44"/>
      <c r="H176" s="44"/>
      <c r="I176" s="223"/>
      <c r="J176" s="44"/>
      <c r="K176" s="44"/>
      <c r="L176" s="48"/>
      <c r="M176" s="224"/>
      <c r="N176" s="225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1" t="s">
        <v>150</v>
      </c>
      <c r="AU176" s="21" t="s">
        <v>82</v>
      </c>
    </row>
    <row r="177" s="2" customFormat="1" ht="16.5" customHeight="1">
      <c r="A177" s="42"/>
      <c r="B177" s="43"/>
      <c r="C177" s="208" t="s">
        <v>505</v>
      </c>
      <c r="D177" s="208" t="s">
        <v>143</v>
      </c>
      <c r="E177" s="209" t="s">
        <v>1143</v>
      </c>
      <c r="F177" s="210" t="s">
        <v>1144</v>
      </c>
      <c r="G177" s="211" t="s">
        <v>161</v>
      </c>
      <c r="H177" s="212">
        <v>1</v>
      </c>
      <c r="I177" s="213"/>
      <c r="J177" s="214">
        <f>ROUND(I177*H177,2)</f>
        <v>0</v>
      </c>
      <c r="K177" s="210" t="s">
        <v>147</v>
      </c>
      <c r="L177" s="48"/>
      <c r="M177" s="215" t="s">
        <v>19</v>
      </c>
      <c r="N177" s="216" t="s">
        <v>43</v>
      </c>
      <c r="O177" s="88"/>
      <c r="P177" s="217">
        <f>O177*H177</f>
        <v>0</v>
      </c>
      <c r="Q177" s="217">
        <v>0.00031</v>
      </c>
      <c r="R177" s="217">
        <f>Q177*H177</f>
        <v>0.00031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288</v>
      </c>
      <c r="AT177" s="219" t="s">
        <v>143</v>
      </c>
      <c r="AU177" s="219" t="s">
        <v>82</v>
      </c>
      <c r="AY177" s="21" t="s">
        <v>140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1" t="s">
        <v>80</v>
      </c>
      <c r="BK177" s="220">
        <f>ROUND(I177*H177,2)</f>
        <v>0</v>
      </c>
      <c r="BL177" s="21" t="s">
        <v>288</v>
      </c>
      <c r="BM177" s="219" t="s">
        <v>727</v>
      </c>
    </row>
    <row r="178" s="2" customFormat="1">
      <c r="A178" s="42"/>
      <c r="B178" s="43"/>
      <c r="C178" s="44"/>
      <c r="D178" s="221" t="s">
        <v>150</v>
      </c>
      <c r="E178" s="44"/>
      <c r="F178" s="222" t="s">
        <v>1145</v>
      </c>
      <c r="G178" s="44"/>
      <c r="H178" s="44"/>
      <c r="I178" s="223"/>
      <c r="J178" s="44"/>
      <c r="K178" s="44"/>
      <c r="L178" s="48"/>
      <c r="M178" s="224"/>
      <c r="N178" s="225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1" t="s">
        <v>150</v>
      </c>
      <c r="AU178" s="21" t="s">
        <v>82</v>
      </c>
    </row>
    <row r="179" s="2" customFormat="1" ht="24.15" customHeight="1">
      <c r="A179" s="42"/>
      <c r="B179" s="43"/>
      <c r="C179" s="208" t="s">
        <v>510</v>
      </c>
      <c r="D179" s="208" t="s">
        <v>143</v>
      </c>
      <c r="E179" s="209" t="s">
        <v>1146</v>
      </c>
      <c r="F179" s="210" t="s">
        <v>1147</v>
      </c>
      <c r="G179" s="211" t="s">
        <v>184</v>
      </c>
      <c r="H179" s="212">
        <v>0.11500000000000001</v>
      </c>
      <c r="I179" s="213"/>
      <c r="J179" s="214">
        <f>ROUND(I179*H179,2)</f>
        <v>0</v>
      </c>
      <c r="K179" s="210" t="s">
        <v>147</v>
      </c>
      <c r="L179" s="48"/>
      <c r="M179" s="215" t="s">
        <v>19</v>
      </c>
      <c r="N179" s="216" t="s">
        <v>43</v>
      </c>
      <c r="O179" s="88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19" t="s">
        <v>288</v>
      </c>
      <c r="AT179" s="219" t="s">
        <v>143</v>
      </c>
      <c r="AU179" s="219" t="s">
        <v>82</v>
      </c>
      <c r="AY179" s="21" t="s">
        <v>140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21" t="s">
        <v>80</v>
      </c>
      <c r="BK179" s="220">
        <f>ROUND(I179*H179,2)</f>
        <v>0</v>
      </c>
      <c r="BL179" s="21" t="s">
        <v>288</v>
      </c>
      <c r="BM179" s="219" t="s">
        <v>737</v>
      </c>
    </row>
    <row r="180" s="2" customFormat="1">
      <c r="A180" s="42"/>
      <c r="B180" s="43"/>
      <c r="C180" s="44"/>
      <c r="D180" s="221" t="s">
        <v>150</v>
      </c>
      <c r="E180" s="44"/>
      <c r="F180" s="222" t="s">
        <v>1148</v>
      </c>
      <c r="G180" s="44"/>
      <c r="H180" s="44"/>
      <c r="I180" s="223"/>
      <c r="J180" s="44"/>
      <c r="K180" s="44"/>
      <c r="L180" s="48"/>
      <c r="M180" s="281"/>
      <c r="N180" s="282"/>
      <c r="O180" s="283"/>
      <c r="P180" s="283"/>
      <c r="Q180" s="283"/>
      <c r="R180" s="283"/>
      <c r="S180" s="283"/>
      <c r="T180" s="284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1" t="s">
        <v>150</v>
      </c>
      <c r="AU180" s="21" t="s">
        <v>82</v>
      </c>
    </row>
    <row r="181" s="2" customFormat="1" ht="6.96" customHeight="1">
      <c r="A181" s="42"/>
      <c r="B181" s="63"/>
      <c r="C181" s="64"/>
      <c r="D181" s="64"/>
      <c r="E181" s="64"/>
      <c r="F181" s="64"/>
      <c r="G181" s="64"/>
      <c r="H181" s="64"/>
      <c r="I181" s="64"/>
      <c r="J181" s="64"/>
      <c r="K181" s="64"/>
      <c r="L181" s="48"/>
      <c r="M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</row>
  </sheetData>
  <sheetProtection sheet="1" autoFilter="0" formatColumns="0" formatRows="0" objects="1" scenarios="1" spinCount="100000" saltValue="jHrCEYmi3oQUz64o9h5XuNwetuxK+J4bQ0IUxwP0fO0xjB05x/3Gz+SKSDEuigWlgMsRbSSnNPpQr4v3FywUNw==" hashValue="uUCYjAIDgLMwYTu+dK2JZUlFenO9pvtevL0ud6ciwgR9E1ls3G5B2V0fNeriW4Y04I8Bj8xNpazOK1KSaLW9pQ==" algorithmName="SHA-512" password="CEE1"/>
  <autoFilter ref="C82:K18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721174042"/>
    <hyperlink ref="F89" r:id="rId2" display="https://podminky.urs.cz/item/CS_URS_2025_01/721174043"/>
    <hyperlink ref="F91" r:id="rId3" display="https://podminky.urs.cz/item/CS_URS_2025_01/721174025"/>
    <hyperlink ref="F93" r:id="rId4" display="https://podminky.urs.cz/item/CS_URS_2025_01/721194104"/>
    <hyperlink ref="F95" r:id="rId5" display="https://podminky.urs.cz/item/CS_URS_2025_01/721194105"/>
    <hyperlink ref="F97" r:id="rId6" display="https://podminky.urs.cz/item/CS_URS_2025_01/721194109"/>
    <hyperlink ref="F99" r:id="rId7" display="https://podminky.urs.cz/item/CS_URS_2025_01/721290111"/>
    <hyperlink ref="F101" r:id="rId8" display="https://podminky.urs.cz/item/CS_URS_2025_01/721140903"/>
    <hyperlink ref="F103" r:id="rId9" display="https://podminky.urs.cz/item/CS_URS_2025_01/721140905"/>
    <hyperlink ref="F105" r:id="rId10" display="https://podminky.urs.cz/item/CS_URS_2025_01/721140915"/>
    <hyperlink ref="F107" r:id="rId11" display="https://podminky.urs.cz/item/CS_URS_2025_01/721140925"/>
    <hyperlink ref="F109" r:id="rId12" display="https://podminky.urs.cz/item/CS_URS_2025_01/721910922"/>
    <hyperlink ref="F116" r:id="rId13" display="https://podminky.urs.cz/item/CS_URS_2025_01/998721111"/>
    <hyperlink ref="F119" r:id="rId14" display="https://podminky.urs.cz/item/CS_URS_2025_01/722174022"/>
    <hyperlink ref="F121" r:id="rId15" display="https://podminky.urs.cz/item/CS_URS_2025_01/722174023"/>
    <hyperlink ref="F123" r:id="rId16" display="https://podminky.urs.cz/item/CS_URS_2025_01/722174062"/>
    <hyperlink ref="F125" r:id="rId17" display="https://podminky.urs.cz/item/CS_URS_2025_01/722181211"/>
    <hyperlink ref="F127" r:id="rId18" display="https://podminky.urs.cz/item/CS_URS_2025_01/722181212"/>
    <hyperlink ref="F129" r:id="rId19" display="https://podminky.urs.cz/item/CS_URS_2025_01/722181241"/>
    <hyperlink ref="F131" r:id="rId20" display="https://podminky.urs.cz/item/CS_URS_2025_01/722190401"/>
    <hyperlink ref="F133" r:id="rId21" display="https://podminky.urs.cz/item/CS_URS_2025_01/722220152"/>
    <hyperlink ref="F135" r:id="rId22" display="https://podminky.urs.cz/item/CS_URS_2025_01/722232043"/>
    <hyperlink ref="F137" r:id="rId23" display="https://podminky.urs.cz/item/CS_URS_2025_01/722232044"/>
    <hyperlink ref="F139" r:id="rId24" display="https://podminky.urs.cz/item/CS_URS_2025_01/722263207"/>
    <hyperlink ref="F141" r:id="rId25" display="https://podminky.urs.cz/item/CS_URS_2025_01/722290226"/>
    <hyperlink ref="F143" r:id="rId26" display="https://podminky.urs.cz/item/CS_URS_2025_01/722290234"/>
    <hyperlink ref="F148" r:id="rId27" display="https://podminky.urs.cz/item/CS_URS_2025_01/977151112"/>
    <hyperlink ref="F155" r:id="rId28" display="https://podminky.urs.cz/item/CS_URS_2025_01/998722111"/>
    <hyperlink ref="F158" r:id="rId29" display="https://podminky.urs.cz/item/CS_URS_2025_01/726111031"/>
    <hyperlink ref="F160" r:id="rId30" display="https://podminky.urs.cz/item/CS_URS_2025_01/726191001"/>
    <hyperlink ref="F162" r:id="rId31" display="https://podminky.urs.cz/item/CS_URS_2025_01/725112022"/>
    <hyperlink ref="F164" r:id="rId32" display="https://podminky.urs.cz/item/CS_URS_2025_01/725211602"/>
    <hyperlink ref="F166" r:id="rId33" display="https://podminky.urs.cz/item/CS_URS_2025_01/725851325"/>
    <hyperlink ref="F168" r:id="rId34" display="https://podminky.urs.cz/item/CS_URS_2025_01/725861101"/>
    <hyperlink ref="F170" r:id="rId35" display="https://podminky.urs.cz/item/CS_URS_2025_01/725822611"/>
    <hyperlink ref="F172" r:id="rId36" display="https://podminky.urs.cz/item/CS_URS_2025_01/725532111"/>
    <hyperlink ref="F174" r:id="rId37" display="https://podminky.urs.cz/item/CS_URS_2025_01/721226511"/>
    <hyperlink ref="F176" r:id="rId38" display="https://podminky.urs.cz/item/CS_URS_2025_01/725813111"/>
    <hyperlink ref="F178" r:id="rId39" display="https://podminky.urs.cz/item/CS_URS_2025_01/725980123"/>
    <hyperlink ref="F180" r:id="rId40" display="https://podminky.urs.cz/item/CS_URS_2025_01/9987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16.5" customHeight="1">
      <c r="B7" s="24"/>
      <c r="E7" s="137" t="str">
        <f>'Rekapitulace stavby'!K6</f>
        <v>Mrštíkova 1, Jihlava (vybudování sociálního zázemí v nebytovém prostoru)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1149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8. 8. 2025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1150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42"/>
      <c r="B27" s="143"/>
      <c r="C27" s="142"/>
      <c r="D27" s="142"/>
      <c r="E27" s="144" t="s">
        <v>1151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ROUND(J117,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ROUND((SUM(BE117:BE241)),  2)</f>
        <v>0</v>
      </c>
      <c r="G33" s="42"/>
      <c r="H33" s="42"/>
      <c r="I33" s="152">
        <v>0.20999999999999999</v>
      </c>
      <c r="J33" s="151">
        <f>ROUND(((SUM(BE117:BE241))*I33),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ROUND((SUM(BF117:BF241)),  2)</f>
        <v>0</v>
      </c>
      <c r="G34" s="42"/>
      <c r="H34" s="42"/>
      <c r="I34" s="152">
        <v>0.12</v>
      </c>
      <c r="J34" s="151">
        <f>ROUND(((SUM(BF117:BF241))*I34),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ROUND((SUM(BG117:BG241)),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ROUND((SUM(BH117:BH241)),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ROUND((SUM(BI117:BI241)),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Mrštíkova 1, Jihlava (vybudování sociálního zázemí v nebytovém prostoru)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03 - silnoproudá elektrotechnika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8. 8. 2025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Jihlava, Masarykovo nám.97/1</v>
      </c>
      <c r="G54" s="44"/>
      <c r="H54" s="44"/>
      <c r="I54" s="36" t="s">
        <v>31</v>
      </c>
      <c r="J54" s="40" t="str">
        <f>E21</f>
        <v>SPA spol.s r.o.Jihlava, Havlíčkova 46, 58601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Ing.Michal Nestrojil (import do KROS4)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J117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1152</v>
      </c>
      <c r="E60" s="172"/>
      <c r="F60" s="172"/>
      <c r="G60" s="172"/>
      <c r="H60" s="172"/>
      <c r="I60" s="172"/>
      <c r="J60" s="173">
        <f>J118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1153</v>
      </c>
      <c r="E61" s="178"/>
      <c r="F61" s="178"/>
      <c r="G61" s="178"/>
      <c r="H61" s="178"/>
      <c r="I61" s="178"/>
      <c r="J61" s="179">
        <f>J119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1154</v>
      </c>
      <c r="E62" s="178"/>
      <c r="F62" s="178"/>
      <c r="G62" s="178"/>
      <c r="H62" s="178"/>
      <c r="I62" s="178"/>
      <c r="J62" s="179">
        <f>J127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1155</v>
      </c>
      <c r="E63" s="178"/>
      <c r="F63" s="178"/>
      <c r="G63" s="178"/>
      <c r="H63" s="178"/>
      <c r="I63" s="178"/>
      <c r="J63" s="179">
        <f>J147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1156</v>
      </c>
      <c r="E64" s="178"/>
      <c r="F64" s="178"/>
      <c r="G64" s="178"/>
      <c r="H64" s="178"/>
      <c r="I64" s="178"/>
      <c r="J64" s="179">
        <f>J148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5"/>
      <c r="C65" s="176"/>
      <c r="D65" s="177" t="s">
        <v>1157</v>
      </c>
      <c r="E65" s="178"/>
      <c r="F65" s="178"/>
      <c r="G65" s="178"/>
      <c r="H65" s="178"/>
      <c r="I65" s="178"/>
      <c r="J65" s="179">
        <f>J151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21.84" customHeight="1">
      <c r="A66" s="10"/>
      <c r="B66" s="175"/>
      <c r="C66" s="176"/>
      <c r="D66" s="177" t="s">
        <v>1158</v>
      </c>
      <c r="E66" s="178"/>
      <c r="F66" s="178"/>
      <c r="G66" s="178"/>
      <c r="H66" s="178"/>
      <c r="I66" s="178"/>
      <c r="J66" s="179">
        <f>J152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75"/>
      <c r="C67" s="176"/>
      <c r="D67" s="177" t="s">
        <v>1159</v>
      </c>
      <c r="E67" s="178"/>
      <c r="F67" s="178"/>
      <c r="G67" s="178"/>
      <c r="H67" s="178"/>
      <c r="I67" s="178"/>
      <c r="J67" s="179">
        <f>J155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21.84" customHeight="1">
      <c r="A68" s="10"/>
      <c r="B68" s="175"/>
      <c r="C68" s="176"/>
      <c r="D68" s="177" t="s">
        <v>1160</v>
      </c>
      <c r="E68" s="178"/>
      <c r="F68" s="178"/>
      <c r="G68" s="178"/>
      <c r="H68" s="178"/>
      <c r="I68" s="178"/>
      <c r="J68" s="179">
        <f>J157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21.84" customHeight="1">
      <c r="A69" s="10"/>
      <c r="B69" s="175"/>
      <c r="C69" s="176"/>
      <c r="D69" s="177" t="s">
        <v>1161</v>
      </c>
      <c r="E69" s="178"/>
      <c r="F69" s="178"/>
      <c r="G69" s="178"/>
      <c r="H69" s="178"/>
      <c r="I69" s="178"/>
      <c r="J69" s="179">
        <f>J159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21.84" customHeight="1">
      <c r="A70" s="10"/>
      <c r="B70" s="175"/>
      <c r="C70" s="176"/>
      <c r="D70" s="177" t="s">
        <v>1162</v>
      </c>
      <c r="E70" s="178"/>
      <c r="F70" s="178"/>
      <c r="G70" s="178"/>
      <c r="H70" s="178"/>
      <c r="I70" s="178"/>
      <c r="J70" s="179">
        <f>J161</f>
        <v>0</v>
      </c>
      <c r="K70" s="176"/>
      <c r="L70" s="18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21.84" customHeight="1">
      <c r="A71" s="10"/>
      <c r="B71" s="175"/>
      <c r="C71" s="176"/>
      <c r="D71" s="177" t="s">
        <v>1163</v>
      </c>
      <c r="E71" s="178"/>
      <c r="F71" s="178"/>
      <c r="G71" s="178"/>
      <c r="H71" s="178"/>
      <c r="I71" s="178"/>
      <c r="J71" s="179">
        <f>J163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5"/>
      <c r="C72" s="176"/>
      <c r="D72" s="177" t="s">
        <v>1164</v>
      </c>
      <c r="E72" s="178"/>
      <c r="F72" s="178"/>
      <c r="G72" s="178"/>
      <c r="H72" s="178"/>
      <c r="I72" s="178"/>
      <c r="J72" s="179">
        <f>J165</f>
        <v>0</v>
      </c>
      <c r="K72" s="176"/>
      <c r="L72" s="18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21.84" customHeight="1">
      <c r="A73" s="10"/>
      <c r="B73" s="175"/>
      <c r="C73" s="176"/>
      <c r="D73" s="177" t="s">
        <v>1165</v>
      </c>
      <c r="E73" s="178"/>
      <c r="F73" s="178"/>
      <c r="G73" s="178"/>
      <c r="H73" s="178"/>
      <c r="I73" s="178"/>
      <c r="J73" s="179">
        <f>J166</f>
        <v>0</v>
      </c>
      <c r="K73" s="176"/>
      <c r="L73" s="18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21.84" customHeight="1">
      <c r="A74" s="10"/>
      <c r="B74" s="175"/>
      <c r="C74" s="176"/>
      <c r="D74" s="177" t="s">
        <v>1166</v>
      </c>
      <c r="E74" s="178"/>
      <c r="F74" s="178"/>
      <c r="G74" s="178"/>
      <c r="H74" s="178"/>
      <c r="I74" s="178"/>
      <c r="J74" s="179">
        <f>J170</f>
        <v>0</v>
      </c>
      <c r="K74" s="176"/>
      <c r="L74" s="18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21.84" customHeight="1">
      <c r="A75" s="10"/>
      <c r="B75" s="175"/>
      <c r="C75" s="176"/>
      <c r="D75" s="177" t="s">
        <v>1167</v>
      </c>
      <c r="E75" s="178"/>
      <c r="F75" s="178"/>
      <c r="G75" s="178"/>
      <c r="H75" s="178"/>
      <c r="I75" s="178"/>
      <c r="J75" s="179">
        <f>J173</f>
        <v>0</v>
      </c>
      <c r="K75" s="176"/>
      <c r="L75" s="18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21.84" customHeight="1">
      <c r="A76" s="10"/>
      <c r="B76" s="175"/>
      <c r="C76" s="176"/>
      <c r="D76" s="177" t="s">
        <v>1168</v>
      </c>
      <c r="E76" s="178"/>
      <c r="F76" s="178"/>
      <c r="G76" s="178"/>
      <c r="H76" s="178"/>
      <c r="I76" s="178"/>
      <c r="J76" s="179">
        <f>J176</f>
        <v>0</v>
      </c>
      <c r="K76" s="176"/>
      <c r="L76" s="18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75"/>
      <c r="C77" s="176"/>
      <c r="D77" s="177" t="s">
        <v>1169</v>
      </c>
      <c r="E77" s="178"/>
      <c r="F77" s="178"/>
      <c r="G77" s="178"/>
      <c r="H77" s="178"/>
      <c r="I77" s="178"/>
      <c r="J77" s="179">
        <f>J179</f>
        <v>0</v>
      </c>
      <c r="K77" s="176"/>
      <c r="L77" s="18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21.84" customHeight="1">
      <c r="A78" s="10"/>
      <c r="B78" s="175"/>
      <c r="C78" s="176"/>
      <c r="D78" s="177" t="s">
        <v>1170</v>
      </c>
      <c r="E78" s="178"/>
      <c r="F78" s="178"/>
      <c r="G78" s="178"/>
      <c r="H78" s="178"/>
      <c r="I78" s="178"/>
      <c r="J78" s="179">
        <f>J181</f>
        <v>0</v>
      </c>
      <c r="K78" s="176"/>
      <c r="L78" s="18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75"/>
      <c r="C79" s="176"/>
      <c r="D79" s="177" t="s">
        <v>1171</v>
      </c>
      <c r="E79" s="178"/>
      <c r="F79" s="178"/>
      <c r="G79" s="178"/>
      <c r="H79" s="178"/>
      <c r="I79" s="178"/>
      <c r="J79" s="179">
        <f>J185</f>
        <v>0</v>
      </c>
      <c r="K79" s="176"/>
      <c r="L79" s="18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75"/>
      <c r="C80" s="176"/>
      <c r="D80" s="177" t="s">
        <v>1172</v>
      </c>
      <c r="E80" s="178"/>
      <c r="F80" s="178"/>
      <c r="G80" s="178"/>
      <c r="H80" s="178"/>
      <c r="I80" s="178"/>
      <c r="J80" s="179">
        <f>J193</f>
        <v>0</v>
      </c>
      <c r="K80" s="176"/>
      <c r="L80" s="18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21.84" customHeight="1">
      <c r="A81" s="10"/>
      <c r="B81" s="175"/>
      <c r="C81" s="176"/>
      <c r="D81" s="177" t="s">
        <v>1173</v>
      </c>
      <c r="E81" s="178"/>
      <c r="F81" s="178"/>
      <c r="G81" s="178"/>
      <c r="H81" s="178"/>
      <c r="I81" s="178"/>
      <c r="J81" s="179">
        <f>J194</f>
        <v>0</v>
      </c>
      <c r="K81" s="176"/>
      <c r="L81" s="18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21.84" customHeight="1">
      <c r="A82" s="10"/>
      <c r="B82" s="175"/>
      <c r="C82" s="176"/>
      <c r="D82" s="177" t="s">
        <v>1174</v>
      </c>
      <c r="E82" s="178"/>
      <c r="F82" s="178"/>
      <c r="G82" s="178"/>
      <c r="H82" s="178"/>
      <c r="I82" s="178"/>
      <c r="J82" s="179">
        <f>J196</f>
        <v>0</v>
      </c>
      <c r="K82" s="176"/>
      <c r="L82" s="18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75"/>
      <c r="C83" s="176"/>
      <c r="D83" s="177" t="s">
        <v>1175</v>
      </c>
      <c r="E83" s="178"/>
      <c r="F83" s="178"/>
      <c r="G83" s="178"/>
      <c r="H83" s="178"/>
      <c r="I83" s="178"/>
      <c r="J83" s="179">
        <f>J198</f>
        <v>0</v>
      </c>
      <c r="K83" s="176"/>
      <c r="L83" s="18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21.84" customHeight="1">
      <c r="A84" s="10"/>
      <c r="B84" s="175"/>
      <c r="C84" s="176"/>
      <c r="D84" s="177" t="s">
        <v>1174</v>
      </c>
      <c r="E84" s="178"/>
      <c r="F84" s="178"/>
      <c r="G84" s="178"/>
      <c r="H84" s="178"/>
      <c r="I84" s="178"/>
      <c r="J84" s="179">
        <f>J199</f>
        <v>0</v>
      </c>
      <c r="K84" s="176"/>
      <c r="L84" s="18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75"/>
      <c r="C85" s="176"/>
      <c r="D85" s="177" t="s">
        <v>1176</v>
      </c>
      <c r="E85" s="178"/>
      <c r="F85" s="178"/>
      <c r="G85" s="178"/>
      <c r="H85" s="178"/>
      <c r="I85" s="178"/>
      <c r="J85" s="179">
        <f>J201</f>
        <v>0</v>
      </c>
      <c r="K85" s="176"/>
      <c r="L85" s="18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75"/>
      <c r="C86" s="176"/>
      <c r="D86" s="177" t="s">
        <v>1174</v>
      </c>
      <c r="E86" s="178"/>
      <c r="F86" s="178"/>
      <c r="G86" s="178"/>
      <c r="H86" s="178"/>
      <c r="I86" s="178"/>
      <c r="J86" s="179">
        <f>J202</f>
        <v>0</v>
      </c>
      <c r="K86" s="176"/>
      <c r="L86" s="18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21.84" customHeight="1">
      <c r="A87" s="10"/>
      <c r="B87" s="175"/>
      <c r="C87" s="176"/>
      <c r="D87" s="177" t="s">
        <v>1177</v>
      </c>
      <c r="E87" s="178"/>
      <c r="F87" s="178"/>
      <c r="G87" s="178"/>
      <c r="H87" s="178"/>
      <c r="I87" s="178"/>
      <c r="J87" s="179">
        <f>J207</f>
        <v>0</v>
      </c>
      <c r="K87" s="176"/>
      <c r="L87" s="18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75"/>
      <c r="C88" s="176"/>
      <c r="D88" s="177" t="s">
        <v>1178</v>
      </c>
      <c r="E88" s="178"/>
      <c r="F88" s="178"/>
      <c r="G88" s="178"/>
      <c r="H88" s="178"/>
      <c r="I88" s="178"/>
      <c r="J88" s="179">
        <f>J209</f>
        <v>0</v>
      </c>
      <c r="K88" s="176"/>
      <c r="L88" s="18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5"/>
      <c r="C89" s="176"/>
      <c r="D89" s="177" t="s">
        <v>1179</v>
      </c>
      <c r="E89" s="178"/>
      <c r="F89" s="178"/>
      <c r="G89" s="178"/>
      <c r="H89" s="178"/>
      <c r="I89" s="178"/>
      <c r="J89" s="179">
        <f>J212</f>
        <v>0</v>
      </c>
      <c r="K89" s="176"/>
      <c r="L89" s="18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75"/>
      <c r="C90" s="176"/>
      <c r="D90" s="177" t="s">
        <v>1180</v>
      </c>
      <c r="E90" s="178"/>
      <c r="F90" s="178"/>
      <c r="G90" s="178"/>
      <c r="H90" s="178"/>
      <c r="I90" s="178"/>
      <c r="J90" s="179">
        <f>J213</f>
        <v>0</v>
      </c>
      <c r="K90" s="176"/>
      <c r="L90" s="18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75"/>
      <c r="C91" s="176"/>
      <c r="D91" s="177" t="s">
        <v>1181</v>
      </c>
      <c r="E91" s="178"/>
      <c r="F91" s="178"/>
      <c r="G91" s="178"/>
      <c r="H91" s="178"/>
      <c r="I91" s="178"/>
      <c r="J91" s="179">
        <f>J215</f>
        <v>0</v>
      </c>
      <c r="K91" s="176"/>
      <c r="L91" s="18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75"/>
      <c r="C92" s="176"/>
      <c r="D92" s="177" t="s">
        <v>1182</v>
      </c>
      <c r="E92" s="178"/>
      <c r="F92" s="178"/>
      <c r="G92" s="178"/>
      <c r="H92" s="178"/>
      <c r="I92" s="178"/>
      <c r="J92" s="179">
        <f>J218</f>
        <v>0</v>
      </c>
      <c r="K92" s="176"/>
      <c r="L92" s="18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75"/>
      <c r="C93" s="176"/>
      <c r="D93" s="177" t="s">
        <v>1183</v>
      </c>
      <c r="E93" s="178"/>
      <c r="F93" s="178"/>
      <c r="G93" s="178"/>
      <c r="H93" s="178"/>
      <c r="I93" s="178"/>
      <c r="J93" s="179">
        <f>J222</f>
        <v>0</v>
      </c>
      <c r="K93" s="176"/>
      <c r="L93" s="18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21.84" customHeight="1">
      <c r="A94" s="10"/>
      <c r="B94" s="175"/>
      <c r="C94" s="176"/>
      <c r="D94" s="177" t="s">
        <v>1184</v>
      </c>
      <c r="E94" s="178"/>
      <c r="F94" s="178"/>
      <c r="G94" s="178"/>
      <c r="H94" s="178"/>
      <c r="I94" s="178"/>
      <c r="J94" s="179">
        <f>J224</f>
        <v>0</v>
      </c>
      <c r="K94" s="176"/>
      <c r="L94" s="18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21.84" customHeight="1">
      <c r="A95" s="10"/>
      <c r="B95" s="175"/>
      <c r="C95" s="176"/>
      <c r="D95" s="177" t="s">
        <v>1185</v>
      </c>
      <c r="E95" s="178"/>
      <c r="F95" s="178"/>
      <c r="G95" s="178"/>
      <c r="H95" s="178"/>
      <c r="I95" s="178"/>
      <c r="J95" s="179">
        <f>J226</f>
        <v>0</v>
      </c>
      <c r="K95" s="176"/>
      <c r="L95" s="18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75"/>
      <c r="C96" s="176"/>
      <c r="D96" s="177" t="s">
        <v>1186</v>
      </c>
      <c r="E96" s="178"/>
      <c r="F96" s="178"/>
      <c r="G96" s="178"/>
      <c r="H96" s="178"/>
      <c r="I96" s="178"/>
      <c r="J96" s="179">
        <f>J230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5"/>
      <c r="C97" s="176"/>
      <c r="D97" s="177" t="s">
        <v>1187</v>
      </c>
      <c r="E97" s="178"/>
      <c r="F97" s="178"/>
      <c r="G97" s="178"/>
      <c r="H97" s="178"/>
      <c r="I97" s="178"/>
      <c r="J97" s="179">
        <f>J237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2" customFormat="1" ht="21.84" customHeight="1">
      <c r="A98" s="42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138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="2" customFormat="1" ht="6.96" customHeight="1">
      <c r="A99" s="42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138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3" s="2" customFormat="1" ht="6.96" customHeight="1">
      <c r="A103" s="42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13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="2" customFormat="1" ht="24.96" customHeight="1">
      <c r="A104" s="42"/>
      <c r="B104" s="43"/>
      <c r="C104" s="27" t="s">
        <v>125</v>
      </c>
      <c r="D104" s="44"/>
      <c r="E104" s="44"/>
      <c r="F104" s="44"/>
      <c r="G104" s="44"/>
      <c r="H104" s="44"/>
      <c r="I104" s="44"/>
      <c r="J104" s="44"/>
      <c r="K104" s="44"/>
      <c r="L104" s="138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="2" customFormat="1" ht="6.96" customHeight="1">
      <c r="A105" s="42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138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="2" customFormat="1" ht="12" customHeight="1">
      <c r="A106" s="42"/>
      <c r="B106" s="43"/>
      <c r="C106" s="36" t="s">
        <v>16</v>
      </c>
      <c r="D106" s="44"/>
      <c r="E106" s="44"/>
      <c r="F106" s="44"/>
      <c r="G106" s="44"/>
      <c r="H106" s="44"/>
      <c r="I106" s="44"/>
      <c r="J106" s="44"/>
      <c r="K106" s="44"/>
      <c r="L106" s="138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="2" customFormat="1" ht="16.5" customHeight="1">
      <c r="A107" s="42"/>
      <c r="B107" s="43"/>
      <c r="C107" s="44"/>
      <c r="D107" s="44"/>
      <c r="E107" s="164" t="str">
        <f>E7</f>
        <v>Mrštíkova 1, Jihlava (vybudování sociálního zázemí v nebytovém prostoru)</v>
      </c>
      <c r="F107" s="36"/>
      <c r="G107" s="36"/>
      <c r="H107" s="36"/>
      <c r="I107" s="44"/>
      <c r="J107" s="44"/>
      <c r="K107" s="44"/>
      <c r="L107" s="138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="2" customFormat="1" ht="12" customHeight="1">
      <c r="A108" s="42"/>
      <c r="B108" s="43"/>
      <c r="C108" s="36" t="s">
        <v>93</v>
      </c>
      <c r="D108" s="44"/>
      <c r="E108" s="44"/>
      <c r="F108" s="44"/>
      <c r="G108" s="44"/>
      <c r="H108" s="44"/>
      <c r="I108" s="44"/>
      <c r="J108" s="44"/>
      <c r="K108" s="44"/>
      <c r="L108" s="138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="2" customFormat="1" ht="16.5" customHeight="1">
      <c r="A109" s="42"/>
      <c r="B109" s="43"/>
      <c r="C109" s="44"/>
      <c r="D109" s="44"/>
      <c r="E109" s="73" t="str">
        <f>E9</f>
        <v>03 - silnoproudá elektrotechnika</v>
      </c>
      <c r="F109" s="44"/>
      <c r="G109" s="44"/>
      <c r="H109" s="44"/>
      <c r="I109" s="44"/>
      <c r="J109" s="44"/>
      <c r="K109" s="44"/>
      <c r="L109" s="138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6.96" customHeight="1">
      <c r="A110" s="42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138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="2" customFormat="1" ht="12" customHeight="1">
      <c r="A111" s="42"/>
      <c r="B111" s="43"/>
      <c r="C111" s="36" t="s">
        <v>21</v>
      </c>
      <c r="D111" s="44"/>
      <c r="E111" s="44"/>
      <c r="F111" s="31" t="str">
        <f>F12</f>
        <v>Jihlava</v>
      </c>
      <c r="G111" s="44"/>
      <c r="H111" s="44"/>
      <c r="I111" s="36" t="s">
        <v>23</v>
      </c>
      <c r="J111" s="76" t="str">
        <f>IF(J12="","",J12)</f>
        <v>8. 8. 2025</v>
      </c>
      <c r="K111" s="44"/>
      <c r="L111" s="138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="2" customFormat="1" ht="6.96" customHeight="1">
      <c r="A112" s="42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138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="2" customFormat="1" ht="40.05" customHeight="1">
      <c r="A113" s="42"/>
      <c r="B113" s="43"/>
      <c r="C113" s="36" t="s">
        <v>25</v>
      </c>
      <c r="D113" s="44"/>
      <c r="E113" s="44"/>
      <c r="F113" s="31" t="str">
        <f>E15</f>
        <v>Statutární město Jihlava, Masarykovo nám.97/1</v>
      </c>
      <c r="G113" s="44"/>
      <c r="H113" s="44"/>
      <c r="I113" s="36" t="s">
        <v>31</v>
      </c>
      <c r="J113" s="40" t="str">
        <f>E21</f>
        <v>SPA spol.s r.o.Jihlava, Havlíčkova 46, 58601</v>
      </c>
      <c r="K113" s="44"/>
      <c r="L113" s="138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="2" customFormat="1" ht="25.65" customHeight="1">
      <c r="A114" s="42"/>
      <c r="B114" s="43"/>
      <c r="C114" s="36" t="s">
        <v>29</v>
      </c>
      <c r="D114" s="44"/>
      <c r="E114" s="44"/>
      <c r="F114" s="31" t="str">
        <f>IF(E18="","",E18)</f>
        <v>Vyplň údaj</v>
      </c>
      <c r="G114" s="44"/>
      <c r="H114" s="44"/>
      <c r="I114" s="36" t="s">
        <v>34</v>
      </c>
      <c r="J114" s="40" t="str">
        <f>E24</f>
        <v>Ing.Michal Nestrojil (import do KROS4)</v>
      </c>
      <c r="K114" s="44"/>
      <c r="L114" s="138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="2" customFormat="1" ht="10.32" customHeight="1">
      <c r="A115" s="42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138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11" customFormat="1" ht="29.28" customHeight="1">
      <c r="A116" s="181"/>
      <c r="B116" s="182"/>
      <c r="C116" s="183" t="s">
        <v>126</v>
      </c>
      <c r="D116" s="184" t="s">
        <v>57</v>
      </c>
      <c r="E116" s="184" t="s">
        <v>53</v>
      </c>
      <c r="F116" s="184" t="s">
        <v>54</v>
      </c>
      <c r="G116" s="184" t="s">
        <v>127</v>
      </c>
      <c r="H116" s="184" t="s">
        <v>128</v>
      </c>
      <c r="I116" s="184" t="s">
        <v>129</v>
      </c>
      <c r="J116" s="184" t="s">
        <v>97</v>
      </c>
      <c r="K116" s="185" t="s">
        <v>130</v>
      </c>
      <c r="L116" s="186"/>
      <c r="M116" s="96" t="s">
        <v>19</v>
      </c>
      <c r="N116" s="97" t="s">
        <v>42</v>
      </c>
      <c r="O116" s="97" t="s">
        <v>131</v>
      </c>
      <c r="P116" s="97" t="s">
        <v>132</v>
      </c>
      <c r="Q116" s="97" t="s">
        <v>133</v>
      </c>
      <c r="R116" s="97" t="s">
        <v>134</v>
      </c>
      <c r="S116" s="97" t="s">
        <v>135</v>
      </c>
      <c r="T116" s="98" t="s">
        <v>136</v>
      </c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</row>
    <row r="117" s="2" customFormat="1" ht="22.8" customHeight="1">
      <c r="A117" s="42"/>
      <c r="B117" s="43"/>
      <c r="C117" s="103" t="s">
        <v>137</v>
      </c>
      <c r="D117" s="44"/>
      <c r="E117" s="44"/>
      <c r="F117" s="44"/>
      <c r="G117" s="44"/>
      <c r="H117" s="44"/>
      <c r="I117" s="44"/>
      <c r="J117" s="187">
        <f>BK117</f>
        <v>0</v>
      </c>
      <c r="K117" s="44"/>
      <c r="L117" s="48"/>
      <c r="M117" s="99"/>
      <c r="N117" s="188"/>
      <c r="O117" s="100"/>
      <c r="P117" s="189">
        <f>P118</f>
        <v>0</v>
      </c>
      <c r="Q117" s="100"/>
      <c r="R117" s="189">
        <f>R118</f>
        <v>0</v>
      </c>
      <c r="S117" s="100"/>
      <c r="T117" s="190">
        <f>T118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1" t="s">
        <v>71</v>
      </c>
      <c r="AU117" s="21" t="s">
        <v>98</v>
      </c>
      <c r="BK117" s="191">
        <f>BK118</f>
        <v>0</v>
      </c>
    </row>
    <row r="118" s="12" customFormat="1" ht="25.92" customHeight="1">
      <c r="A118" s="12"/>
      <c r="B118" s="192"/>
      <c r="C118" s="193"/>
      <c r="D118" s="194" t="s">
        <v>71</v>
      </c>
      <c r="E118" s="195" t="s">
        <v>1188</v>
      </c>
      <c r="F118" s="195" t="s">
        <v>1189</v>
      </c>
      <c r="G118" s="193"/>
      <c r="H118" s="193"/>
      <c r="I118" s="196"/>
      <c r="J118" s="197">
        <f>BK118</f>
        <v>0</v>
      </c>
      <c r="K118" s="193"/>
      <c r="L118" s="198"/>
      <c r="M118" s="199"/>
      <c r="N118" s="200"/>
      <c r="O118" s="200"/>
      <c r="P118" s="201">
        <f>P119+P127+P147+P212+P230+P237</f>
        <v>0</v>
      </c>
      <c r="Q118" s="200"/>
      <c r="R118" s="201">
        <f>R119+R127+R147+R212+R230+R237</f>
        <v>0</v>
      </c>
      <c r="S118" s="200"/>
      <c r="T118" s="202">
        <f>T119+T127+T147+T212+T230+T237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3" t="s">
        <v>80</v>
      </c>
      <c r="AT118" s="204" t="s">
        <v>71</v>
      </c>
      <c r="AU118" s="204" t="s">
        <v>72</v>
      </c>
      <c r="AY118" s="203" t="s">
        <v>140</v>
      </c>
      <c r="BK118" s="205">
        <f>BK119+BK127+BK147+BK212+BK230+BK237</f>
        <v>0</v>
      </c>
    </row>
    <row r="119" s="12" customFormat="1" ht="22.8" customHeight="1">
      <c r="A119" s="12"/>
      <c r="B119" s="192"/>
      <c r="C119" s="193"/>
      <c r="D119" s="194" t="s">
        <v>71</v>
      </c>
      <c r="E119" s="206" t="s">
        <v>1190</v>
      </c>
      <c r="F119" s="206" t="s">
        <v>1191</v>
      </c>
      <c r="G119" s="193"/>
      <c r="H119" s="193"/>
      <c r="I119" s="196"/>
      <c r="J119" s="207">
        <f>BK119</f>
        <v>0</v>
      </c>
      <c r="K119" s="193"/>
      <c r="L119" s="198"/>
      <c r="M119" s="199"/>
      <c r="N119" s="200"/>
      <c r="O119" s="200"/>
      <c r="P119" s="201">
        <f>SUM(P120:P126)</f>
        <v>0</v>
      </c>
      <c r="Q119" s="200"/>
      <c r="R119" s="201">
        <f>SUM(R120:R126)</f>
        <v>0</v>
      </c>
      <c r="S119" s="200"/>
      <c r="T119" s="202">
        <f>SUM(T120:T126)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3" t="s">
        <v>80</v>
      </c>
      <c r="AT119" s="204" t="s">
        <v>71</v>
      </c>
      <c r="AU119" s="204" t="s">
        <v>80</v>
      </c>
      <c r="AY119" s="203" t="s">
        <v>140</v>
      </c>
      <c r="BK119" s="205">
        <f>SUM(BK120:BK126)</f>
        <v>0</v>
      </c>
    </row>
    <row r="120" s="2" customFormat="1" ht="16.5" customHeight="1">
      <c r="A120" s="42"/>
      <c r="B120" s="43"/>
      <c r="C120" s="208" t="s">
        <v>80</v>
      </c>
      <c r="D120" s="208" t="s">
        <v>143</v>
      </c>
      <c r="E120" s="209" t="s">
        <v>1192</v>
      </c>
      <c r="F120" s="210" t="s">
        <v>1193</v>
      </c>
      <c r="G120" s="211" t="s">
        <v>1194</v>
      </c>
      <c r="H120" s="212">
        <v>2</v>
      </c>
      <c r="I120" s="213"/>
      <c r="J120" s="214">
        <f>ROUND(I120*H120,2)</f>
        <v>0</v>
      </c>
      <c r="K120" s="210" t="s">
        <v>19</v>
      </c>
      <c r="L120" s="48"/>
      <c r="M120" s="215" t="s">
        <v>19</v>
      </c>
      <c r="N120" s="216" t="s">
        <v>43</v>
      </c>
      <c r="O120" s="88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19" t="s">
        <v>314</v>
      </c>
      <c r="AT120" s="219" t="s">
        <v>143</v>
      </c>
      <c r="AU120" s="219" t="s">
        <v>82</v>
      </c>
      <c r="AY120" s="21" t="s">
        <v>140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1" t="s">
        <v>80</v>
      </c>
      <c r="BK120" s="220">
        <f>ROUND(I120*H120,2)</f>
        <v>0</v>
      </c>
      <c r="BL120" s="21" t="s">
        <v>314</v>
      </c>
      <c r="BM120" s="219" t="s">
        <v>82</v>
      </c>
    </row>
    <row r="121" s="2" customFormat="1" ht="16.5" customHeight="1">
      <c r="A121" s="42"/>
      <c r="B121" s="43"/>
      <c r="C121" s="208" t="s">
        <v>82</v>
      </c>
      <c r="D121" s="208" t="s">
        <v>143</v>
      </c>
      <c r="E121" s="209" t="s">
        <v>1195</v>
      </c>
      <c r="F121" s="210" t="s">
        <v>1196</v>
      </c>
      <c r="G121" s="211" t="s">
        <v>1194</v>
      </c>
      <c r="H121" s="212">
        <v>1</v>
      </c>
      <c r="I121" s="213"/>
      <c r="J121" s="214">
        <f>ROUND(I121*H121,2)</f>
        <v>0</v>
      </c>
      <c r="K121" s="210" t="s">
        <v>19</v>
      </c>
      <c r="L121" s="48"/>
      <c r="M121" s="215" t="s">
        <v>19</v>
      </c>
      <c r="N121" s="216" t="s">
        <v>43</v>
      </c>
      <c r="O121" s="88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19" t="s">
        <v>314</v>
      </c>
      <c r="AT121" s="219" t="s">
        <v>143</v>
      </c>
      <c r="AU121" s="219" t="s">
        <v>82</v>
      </c>
      <c r="AY121" s="21" t="s">
        <v>140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1" t="s">
        <v>80</v>
      </c>
      <c r="BK121" s="220">
        <f>ROUND(I121*H121,2)</f>
        <v>0</v>
      </c>
      <c r="BL121" s="21" t="s">
        <v>314</v>
      </c>
      <c r="BM121" s="219" t="s">
        <v>148</v>
      </c>
    </row>
    <row r="122" s="2" customFormat="1" ht="16.5" customHeight="1">
      <c r="A122" s="42"/>
      <c r="B122" s="43"/>
      <c r="C122" s="208" t="s">
        <v>141</v>
      </c>
      <c r="D122" s="208" t="s">
        <v>143</v>
      </c>
      <c r="E122" s="209" t="s">
        <v>1197</v>
      </c>
      <c r="F122" s="210" t="s">
        <v>1198</v>
      </c>
      <c r="G122" s="211" t="s">
        <v>1194</v>
      </c>
      <c r="H122" s="212">
        <v>1</v>
      </c>
      <c r="I122" s="213"/>
      <c r="J122" s="214">
        <f>ROUND(I122*H122,2)</f>
        <v>0</v>
      </c>
      <c r="K122" s="210" t="s">
        <v>19</v>
      </c>
      <c r="L122" s="48"/>
      <c r="M122" s="215" t="s">
        <v>19</v>
      </c>
      <c r="N122" s="216" t="s">
        <v>43</v>
      </c>
      <c r="O122" s="88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19" t="s">
        <v>314</v>
      </c>
      <c r="AT122" s="219" t="s">
        <v>143</v>
      </c>
      <c r="AU122" s="219" t="s">
        <v>82</v>
      </c>
      <c r="AY122" s="21" t="s">
        <v>140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1" t="s">
        <v>80</v>
      </c>
      <c r="BK122" s="220">
        <f>ROUND(I122*H122,2)</f>
        <v>0</v>
      </c>
      <c r="BL122" s="21" t="s">
        <v>314</v>
      </c>
      <c r="BM122" s="219" t="s">
        <v>181</v>
      </c>
    </row>
    <row r="123" s="2" customFormat="1" ht="16.5" customHeight="1">
      <c r="A123" s="42"/>
      <c r="B123" s="43"/>
      <c r="C123" s="208" t="s">
        <v>148</v>
      </c>
      <c r="D123" s="208" t="s">
        <v>143</v>
      </c>
      <c r="E123" s="209" t="s">
        <v>1199</v>
      </c>
      <c r="F123" s="210" t="s">
        <v>1200</v>
      </c>
      <c r="G123" s="211" t="s">
        <v>1194</v>
      </c>
      <c r="H123" s="212">
        <v>1</v>
      </c>
      <c r="I123" s="213"/>
      <c r="J123" s="214">
        <f>ROUND(I123*H123,2)</f>
        <v>0</v>
      </c>
      <c r="K123" s="210" t="s">
        <v>19</v>
      </c>
      <c r="L123" s="48"/>
      <c r="M123" s="215" t="s">
        <v>19</v>
      </c>
      <c r="N123" s="216" t="s">
        <v>43</v>
      </c>
      <c r="O123" s="88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19" t="s">
        <v>314</v>
      </c>
      <c r="AT123" s="219" t="s">
        <v>143</v>
      </c>
      <c r="AU123" s="219" t="s">
        <v>82</v>
      </c>
      <c r="AY123" s="21" t="s">
        <v>140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1" t="s">
        <v>80</v>
      </c>
      <c r="BK123" s="220">
        <f>ROUND(I123*H123,2)</f>
        <v>0</v>
      </c>
      <c r="BL123" s="21" t="s">
        <v>314</v>
      </c>
      <c r="BM123" s="219" t="s">
        <v>195</v>
      </c>
    </row>
    <row r="124" s="2" customFormat="1" ht="16.5" customHeight="1">
      <c r="A124" s="42"/>
      <c r="B124" s="43"/>
      <c r="C124" s="208" t="s">
        <v>175</v>
      </c>
      <c r="D124" s="208" t="s">
        <v>143</v>
      </c>
      <c r="E124" s="209" t="s">
        <v>1201</v>
      </c>
      <c r="F124" s="210" t="s">
        <v>1202</v>
      </c>
      <c r="G124" s="211" t="s">
        <v>1194</v>
      </c>
      <c r="H124" s="212">
        <v>2</v>
      </c>
      <c r="I124" s="213"/>
      <c r="J124" s="214">
        <f>ROUND(I124*H124,2)</f>
        <v>0</v>
      </c>
      <c r="K124" s="210" t="s">
        <v>19</v>
      </c>
      <c r="L124" s="48"/>
      <c r="M124" s="215" t="s">
        <v>19</v>
      </c>
      <c r="N124" s="216" t="s">
        <v>43</v>
      </c>
      <c r="O124" s="88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19" t="s">
        <v>314</v>
      </c>
      <c r="AT124" s="219" t="s">
        <v>143</v>
      </c>
      <c r="AU124" s="219" t="s">
        <v>82</v>
      </c>
      <c r="AY124" s="21" t="s">
        <v>140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1" t="s">
        <v>80</v>
      </c>
      <c r="BK124" s="220">
        <f>ROUND(I124*H124,2)</f>
        <v>0</v>
      </c>
      <c r="BL124" s="21" t="s">
        <v>314</v>
      </c>
      <c r="BM124" s="219" t="s">
        <v>208</v>
      </c>
    </row>
    <row r="125" s="2" customFormat="1" ht="16.5" customHeight="1">
      <c r="A125" s="42"/>
      <c r="B125" s="43"/>
      <c r="C125" s="208" t="s">
        <v>181</v>
      </c>
      <c r="D125" s="208" t="s">
        <v>143</v>
      </c>
      <c r="E125" s="209" t="s">
        <v>1203</v>
      </c>
      <c r="F125" s="210" t="s">
        <v>1204</v>
      </c>
      <c r="G125" s="211" t="s">
        <v>1205</v>
      </c>
      <c r="H125" s="212">
        <v>1</v>
      </c>
      <c r="I125" s="213"/>
      <c r="J125" s="214">
        <f>ROUND(I125*H125,2)</f>
        <v>0</v>
      </c>
      <c r="K125" s="210" t="s">
        <v>19</v>
      </c>
      <c r="L125" s="48"/>
      <c r="M125" s="215" t="s">
        <v>19</v>
      </c>
      <c r="N125" s="216" t="s">
        <v>43</v>
      </c>
      <c r="O125" s="88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19" t="s">
        <v>314</v>
      </c>
      <c r="AT125" s="219" t="s">
        <v>143</v>
      </c>
      <c r="AU125" s="219" t="s">
        <v>82</v>
      </c>
      <c r="AY125" s="21" t="s">
        <v>140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1" t="s">
        <v>80</v>
      </c>
      <c r="BK125" s="220">
        <f>ROUND(I125*H125,2)</f>
        <v>0</v>
      </c>
      <c r="BL125" s="21" t="s">
        <v>314</v>
      </c>
      <c r="BM125" s="219" t="s">
        <v>8</v>
      </c>
    </row>
    <row r="126" s="2" customFormat="1" ht="16.5" customHeight="1">
      <c r="A126" s="42"/>
      <c r="B126" s="43"/>
      <c r="C126" s="208" t="s">
        <v>188</v>
      </c>
      <c r="D126" s="208" t="s">
        <v>143</v>
      </c>
      <c r="E126" s="209" t="s">
        <v>1206</v>
      </c>
      <c r="F126" s="210" t="s">
        <v>1207</v>
      </c>
      <c r="G126" s="211" t="s">
        <v>1205</v>
      </c>
      <c r="H126" s="212">
        <v>1</v>
      </c>
      <c r="I126" s="213"/>
      <c r="J126" s="214">
        <f>ROUND(I126*H126,2)</f>
        <v>0</v>
      </c>
      <c r="K126" s="210" t="s">
        <v>19</v>
      </c>
      <c r="L126" s="48"/>
      <c r="M126" s="215" t="s">
        <v>19</v>
      </c>
      <c r="N126" s="216" t="s">
        <v>43</v>
      </c>
      <c r="O126" s="88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19" t="s">
        <v>314</v>
      </c>
      <c r="AT126" s="219" t="s">
        <v>143</v>
      </c>
      <c r="AU126" s="219" t="s">
        <v>82</v>
      </c>
      <c r="AY126" s="21" t="s">
        <v>140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1" t="s">
        <v>80</v>
      </c>
      <c r="BK126" s="220">
        <f>ROUND(I126*H126,2)</f>
        <v>0</v>
      </c>
      <c r="BL126" s="21" t="s">
        <v>314</v>
      </c>
      <c r="BM126" s="219" t="s">
        <v>260</v>
      </c>
    </row>
    <row r="127" s="12" customFormat="1" ht="22.8" customHeight="1">
      <c r="A127" s="12"/>
      <c r="B127" s="192"/>
      <c r="C127" s="193"/>
      <c r="D127" s="194" t="s">
        <v>71</v>
      </c>
      <c r="E127" s="206" t="s">
        <v>1208</v>
      </c>
      <c r="F127" s="206" t="s">
        <v>1209</v>
      </c>
      <c r="G127" s="193"/>
      <c r="H127" s="193"/>
      <c r="I127" s="196"/>
      <c r="J127" s="207">
        <f>BK127</f>
        <v>0</v>
      </c>
      <c r="K127" s="193"/>
      <c r="L127" s="198"/>
      <c r="M127" s="199"/>
      <c r="N127" s="200"/>
      <c r="O127" s="200"/>
      <c r="P127" s="201">
        <f>SUM(P128:P146)</f>
        <v>0</v>
      </c>
      <c r="Q127" s="200"/>
      <c r="R127" s="201">
        <f>SUM(R128:R146)</f>
        <v>0</v>
      </c>
      <c r="S127" s="200"/>
      <c r="T127" s="202">
        <f>SUM(T128:T146)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3" t="s">
        <v>80</v>
      </c>
      <c r="AT127" s="204" t="s">
        <v>71</v>
      </c>
      <c r="AU127" s="204" t="s">
        <v>80</v>
      </c>
      <c r="AY127" s="203" t="s">
        <v>140</v>
      </c>
      <c r="BK127" s="205">
        <f>SUM(BK128:BK146)</f>
        <v>0</v>
      </c>
    </row>
    <row r="128" s="2" customFormat="1" ht="24.15" customHeight="1">
      <c r="A128" s="42"/>
      <c r="B128" s="43"/>
      <c r="C128" s="208" t="s">
        <v>195</v>
      </c>
      <c r="D128" s="208" t="s">
        <v>143</v>
      </c>
      <c r="E128" s="209" t="s">
        <v>1210</v>
      </c>
      <c r="F128" s="210" t="s">
        <v>1211</v>
      </c>
      <c r="G128" s="211" t="s">
        <v>1205</v>
      </c>
      <c r="H128" s="212">
        <v>1</v>
      </c>
      <c r="I128" s="213"/>
      <c r="J128" s="214">
        <f>ROUND(I128*H128,2)</f>
        <v>0</v>
      </c>
      <c r="K128" s="210" t="s">
        <v>19</v>
      </c>
      <c r="L128" s="48"/>
      <c r="M128" s="215" t="s">
        <v>19</v>
      </c>
      <c r="N128" s="216" t="s">
        <v>43</v>
      </c>
      <c r="O128" s="88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19" t="s">
        <v>314</v>
      </c>
      <c r="AT128" s="219" t="s">
        <v>143</v>
      </c>
      <c r="AU128" s="219" t="s">
        <v>82</v>
      </c>
      <c r="AY128" s="21" t="s">
        <v>140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1" t="s">
        <v>80</v>
      </c>
      <c r="BK128" s="220">
        <f>ROUND(I128*H128,2)</f>
        <v>0</v>
      </c>
      <c r="BL128" s="21" t="s">
        <v>314</v>
      </c>
      <c r="BM128" s="219" t="s">
        <v>288</v>
      </c>
    </row>
    <row r="129" s="2" customFormat="1" ht="16.5" customHeight="1">
      <c r="A129" s="42"/>
      <c r="B129" s="43"/>
      <c r="C129" s="208" t="s">
        <v>201</v>
      </c>
      <c r="D129" s="208" t="s">
        <v>143</v>
      </c>
      <c r="E129" s="209" t="s">
        <v>1192</v>
      </c>
      <c r="F129" s="210" t="s">
        <v>1193</v>
      </c>
      <c r="G129" s="211" t="s">
        <v>1194</v>
      </c>
      <c r="H129" s="212">
        <v>40</v>
      </c>
      <c r="I129" s="213"/>
      <c r="J129" s="214">
        <f>ROUND(I129*H129,2)</f>
        <v>0</v>
      </c>
      <c r="K129" s="210" t="s">
        <v>19</v>
      </c>
      <c r="L129" s="48"/>
      <c r="M129" s="215" t="s">
        <v>19</v>
      </c>
      <c r="N129" s="216" t="s">
        <v>43</v>
      </c>
      <c r="O129" s="88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19" t="s">
        <v>314</v>
      </c>
      <c r="AT129" s="219" t="s">
        <v>143</v>
      </c>
      <c r="AU129" s="219" t="s">
        <v>82</v>
      </c>
      <c r="AY129" s="21" t="s">
        <v>140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21" t="s">
        <v>80</v>
      </c>
      <c r="BK129" s="220">
        <f>ROUND(I129*H129,2)</f>
        <v>0</v>
      </c>
      <c r="BL129" s="21" t="s">
        <v>314</v>
      </c>
      <c r="BM129" s="219" t="s">
        <v>301</v>
      </c>
    </row>
    <row r="130" s="2" customFormat="1" ht="16.5" customHeight="1">
      <c r="A130" s="42"/>
      <c r="B130" s="43"/>
      <c r="C130" s="208" t="s">
        <v>208</v>
      </c>
      <c r="D130" s="208" t="s">
        <v>143</v>
      </c>
      <c r="E130" s="209" t="s">
        <v>1195</v>
      </c>
      <c r="F130" s="210" t="s">
        <v>1196</v>
      </c>
      <c r="G130" s="211" t="s">
        <v>1194</v>
      </c>
      <c r="H130" s="212">
        <v>1</v>
      </c>
      <c r="I130" s="213"/>
      <c r="J130" s="214">
        <f>ROUND(I130*H130,2)</f>
        <v>0</v>
      </c>
      <c r="K130" s="210" t="s">
        <v>19</v>
      </c>
      <c r="L130" s="48"/>
      <c r="M130" s="215" t="s">
        <v>19</v>
      </c>
      <c r="N130" s="216" t="s">
        <v>43</v>
      </c>
      <c r="O130" s="88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19" t="s">
        <v>314</v>
      </c>
      <c r="AT130" s="219" t="s">
        <v>143</v>
      </c>
      <c r="AU130" s="219" t="s">
        <v>82</v>
      </c>
      <c r="AY130" s="21" t="s">
        <v>140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1" t="s">
        <v>80</v>
      </c>
      <c r="BK130" s="220">
        <f>ROUND(I130*H130,2)</f>
        <v>0</v>
      </c>
      <c r="BL130" s="21" t="s">
        <v>314</v>
      </c>
      <c r="BM130" s="219" t="s">
        <v>316</v>
      </c>
    </row>
    <row r="131" s="2" customFormat="1" ht="16.5" customHeight="1">
      <c r="A131" s="42"/>
      <c r="B131" s="43"/>
      <c r="C131" s="208" t="s">
        <v>217</v>
      </c>
      <c r="D131" s="208" t="s">
        <v>143</v>
      </c>
      <c r="E131" s="209" t="s">
        <v>1212</v>
      </c>
      <c r="F131" s="210" t="s">
        <v>1198</v>
      </c>
      <c r="G131" s="211" t="s">
        <v>1194</v>
      </c>
      <c r="H131" s="212">
        <v>1</v>
      </c>
      <c r="I131" s="213"/>
      <c r="J131" s="214">
        <f>ROUND(I131*H131,2)</f>
        <v>0</v>
      </c>
      <c r="K131" s="210" t="s">
        <v>19</v>
      </c>
      <c r="L131" s="48"/>
      <c r="M131" s="215" t="s">
        <v>19</v>
      </c>
      <c r="N131" s="216" t="s">
        <v>43</v>
      </c>
      <c r="O131" s="88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19" t="s">
        <v>314</v>
      </c>
      <c r="AT131" s="219" t="s">
        <v>143</v>
      </c>
      <c r="AU131" s="219" t="s">
        <v>82</v>
      </c>
      <c r="AY131" s="21" t="s">
        <v>140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1" t="s">
        <v>80</v>
      </c>
      <c r="BK131" s="220">
        <f>ROUND(I131*H131,2)</f>
        <v>0</v>
      </c>
      <c r="BL131" s="21" t="s">
        <v>314</v>
      </c>
      <c r="BM131" s="219" t="s">
        <v>326</v>
      </c>
    </row>
    <row r="132" s="2" customFormat="1" ht="16.5" customHeight="1">
      <c r="A132" s="42"/>
      <c r="B132" s="43"/>
      <c r="C132" s="208" t="s">
        <v>8</v>
      </c>
      <c r="D132" s="208" t="s">
        <v>143</v>
      </c>
      <c r="E132" s="209" t="s">
        <v>1213</v>
      </c>
      <c r="F132" s="210" t="s">
        <v>1214</v>
      </c>
      <c r="G132" s="211" t="s">
        <v>1205</v>
      </c>
      <c r="H132" s="212">
        <v>1</v>
      </c>
      <c r="I132" s="213"/>
      <c r="J132" s="214">
        <f>ROUND(I132*H132,2)</f>
        <v>0</v>
      </c>
      <c r="K132" s="210" t="s">
        <v>19</v>
      </c>
      <c r="L132" s="48"/>
      <c r="M132" s="215" t="s">
        <v>19</v>
      </c>
      <c r="N132" s="216" t="s">
        <v>43</v>
      </c>
      <c r="O132" s="88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19" t="s">
        <v>314</v>
      </c>
      <c r="AT132" s="219" t="s">
        <v>143</v>
      </c>
      <c r="AU132" s="219" t="s">
        <v>82</v>
      </c>
      <c r="AY132" s="21" t="s">
        <v>140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1" t="s">
        <v>80</v>
      </c>
      <c r="BK132" s="220">
        <f>ROUND(I132*H132,2)</f>
        <v>0</v>
      </c>
      <c r="BL132" s="21" t="s">
        <v>314</v>
      </c>
      <c r="BM132" s="219" t="s">
        <v>338</v>
      </c>
    </row>
    <row r="133" s="2" customFormat="1" ht="16.5" customHeight="1">
      <c r="A133" s="42"/>
      <c r="B133" s="43"/>
      <c r="C133" s="208" t="s">
        <v>255</v>
      </c>
      <c r="D133" s="208" t="s">
        <v>143</v>
      </c>
      <c r="E133" s="209" t="s">
        <v>1215</v>
      </c>
      <c r="F133" s="210" t="s">
        <v>1216</v>
      </c>
      <c r="G133" s="211" t="s">
        <v>1194</v>
      </c>
      <c r="H133" s="212">
        <v>1</v>
      </c>
      <c r="I133" s="213"/>
      <c r="J133" s="214">
        <f>ROUND(I133*H133,2)</f>
        <v>0</v>
      </c>
      <c r="K133" s="210" t="s">
        <v>19</v>
      </c>
      <c r="L133" s="48"/>
      <c r="M133" s="215" t="s">
        <v>19</v>
      </c>
      <c r="N133" s="216" t="s">
        <v>43</v>
      </c>
      <c r="O133" s="88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19" t="s">
        <v>314</v>
      </c>
      <c r="AT133" s="219" t="s">
        <v>143</v>
      </c>
      <c r="AU133" s="219" t="s">
        <v>82</v>
      </c>
      <c r="AY133" s="21" t="s">
        <v>140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1" t="s">
        <v>80</v>
      </c>
      <c r="BK133" s="220">
        <f>ROUND(I133*H133,2)</f>
        <v>0</v>
      </c>
      <c r="BL133" s="21" t="s">
        <v>314</v>
      </c>
      <c r="BM133" s="219" t="s">
        <v>355</v>
      </c>
    </row>
    <row r="134" s="2" customFormat="1" ht="16.5" customHeight="1">
      <c r="A134" s="42"/>
      <c r="B134" s="43"/>
      <c r="C134" s="208" t="s">
        <v>260</v>
      </c>
      <c r="D134" s="208" t="s">
        <v>143</v>
      </c>
      <c r="E134" s="209" t="s">
        <v>1217</v>
      </c>
      <c r="F134" s="210" t="s">
        <v>1218</v>
      </c>
      <c r="G134" s="211" t="s">
        <v>1205</v>
      </c>
      <c r="H134" s="212">
        <v>1</v>
      </c>
      <c r="I134" s="213"/>
      <c r="J134" s="214">
        <f>ROUND(I134*H134,2)</f>
        <v>0</v>
      </c>
      <c r="K134" s="210" t="s">
        <v>19</v>
      </c>
      <c r="L134" s="48"/>
      <c r="M134" s="215" t="s">
        <v>19</v>
      </c>
      <c r="N134" s="216" t="s">
        <v>43</v>
      </c>
      <c r="O134" s="88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19" t="s">
        <v>314</v>
      </c>
      <c r="AT134" s="219" t="s">
        <v>143</v>
      </c>
      <c r="AU134" s="219" t="s">
        <v>82</v>
      </c>
      <c r="AY134" s="21" t="s">
        <v>140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21" t="s">
        <v>80</v>
      </c>
      <c r="BK134" s="220">
        <f>ROUND(I134*H134,2)</f>
        <v>0</v>
      </c>
      <c r="BL134" s="21" t="s">
        <v>314</v>
      </c>
      <c r="BM134" s="219" t="s">
        <v>366</v>
      </c>
    </row>
    <row r="135" s="2" customFormat="1" ht="16.5" customHeight="1">
      <c r="A135" s="42"/>
      <c r="B135" s="43"/>
      <c r="C135" s="208" t="s">
        <v>272</v>
      </c>
      <c r="D135" s="208" t="s">
        <v>143</v>
      </c>
      <c r="E135" s="209" t="s">
        <v>1206</v>
      </c>
      <c r="F135" s="210" t="s">
        <v>1207</v>
      </c>
      <c r="G135" s="211" t="s">
        <v>1205</v>
      </c>
      <c r="H135" s="212">
        <v>1</v>
      </c>
      <c r="I135" s="213"/>
      <c r="J135" s="214">
        <f>ROUND(I135*H135,2)</f>
        <v>0</v>
      </c>
      <c r="K135" s="210" t="s">
        <v>19</v>
      </c>
      <c r="L135" s="48"/>
      <c r="M135" s="215" t="s">
        <v>19</v>
      </c>
      <c r="N135" s="216" t="s">
        <v>43</v>
      </c>
      <c r="O135" s="88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19" t="s">
        <v>314</v>
      </c>
      <c r="AT135" s="219" t="s">
        <v>143</v>
      </c>
      <c r="AU135" s="219" t="s">
        <v>82</v>
      </c>
      <c r="AY135" s="21" t="s">
        <v>140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1" t="s">
        <v>80</v>
      </c>
      <c r="BK135" s="220">
        <f>ROUND(I135*H135,2)</f>
        <v>0</v>
      </c>
      <c r="BL135" s="21" t="s">
        <v>314</v>
      </c>
      <c r="BM135" s="219" t="s">
        <v>379</v>
      </c>
    </row>
    <row r="136" s="2" customFormat="1" ht="16.5" customHeight="1">
      <c r="A136" s="42"/>
      <c r="B136" s="43"/>
      <c r="C136" s="208" t="s">
        <v>288</v>
      </c>
      <c r="D136" s="208" t="s">
        <v>143</v>
      </c>
      <c r="E136" s="209" t="s">
        <v>1219</v>
      </c>
      <c r="F136" s="210" t="s">
        <v>1220</v>
      </c>
      <c r="G136" s="211" t="s">
        <v>1205</v>
      </c>
      <c r="H136" s="212">
        <v>6</v>
      </c>
      <c r="I136" s="213"/>
      <c r="J136" s="214">
        <f>ROUND(I136*H136,2)</f>
        <v>0</v>
      </c>
      <c r="K136" s="210" t="s">
        <v>19</v>
      </c>
      <c r="L136" s="48"/>
      <c r="M136" s="215" t="s">
        <v>19</v>
      </c>
      <c r="N136" s="216" t="s">
        <v>43</v>
      </c>
      <c r="O136" s="88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19" t="s">
        <v>314</v>
      </c>
      <c r="AT136" s="219" t="s">
        <v>143</v>
      </c>
      <c r="AU136" s="219" t="s">
        <v>82</v>
      </c>
      <c r="AY136" s="21" t="s">
        <v>140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1" t="s">
        <v>80</v>
      </c>
      <c r="BK136" s="220">
        <f>ROUND(I136*H136,2)</f>
        <v>0</v>
      </c>
      <c r="BL136" s="21" t="s">
        <v>314</v>
      </c>
      <c r="BM136" s="219" t="s">
        <v>389</v>
      </c>
    </row>
    <row r="137" s="2" customFormat="1" ht="16.5" customHeight="1">
      <c r="A137" s="42"/>
      <c r="B137" s="43"/>
      <c r="C137" s="208" t="s">
        <v>296</v>
      </c>
      <c r="D137" s="208" t="s">
        <v>143</v>
      </c>
      <c r="E137" s="209" t="s">
        <v>1221</v>
      </c>
      <c r="F137" s="210" t="s">
        <v>1222</v>
      </c>
      <c r="G137" s="211" t="s">
        <v>1205</v>
      </c>
      <c r="H137" s="212">
        <v>1</v>
      </c>
      <c r="I137" s="213"/>
      <c r="J137" s="214">
        <f>ROUND(I137*H137,2)</f>
        <v>0</v>
      </c>
      <c r="K137" s="210" t="s">
        <v>19</v>
      </c>
      <c r="L137" s="48"/>
      <c r="M137" s="215" t="s">
        <v>19</v>
      </c>
      <c r="N137" s="216" t="s">
        <v>43</v>
      </c>
      <c r="O137" s="88"/>
      <c r="P137" s="217">
        <f>O137*H137</f>
        <v>0</v>
      </c>
      <c r="Q137" s="217">
        <v>0</v>
      </c>
      <c r="R137" s="217">
        <f>Q137*H137</f>
        <v>0</v>
      </c>
      <c r="S137" s="217">
        <v>0</v>
      </c>
      <c r="T137" s="218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19" t="s">
        <v>314</v>
      </c>
      <c r="AT137" s="219" t="s">
        <v>143</v>
      </c>
      <c r="AU137" s="219" t="s">
        <v>82</v>
      </c>
      <c r="AY137" s="21" t="s">
        <v>140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21" t="s">
        <v>80</v>
      </c>
      <c r="BK137" s="220">
        <f>ROUND(I137*H137,2)</f>
        <v>0</v>
      </c>
      <c r="BL137" s="21" t="s">
        <v>314</v>
      </c>
      <c r="BM137" s="219" t="s">
        <v>401</v>
      </c>
    </row>
    <row r="138" s="2" customFormat="1" ht="16.5" customHeight="1">
      <c r="A138" s="42"/>
      <c r="B138" s="43"/>
      <c r="C138" s="208" t="s">
        <v>301</v>
      </c>
      <c r="D138" s="208" t="s">
        <v>143</v>
      </c>
      <c r="E138" s="209" t="s">
        <v>1223</v>
      </c>
      <c r="F138" s="210" t="s">
        <v>1224</v>
      </c>
      <c r="G138" s="211" t="s">
        <v>1205</v>
      </c>
      <c r="H138" s="212">
        <v>6</v>
      </c>
      <c r="I138" s="213"/>
      <c r="J138" s="214">
        <f>ROUND(I138*H138,2)</f>
        <v>0</v>
      </c>
      <c r="K138" s="210" t="s">
        <v>19</v>
      </c>
      <c r="L138" s="48"/>
      <c r="M138" s="215" t="s">
        <v>19</v>
      </c>
      <c r="N138" s="216" t="s">
        <v>43</v>
      </c>
      <c r="O138" s="88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R138" s="219" t="s">
        <v>314</v>
      </c>
      <c r="AT138" s="219" t="s">
        <v>143</v>
      </c>
      <c r="AU138" s="219" t="s">
        <v>82</v>
      </c>
      <c r="AY138" s="21" t="s">
        <v>140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1" t="s">
        <v>80</v>
      </c>
      <c r="BK138" s="220">
        <f>ROUND(I138*H138,2)</f>
        <v>0</v>
      </c>
      <c r="BL138" s="21" t="s">
        <v>314</v>
      </c>
      <c r="BM138" s="219" t="s">
        <v>412</v>
      </c>
    </row>
    <row r="139" s="2" customFormat="1" ht="16.5" customHeight="1">
      <c r="A139" s="42"/>
      <c r="B139" s="43"/>
      <c r="C139" s="208" t="s">
        <v>308</v>
      </c>
      <c r="D139" s="208" t="s">
        <v>143</v>
      </c>
      <c r="E139" s="209" t="s">
        <v>1225</v>
      </c>
      <c r="F139" s="210" t="s">
        <v>1226</v>
      </c>
      <c r="G139" s="211" t="s">
        <v>1205</v>
      </c>
      <c r="H139" s="212">
        <v>14</v>
      </c>
      <c r="I139" s="213"/>
      <c r="J139" s="214">
        <f>ROUND(I139*H139,2)</f>
        <v>0</v>
      </c>
      <c r="K139" s="210" t="s">
        <v>19</v>
      </c>
      <c r="L139" s="48"/>
      <c r="M139" s="215" t="s">
        <v>19</v>
      </c>
      <c r="N139" s="216" t="s">
        <v>43</v>
      </c>
      <c r="O139" s="88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19" t="s">
        <v>314</v>
      </c>
      <c r="AT139" s="219" t="s">
        <v>143</v>
      </c>
      <c r="AU139" s="219" t="s">
        <v>82</v>
      </c>
      <c r="AY139" s="21" t="s">
        <v>140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1" t="s">
        <v>80</v>
      </c>
      <c r="BK139" s="220">
        <f>ROUND(I139*H139,2)</f>
        <v>0</v>
      </c>
      <c r="BL139" s="21" t="s">
        <v>314</v>
      </c>
      <c r="BM139" s="219" t="s">
        <v>426</v>
      </c>
    </row>
    <row r="140" s="2" customFormat="1" ht="16.5" customHeight="1">
      <c r="A140" s="42"/>
      <c r="B140" s="43"/>
      <c r="C140" s="208" t="s">
        <v>316</v>
      </c>
      <c r="D140" s="208" t="s">
        <v>143</v>
      </c>
      <c r="E140" s="209" t="s">
        <v>1227</v>
      </c>
      <c r="F140" s="210" t="s">
        <v>1228</v>
      </c>
      <c r="G140" s="211" t="s">
        <v>1205</v>
      </c>
      <c r="H140" s="212">
        <v>3</v>
      </c>
      <c r="I140" s="213"/>
      <c r="J140" s="214">
        <f>ROUND(I140*H140,2)</f>
        <v>0</v>
      </c>
      <c r="K140" s="210" t="s">
        <v>19</v>
      </c>
      <c r="L140" s="48"/>
      <c r="M140" s="215" t="s">
        <v>19</v>
      </c>
      <c r="N140" s="216" t="s">
        <v>43</v>
      </c>
      <c r="O140" s="88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19" t="s">
        <v>314</v>
      </c>
      <c r="AT140" s="219" t="s">
        <v>143</v>
      </c>
      <c r="AU140" s="219" t="s">
        <v>82</v>
      </c>
      <c r="AY140" s="21" t="s">
        <v>140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1" t="s">
        <v>80</v>
      </c>
      <c r="BK140" s="220">
        <f>ROUND(I140*H140,2)</f>
        <v>0</v>
      </c>
      <c r="BL140" s="21" t="s">
        <v>314</v>
      </c>
      <c r="BM140" s="219" t="s">
        <v>438</v>
      </c>
    </row>
    <row r="141" s="2" customFormat="1" ht="16.5" customHeight="1">
      <c r="A141" s="42"/>
      <c r="B141" s="43"/>
      <c r="C141" s="208" t="s">
        <v>7</v>
      </c>
      <c r="D141" s="208" t="s">
        <v>143</v>
      </c>
      <c r="E141" s="209" t="s">
        <v>1229</v>
      </c>
      <c r="F141" s="210" t="s">
        <v>1230</v>
      </c>
      <c r="G141" s="211" t="s">
        <v>1205</v>
      </c>
      <c r="H141" s="212">
        <v>4</v>
      </c>
      <c r="I141" s="213"/>
      <c r="J141" s="214">
        <f>ROUND(I141*H141,2)</f>
        <v>0</v>
      </c>
      <c r="K141" s="210" t="s">
        <v>19</v>
      </c>
      <c r="L141" s="48"/>
      <c r="M141" s="215" t="s">
        <v>19</v>
      </c>
      <c r="N141" s="216" t="s">
        <v>43</v>
      </c>
      <c r="O141" s="88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19" t="s">
        <v>314</v>
      </c>
      <c r="AT141" s="219" t="s">
        <v>143</v>
      </c>
      <c r="AU141" s="219" t="s">
        <v>82</v>
      </c>
      <c r="AY141" s="21" t="s">
        <v>140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1" t="s">
        <v>80</v>
      </c>
      <c r="BK141" s="220">
        <f>ROUND(I141*H141,2)</f>
        <v>0</v>
      </c>
      <c r="BL141" s="21" t="s">
        <v>314</v>
      </c>
      <c r="BM141" s="219" t="s">
        <v>449</v>
      </c>
    </row>
    <row r="142" s="2" customFormat="1" ht="16.5" customHeight="1">
      <c r="A142" s="42"/>
      <c r="B142" s="43"/>
      <c r="C142" s="208" t="s">
        <v>326</v>
      </c>
      <c r="D142" s="208" t="s">
        <v>143</v>
      </c>
      <c r="E142" s="209" t="s">
        <v>1231</v>
      </c>
      <c r="F142" s="210" t="s">
        <v>1232</v>
      </c>
      <c r="G142" s="211" t="s">
        <v>1205</v>
      </c>
      <c r="H142" s="212">
        <v>6</v>
      </c>
      <c r="I142" s="213"/>
      <c r="J142" s="214">
        <f>ROUND(I142*H142,2)</f>
        <v>0</v>
      </c>
      <c r="K142" s="210" t="s">
        <v>19</v>
      </c>
      <c r="L142" s="48"/>
      <c r="M142" s="215" t="s">
        <v>19</v>
      </c>
      <c r="N142" s="216" t="s">
        <v>43</v>
      </c>
      <c r="O142" s="88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19" t="s">
        <v>314</v>
      </c>
      <c r="AT142" s="219" t="s">
        <v>143</v>
      </c>
      <c r="AU142" s="219" t="s">
        <v>82</v>
      </c>
      <c r="AY142" s="21" t="s">
        <v>140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1" t="s">
        <v>80</v>
      </c>
      <c r="BK142" s="220">
        <f>ROUND(I142*H142,2)</f>
        <v>0</v>
      </c>
      <c r="BL142" s="21" t="s">
        <v>314</v>
      </c>
      <c r="BM142" s="219" t="s">
        <v>465</v>
      </c>
    </row>
    <row r="143" s="2" customFormat="1" ht="16.5" customHeight="1">
      <c r="A143" s="42"/>
      <c r="B143" s="43"/>
      <c r="C143" s="208" t="s">
        <v>333</v>
      </c>
      <c r="D143" s="208" t="s">
        <v>143</v>
      </c>
      <c r="E143" s="209" t="s">
        <v>1233</v>
      </c>
      <c r="F143" s="210" t="s">
        <v>1234</v>
      </c>
      <c r="G143" s="211" t="s">
        <v>1205</v>
      </c>
      <c r="H143" s="212">
        <v>2</v>
      </c>
      <c r="I143" s="213"/>
      <c r="J143" s="214">
        <f>ROUND(I143*H143,2)</f>
        <v>0</v>
      </c>
      <c r="K143" s="210" t="s">
        <v>19</v>
      </c>
      <c r="L143" s="48"/>
      <c r="M143" s="215" t="s">
        <v>19</v>
      </c>
      <c r="N143" s="216" t="s">
        <v>43</v>
      </c>
      <c r="O143" s="88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19" t="s">
        <v>314</v>
      </c>
      <c r="AT143" s="219" t="s">
        <v>143</v>
      </c>
      <c r="AU143" s="219" t="s">
        <v>82</v>
      </c>
      <c r="AY143" s="21" t="s">
        <v>140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21" t="s">
        <v>80</v>
      </c>
      <c r="BK143" s="220">
        <f>ROUND(I143*H143,2)</f>
        <v>0</v>
      </c>
      <c r="BL143" s="21" t="s">
        <v>314</v>
      </c>
      <c r="BM143" s="219" t="s">
        <v>480</v>
      </c>
    </row>
    <row r="144" s="2" customFormat="1" ht="16.5" customHeight="1">
      <c r="A144" s="42"/>
      <c r="B144" s="43"/>
      <c r="C144" s="208" t="s">
        <v>338</v>
      </c>
      <c r="D144" s="208" t="s">
        <v>143</v>
      </c>
      <c r="E144" s="209" t="s">
        <v>1235</v>
      </c>
      <c r="F144" s="210" t="s">
        <v>1236</v>
      </c>
      <c r="G144" s="211" t="s">
        <v>1194</v>
      </c>
      <c r="H144" s="212">
        <v>3</v>
      </c>
      <c r="I144" s="213"/>
      <c r="J144" s="214">
        <f>ROUND(I144*H144,2)</f>
        <v>0</v>
      </c>
      <c r="K144" s="210" t="s">
        <v>19</v>
      </c>
      <c r="L144" s="48"/>
      <c r="M144" s="215" t="s">
        <v>19</v>
      </c>
      <c r="N144" s="216" t="s">
        <v>43</v>
      </c>
      <c r="O144" s="88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19" t="s">
        <v>314</v>
      </c>
      <c r="AT144" s="219" t="s">
        <v>143</v>
      </c>
      <c r="AU144" s="219" t="s">
        <v>82</v>
      </c>
      <c r="AY144" s="21" t="s">
        <v>140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1" t="s">
        <v>80</v>
      </c>
      <c r="BK144" s="220">
        <f>ROUND(I144*H144,2)</f>
        <v>0</v>
      </c>
      <c r="BL144" s="21" t="s">
        <v>314</v>
      </c>
      <c r="BM144" s="219" t="s">
        <v>496</v>
      </c>
    </row>
    <row r="145" s="2" customFormat="1" ht="16.5" customHeight="1">
      <c r="A145" s="42"/>
      <c r="B145" s="43"/>
      <c r="C145" s="208" t="s">
        <v>346</v>
      </c>
      <c r="D145" s="208" t="s">
        <v>143</v>
      </c>
      <c r="E145" s="209" t="s">
        <v>1237</v>
      </c>
      <c r="F145" s="210" t="s">
        <v>1238</v>
      </c>
      <c r="G145" s="211" t="s">
        <v>1205</v>
      </c>
      <c r="H145" s="212">
        <v>1</v>
      </c>
      <c r="I145" s="213"/>
      <c r="J145" s="214">
        <f>ROUND(I145*H145,2)</f>
        <v>0</v>
      </c>
      <c r="K145" s="210" t="s">
        <v>19</v>
      </c>
      <c r="L145" s="48"/>
      <c r="M145" s="215" t="s">
        <v>19</v>
      </c>
      <c r="N145" s="216" t="s">
        <v>43</v>
      </c>
      <c r="O145" s="88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19" t="s">
        <v>314</v>
      </c>
      <c r="AT145" s="219" t="s">
        <v>143</v>
      </c>
      <c r="AU145" s="219" t="s">
        <v>82</v>
      </c>
      <c r="AY145" s="21" t="s">
        <v>140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1" t="s">
        <v>80</v>
      </c>
      <c r="BK145" s="220">
        <f>ROUND(I145*H145,2)</f>
        <v>0</v>
      </c>
      <c r="BL145" s="21" t="s">
        <v>314</v>
      </c>
      <c r="BM145" s="219" t="s">
        <v>510</v>
      </c>
    </row>
    <row r="146" s="2" customFormat="1" ht="16.5" customHeight="1">
      <c r="A146" s="42"/>
      <c r="B146" s="43"/>
      <c r="C146" s="208" t="s">
        <v>355</v>
      </c>
      <c r="D146" s="208" t="s">
        <v>143</v>
      </c>
      <c r="E146" s="209" t="s">
        <v>1239</v>
      </c>
      <c r="F146" s="210" t="s">
        <v>1240</v>
      </c>
      <c r="G146" s="211" t="s">
        <v>1194</v>
      </c>
      <c r="H146" s="212">
        <v>40</v>
      </c>
      <c r="I146" s="213"/>
      <c r="J146" s="214">
        <f>ROUND(I146*H146,2)</f>
        <v>0</v>
      </c>
      <c r="K146" s="210" t="s">
        <v>19</v>
      </c>
      <c r="L146" s="48"/>
      <c r="M146" s="215" t="s">
        <v>19</v>
      </c>
      <c r="N146" s="216" t="s">
        <v>43</v>
      </c>
      <c r="O146" s="88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19" t="s">
        <v>314</v>
      </c>
      <c r="AT146" s="219" t="s">
        <v>143</v>
      </c>
      <c r="AU146" s="219" t="s">
        <v>82</v>
      </c>
      <c r="AY146" s="21" t="s">
        <v>140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1" t="s">
        <v>80</v>
      </c>
      <c r="BK146" s="220">
        <f>ROUND(I146*H146,2)</f>
        <v>0</v>
      </c>
      <c r="BL146" s="21" t="s">
        <v>314</v>
      </c>
      <c r="BM146" s="219" t="s">
        <v>522</v>
      </c>
    </row>
    <row r="147" s="12" customFormat="1" ht="22.8" customHeight="1">
      <c r="A147" s="12"/>
      <c r="B147" s="192"/>
      <c r="C147" s="193"/>
      <c r="D147" s="194" t="s">
        <v>71</v>
      </c>
      <c r="E147" s="206" t="s">
        <v>1241</v>
      </c>
      <c r="F147" s="206" t="s">
        <v>1242</v>
      </c>
      <c r="G147" s="193"/>
      <c r="H147" s="193"/>
      <c r="I147" s="196"/>
      <c r="J147" s="207">
        <f>BK147</f>
        <v>0</v>
      </c>
      <c r="K147" s="193"/>
      <c r="L147" s="198"/>
      <c r="M147" s="199"/>
      <c r="N147" s="200"/>
      <c r="O147" s="200"/>
      <c r="P147" s="201">
        <f>P148+P151+P165+P185+P193+P198+P201</f>
        <v>0</v>
      </c>
      <c r="Q147" s="200"/>
      <c r="R147" s="201">
        <f>R148+R151+R165+R185+R193+R198+R201</f>
        <v>0</v>
      </c>
      <c r="S147" s="200"/>
      <c r="T147" s="202">
        <f>T148+T151+T165+T185+T193+T198+T201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3" t="s">
        <v>80</v>
      </c>
      <c r="AT147" s="204" t="s">
        <v>71</v>
      </c>
      <c r="AU147" s="204" t="s">
        <v>80</v>
      </c>
      <c r="AY147" s="203" t="s">
        <v>140</v>
      </c>
      <c r="BK147" s="205">
        <f>BK148+BK151+BK165+BK185+BK193+BK198+BK201</f>
        <v>0</v>
      </c>
    </row>
    <row r="148" s="12" customFormat="1" ht="20.88" customHeight="1">
      <c r="A148" s="12"/>
      <c r="B148" s="192"/>
      <c r="C148" s="193"/>
      <c r="D148" s="194" t="s">
        <v>71</v>
      </c>
      <c r="E148" s="206" t="s">
        <v>1243</v>
      </c>
      <c r="F148" s="206" t="s">
        <v>1244</v>
      </c>
      <c r="G148" s="193"/>
      <c r="H148" s="193"/>
      <c r="I148" s="196"/>
      <c r="J148" s="207">
        <f>BK148</f>
        <v>0</v>
      </c>
      <c r="K148" s="193"/>
      <c r="L148" s="198"/>
      <c r="M148" s="199"/>
      <c r="N148" s="200"/>
      <c r="O148" s="200"/>
      <c r="P148" s="201">
        <f>SUM(P149:P150)</f>
        <v>0</v>
      </c>
      <c r="Q148" s="200"/>
      <c r="R148" s="201">
        <f>SUM(R149:R150)</f>
        <v>0</v>
      </c>
      <c r="S148" s="200"/>
      <c r="T148" s="202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3" t="s">
        <v>80</v>
      </c>
      <c r="AT148" s="204" t="s">
        <v>71</v>
      </c>
      <c r="AU148" s="204" t="s">
        <v>82</v>
      </c>
      <c r="AY148" s="203" t="s">
        <v>140</v>
      </c>
      <c r="BK148" s="205">
        <f>SUM(BK149:BK150)</f>
        <v>0</v>
      </c>
    </row>
    <row r="149" s="2" customFormat="1" ht="16.5" customHeight="1">
      <c r="A149" s="42"/>
      <c r="B149" s="43"/>
      <c r="C149" s="208" t="s">
        <v>361</v>
      </c>
      <c r="D149" s="208" t="s">
        <v>143</v>
      </c>
      <c r="E149" s="209" t="s">
        <v>1245</v>
      </c>
      <c r="F149" s="210" t="s">
        <v>1246</v>
      </c>
      <c r="G149" s="211" t="s">
        <v>1194</v>
      </c>
      <c r="H149" s="212">
        <v>69</v>
      </c>
      <c r="I149" s="213"/>
      <c r="J149" s="214">
        <f>ROUND(I149*H149,2)</f>
        <v>0</v>
      </c>
      <c r="K149" s="210" t="s">
        <v>19</v>
      </c>
      <c r="L149" s="48"/>
      <c r="M149" s="215" t="s">
        <v>19</v>
      </c>
      <c r="N149" s="216" t="s">
        <v>43</v>
      </c>
      <c r="O149" s="88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19" t="s">
        <v>314</v>
      </c>
      <c r="AT149" s="219" t="s">
        <v>143</v>
      </c>
      <c r="AU149" s="219" t="s">
        <v>141</v>
      </c>
      <c r="AY149" s="21" t="s">
        <v>140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1" t="s">
        <v>80</v>
      </c>
      <c r="BK149" s="220">
        <f>ROUND(I149*H149,2)</f>
        <v>0</v>
      </c>
      <c r="BL149" s="21" t="s">
        <v>314</v>
      </c>
      <c r="BM149" s="219" t="s">
        <v>535</v>
      </c>
    </row>
    <row r="150" s="2" customFormat="1" ht="16.5" customHeight="1">
      <c r="A150" s="42"/>
      <c r="B150" s="43"/>
      <c r="C150" s="208" t="s">
        <v>366</v>
      </c>
      <c r="D150" s="208" t="s">
        <v>143</v>
      </c>
      <c r="E150" s="209" t="s">
        <v>1247</v>
      </c>
      <c r="F150" s="210" t="s">
        <v>1248</v>
      </c>
      <c r="G150" s="211" t="s">
        <v>1194</v>
      </c>
      <c r="H150" s="212">
        <v>19</v>
      </c>
      <c r="I150" s="213"/>
      <c r="J150" s="214">
        <f>ROUND(I150*H150,2)</f>
        <v>0</v>
      </c>
      <c r="K150" s="210" t="s">
        <v>19</v>
      </c>
      <c r="L150" s="48"/>
      <c r="M150" s="215" t="s">
        <v>19</v>
      </c>
      <c r="N150" s="216" t="s">
        <v>43</v>
      </c>
      <c r="O150" s="88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19" t="s">
        <v>314</v>
      </c>
      <c r="AT150" s="219" t="s">
        <v>143</v>
      </c>
      <c r="AU150" s="219" t="s">
        <v>141</v>
      </c>
      <c r="AY150" s="21" t="s">
        <v>140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1" t="s">
        <v>80</v>
      </c>
      <c r="BK150" s="220">
        <f>ROUND(I150*H150,2)</f>
        <v>0</v>
      </c>
      <c r="BL150" s="21" t="s">
        <v>314</v>
      </c>
      <c r="BM150" s="219" t="s">
        <v>548</v>
      </c>
    </row>
    <row r="151" s="12" customFormat="1" ht="20.88" customHeight="1">
      <c r="A151" s="12"/>
      <c r="B151" s="192"/>
      <c r="C151" s="193"/>
      <c r="D151" s="194" t="s">
        <v>71</v>
      </c>
      <c r="E151" s="206" t="s">
        <v>1249</v>
      </c>
      <c r="F151" s="206" t="s">
        <v>1250</v>
      </c>
      <c r="G151" s="193"/>
      <c r="H151" s="193"/>
      <c r="I151" s="196"/>
      <c r="J151" s="207">
        <f>BK151</f>
        <v>0</v>
      </c>
      <c r="K151" s="193"/>
      <c r="L151" s="198"/>
      <c r="M151" s="199"/>
      <c r="N151" s="200"/>
      <c r="O151" s="200"/>
      <c r="P151" s="201">
        <f>P152+P155+P157+P159+P161+P163</f>
        <v>0</v>
      </c>
      <c r="Q151" s="200"/>
      <c r="R151" s="201">
        <f>R152+R155+R157+R159+R161+R163</f>
        <v>0</v>
      </c>
      <c r="S151" s="200"/>
      <c r="T151" s="202">
        <f>T152+T155+T157+T159+T161+T163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3" t="s">
        <v>80</v>
      </c>
      <c r="AT151" s="204" t="s">
        <v>71</v>
      </c>
      <c r="AU151" s="204" t="s">
        <v>82</v>
      </c>
      <c r="AY151" s="203" t="s">
        <v>140</v>
      </c>
      <c r="BK151" s="205">
        <f>BK152+BK155+BK157+BK159+BK161+BK163</f>
        <v>0</v>
      </c>
    </row>
    <row r="152" s="17" customFormat="1" ht="20.88" customHeight="1">
      <c r="A152" s="17"/>
      <c r="B152" s="285"/>
      <c r="C152" s="286"/>
      <c r="D152" s="287" t="s">
        <v>71</v>
      </c>
      <c r="E152" s="287" t="s">
        <v>1251</v>
      </c>
      <c r="F152" s="287" t="s">
        <v>1252</v>
      </c>
      <c r="G152" s="286"/>
      <c r="H152" s="286"/>
      <c r="I152" s="288"/>
      <c r="J152" s="289">
        <f>BK152</f>
        <v>0</v>
      </c>
      <c r="K152" s="286"/>
      <c r="L152" s="290"/>
      <c r="M152" s="291"/>
      <c r="N152" s="292"/>
      <c r="O152" s="292"/>
      <c r="P152" s="293">
        <f>SUM(P153:P154)</f>
        <v>0</v>
      </c>
      <c r="Q152" s="292"/>
      <c r="R152" s="293">
        <f>SUM(R153:R154)</f>
        <v>0</v>
      </c>
      <c r="S152" s="292"/>
      <c r="T152" s="294">
        <f>SUM(T153:T154)</f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295" t="s">
        <v>80</v>
      </c>
      <c r="AT152" s="296" t="s">
        <v>71</v>
      </c>
      <c r="AU152" s="296" t="s">
        <v>141</v>
      </c>
      <c r="AY152" s="295" t="s">
        <v>140</v>
      </c>
      <c r="BK152" s="297">
        <f>SUM(BK153:BK154)</f>
        <v>0</v>
      </c>
    </row>
    <row r="153" s="2" customFormat="1" ht="16.5" customHeight="1">
      <c r="A153" s="42"/>
      <c r="B153" s="43"/>
      <c r="C153" s="208" t="s">
        <v>373</v>
      </c>
      <c r="D153" s="208" t="s">
        <v>143</v>
      </c>
      <c r="E153" s="209" t="s">
        <v>1253</v>
      </c>
      <c r="F153" s="210" t="s">
        <v>1254</v>
      </c>
      <c r="G153" s="211" t="s">
        <v>1194</v>
      </c>
      <c r="H153" s="212">
        <v>3</v>
      </c>
      <c r="I153" s="213"/>
      <c r="J153" s="214">
        <f>ROUND(I153*H153,2)</f>
        <v>0</v>
      </c>
      <c r="K153" s="210" t="s">
        <v>19</v>
      </c>
      <c r="L153" s="48"/>
      <c r="M153" s="215" t="s">
        <v>19</v>
      </c>
      <c r="N153" s="216" t="s">
        <v>43</v>
      </c>
      <c r="O153" s="88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19" t="s">
        <v>314</v>
      </c>
      <c r="AT153" s="219" t="s">
        <v>143</v>
      </c>
      <c r="AU153" s="219" t="s">
        <v>148</v>
      </c>
      <c r="AY153" s="21" t="s">
        <v>140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21" t="s">
        <v>80</v>
      </c>
      <c r="BK153" s="220">
        <f>ROUND(I153*H153,2)</f>
        <v>0</v>
      </c>
      <c r="BL153" s="21" t="s">
        <v>314</v>
      </c>
      <c r="BM153" s="219" t="s">
        <v>559</v>
      </c>
    </row>
    <row r="154" s="2" customFormat="1" ht="16.5" customHeight="1">
      <c r="A154" s="42"/>
      <c r="B154" s="43"/>
      <c r="C154" s="208" t="s">
        <v>379</v>
      </c>
      <c r="D154" s="208" t="s">
        <v>143</v>
      </c>
      <c r="E154" s="209" t="s">
        <v>1255</v>
      </c>
      <c r="F154" s="210" t="s">
        <v>1256</v>
      </c>
      <c r="G154" s="211" t="s">
        <v>1194</v>
      </c>
      <c r="H154" s="212">
        <v>22</v>
      </c>
      <c r="I154" s="213"/>
      <c r="J154" s="214">
        <f>ROUND(I154*H154,2)</f>
        <v>0</v>
      </c>
      <c r="K154" s="210" t="s">
        <v>19</v>
      </c>
      <c r="L154" s="48"/>
      <c r="M154" s="215" t="s">
        <v>19</v>
      </c>
      <c r="N154" s="216" t="s">
        <v>43</v>
      </c>
      <c r="O154" s="88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19" t="s">
        <v>314</v>
      </c>
      <c r="AT154" s="219" t="s">
        <v>143</v>
      </c>
      <c r="AU154" s="219" t="s">
        <v>148</v>
      </c>
      <c r="AY154" s="21" t="s">
        <v>140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1" t="s">
        <v>80</v>
      </c>
      <c r="BK154" s="220">
        <f>ROUND(I154*H154,2)</f>
        <v>0</v>
      </c>
      <c r="BL154" s="21" t="s">
        <v>314</v>
      </c>
      <c r="BM154" s="219" t="s">
        <v>569</v>
      </c>
    </row>
    <row r="155" s="17" customFormat="1" ht="20.88" customHeight="1">
      <c r="A155" s="17"/>
      <c r="B155" s="285"/>
      <c r="C155" s="286"/>
      <c r="D155" s="287" t="s">
        <v>71</v>
      </c>
      <c r="E155" s="287" t="s">
        <v>1257</v>
      </c>
      <c r="F155" s="287" t="s">
        <v>1258</v>
      </c>
      <c r="G155" s="286"/>
      <c r="H155" s="286"/>
      <c r="I155" s="288"/>
      <c r="J155" s="289">
        <f>BK155</f>
        <v>0</v>
      </c>
      <c r="K155" s="286"/>
      <c r="L155" s="290"/>
      <c r="M155" s="291"/>
      <c r="N155" s="292"/>
      <c r="O155" s="292"/>
      <c r="P155" s="293">
        <f>P156</f>
        <v>0</v>
      </c>
      <c r="Q155" s="292"/>
      <c r="R155" s="293">
        <f>R156</f>
        <v>0</v>
      </c>
      <c r="S155" s="292"/>
      <c r="T155" s="294">
        <f>T156</f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295" t="s">
        <v>80</v>
      </c>
      <c r="AT155" s="296" t="s">
        <v>71</v>
      </c>
      <c r="AU155" s="296" t="s">
        <v>141</v>
      </c>
      <c r="AY155" s="295" t="s">
        <v>140</v>
      </c>
      <c r="BK155" s="297">
        <f>BK156</f>
        <v>0</v>
      </c>
    </row>
    <row r="156" s="2" customFormat="1" ht="24.15" customHeight="1">
      <c r="A156" s="42"/>
      <c r="B156" s="43"/>
      <c r="C156" s="208" t="s">
        <v>384</v>
      </c>
      <c r="D156" s="208" t="s">
        <v>143</v>
      </c>
      <c r="E156" s="209" t="s">
        <v>1259</v>
      </c>
      <c r="F156" s="210" t="s">
        <v>1260</v>
      </c>
      <c r="G156" s="211" t="s">
        <v>1194</v>
      </c>
      <c r="H156" s="212">
        <v>6</v>
      </c>
      <c r="I156" s="213"/>
      <c r="J156" s="214">
        <f>ROUND(I156*H156,2)</f>
        <v>0</v>
      </c>
      <c r="K156" s="210" t="s">
        <v>19</v>
      </c>
      <c r="L156" s="48"/>
      <c r="M156" s="215" t="s">
        <v>19</v>
      </c>
      <c r="N156" s="216" t="s">
        <v>43</v>
      </c>
      <c r="O156" s="88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19" t="s">
        <v>314</v>
      </c>
      <c r="AT156" s="219" t="s">
        <v>143</v>
      </c>
      <c r="AU156" s="219" t="s">
        <v>148</v>
      </c>
      <c r="AY156" s="21" t="s">
        <v>140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1" t="s">
        <v>80</v>
      </c>
      <c r="BK156" s="220">
        <f>ROUND(I156*H156,2)</f>
        <v>0</v>
      </c>
      <c r="BL156" s="21" t="s">
        <v>314</v>
      </c>
      <c r="BM156" s="219" t="s">
        <v>286</v>
      </c>
    </row>
    <row r="157" s="17" customFormat="1" ht="20.88" customHeight="1">
      <c r="A157" s="17"/>
      <c r="B157" s="285"/>
      <c r="C157" s="286"/>
      <c r="D157" s="287" t="s">
        <v>71</v>
      </c>
      <c r="E157" s="287" t="s">
        <v>1261</v>
      </c>
      <c r="F157" s="287" t="s">
        <v>1262</v>
      </c>
      <c r="G157" s="286"/>
      <c r="H157" s="286"/>
      <c r="I157" s="288"/>
      <c r="J157" s="289">
        <f>BK157</f>
        <v>0</v>
      </c>
      <c r="K157" s="286"/>
      <c r="L157" s="290"/>
      <c r="M157" s="291"/>
      <c r="N157" s="292"/>
      <c r="O157" s="292"/>
      <c r="P157" s="293">
        <f>P158</f>
        <v>0</v>
      </c>
      <c r="Q157" s="292"/>
      <c r="R157" s="293">
        <f>R158</f>
        <v>0</v>
      </c>
      <c r="S157" s="292"/>
      <c r="T157" s="294">
        <f>T158</f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295" t="s">
        <v>80</v>
      </c>
      <c r="AT157" s="296" t="s">
        <v>71</v>
      </c>
      <c r="AU157" s="296" t="s">
        <v>141</v>
      </c>
      <c r="AY157" s="295" t="s">
        <v>140</v>
      </c>
      <c r="BK157" s="297">
        <f>BK158</f>
        <v>0</v>
      </c>
    </row>
    <row r="158" s="2" customFormat="1" ht="21.75" customHeight="1">
      <c r="A158" s="42"/>
      <c r="B158" s="43"/>
      <c r="C158" s="208" t="s">
        <v>389</v>
      </c>
      <c r="D158" s="208" t="s">
        <v>143</v>
      </c>
      <c r="E158" s="209" t="s">
        <v>1263</v>
      </c>
      <c r="F158" s="210" t="s">
        <v>1264</v>
      </c>
      <c r="G158" s="211" t="s">
        <v>1194</v>
      </c>
      <c r="H158" s="212">
        <v>31</v>
      </c>
      <c r="I158" s="213"/>
      <c r="J158" s="214">
        <f>ROUND(I158*H158,2)</f>
        <v>0</v>
      </c>
      <c r="K158" s="210" t="s">
        <v>19</v>
      </c>
      <c r="L158" s="48"/>
      <c r="M158" s="215" t="s">
        <v>19</v>
      </c>
      <c r="N158" s="216" t="s">
        <v>43</v>
      </c>
      <c r="O158" s="88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19" t="s">
        <v>314</v>
      </c>
      <c r="AT158" s="219" t="s">
        <v>143</v>
      </c>
      <c r="AU158" s="219" t="s">
        <v>148</v>
      </c>
      <c r="AY158" s="21" t="s">
        <v>140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1" t="s">
        <v>80</v>
      </c>
      <c r="BK158" s="220">
        <f>ROUND(I158*H158,2)</f>
        <v>0</v>
      </c>
      <c r="BL158" s="21" t="s">
        <v>314</v>
      </c>
      <c r="BM158" s="219" t="s">
        <v>314</v>
      </c>
    </row>
    <row r="159" s="17" customFormat="1" ht="20.88" customHeight="1">
      <c r="A159" s="17"/>
      <c r="B159" s="285"/>
      <c r="C159" s="286"/>
      <c r="D159" s="287" t="s">
        <v>71</v>
      </c>
      <c r="E159" s="287" t="s">
        <v>1265</v>
      </c>
      <c r="F159" s="287" t="s">
        <v>1266</v>
      </c>
      <c r="G159" s="286"/>
      <c r="H159" s="286"/>
      <c r="I159" s="288"/>
      <c r="J159" s="289">
        <f>BK159</f>
        <v>0</v>
      </c>
      <c r="K159" s="286"/>
      <c r="L159" s="290"/>
      <c r="M159" s="291"/>
      <c r="N159" s="292"/>
      <c r="O159" s="292"/>
      <c r="P159" s="293">
        <f>P160</f>
        <v>0</v>
      </c>
      <c r="Q159" s="292"/>
      <c r="R159" s="293">
        <f>R160</f>
        <v>0</v>
      </c>
      <c r="S159" s="292"/>
      <c r="T159" s="294">
        <f>T160</f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295" t="s">
        <v>80</v>
      </c>
      <c r="AT159" s="296" t="s">
        <v>71</v>
      </c>
      <c r="AU159" s="296" t="s">
        <v>141</v>
      </c>
      <c r="AY159" s="295" t="s">
        <v>140</v>
      </c>
      <c r="BK159" s="297">
        <f>BK160</f>
        <v>0</v>
      </c>
    </row>
    <row r="160" s="2" customFormat="1" ht="24.15" customHeight="1">
      <c r="A160" s="42"/>
      <c r="B160" s="43"/>
      <c r="C160" s="208" t="s">
        <v>395</v>
      </c>
      <c r="D160" s="208" t="s">
        <v>143</v>
      </c>
      <c r="E160" s="209" t="s">
        <v>1267</v>
      </c>
      <c r="F160" s="210" t="s">
        <v>1268</v>
      </c>
      <c r="G160" s="211" t="s">
        <v>1194</v>
      </c>
      <c r="H160" s="212">
        <v>31</v>
      </c>
      <c r="I160" s="213"/>
      <c r="J160" s="214">
        <f>ROUND(I160*H160,2)</f>
        <v>0</v>
      </c>
      <c r="K160" s="210" t="s">
        <v>19</v>
      </c>
      <c r="L160" s="48"/>
      <c r="M160" s="215" t="s">
        <v>19</v>
      </c>
      <c r="N160" s="216" t="s">
        <v>43</v>
      </c>
      <c r="O160" s="88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19" t="s">
        <v>314</v>
      </c>
      <c r="AT160" s="219" t="s">
        <v>143</v>
      </c>
      <c r="AU160" s="219" t="s">
        <v>148</v>
      </c>
      <c r="AY160" s="21" t="s">
        <v>140</v>
      </c>
      <c r="BE160" s="220">
        <f>IF(N160="základní",J160,0)</f>
        <v>0</v>
      </c>
      <c r="BF160" s="220">
        <f>IF(N160="snížená",J160,0)</f>
        <v>0</v>
      </c>
      <c r="BG160" s="220">
        <f>IF(N160="zákl. přenesená",J160,0)</f>
        <v>0</v>
      </c>
      <c r="BH160" s="220">
        <f>IF(N160="sníž. přenesená",J160,0)</f>
        <v>0</v>
      </c>
      <c r="BI160" s="220">
        <f>IF(N160="nulová",J160,0)</f>
        <v>0</v>
      </c>
      <c r="BJ160" s="21" t="s">
        <v>80</v>
      </c>
      <c r="BK160" s="220">
        <f>ROUND(I160*H160,2)</f>
        <v>0</v>
      </c>
      <c r="BL160" s="21" t="s">
        <v>314</v>
      </c>
      <c r="BM160" s="219" t="s">
        <v>596</v>
      </c>
    </row>
    <row r="161" s="17" customFormat="1" ht="20.88" customHeight="1">
      <c r="A161" s="17"/>
      <c r="B161" s="285"/>
      <c r="C161" s="286"/>
      <c r="D161" s="287" t="s">
        <v>71</v>
      </c>
      <c r="E161" s="287" t="s">
        <v>1269</v>
      </c>
      <c r="F161" s="287" t="s">
        <v>1270</v>
      </c>
      <c r="G161" s="286"/>
      <c r="H161" s="286"/>
      <c r="I161" s="288"/>
      <c r="J161" s="289">
        <f>BK161</f>
        <v>0</v>
      </c>
      <c r="K161" s="286"/>
      <c r="L161" s="290"/>
      <c r="M161" s="291"/>
      <c r="N161" s="292"/>
      <c r="O161" s="292"/>
      <c r="P161" s="293">
        <f>P162</f>
        <v>0</v>
      </c>
      <c r="Q161" s="292"/>
      <c r="R161" s="293">
        <f>R162</f>
        <v>0</v>
      </c>
      <c r="S161" s="292"/>
      <c r="T161" s="294">
        <f>T162</f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295" t="s">
        <v>80</v>
      </c>
      <c r="AT161" s="296" t="s">
        <v>71</v>
      </c>
      <c r="AU161" s="296" t="s">
        <v>141</v>
      </c>
      <c r="AY161" s="295" t="s">
        <v>140</v>
      </c>
      <c r="BK161" s="297">
        <f>BK162</f>
        <v>0</v>
      </c>
    </row>
    <row r="162" s="2" customFormat="1" ht="24.15" customHeight="1">
      <c r="A162" s="42"/>
      <c r="B162" s="43"/>
      <c r="C162" s="208" t="s">
        <v>401</v>
      </c>
      <c r="D162" s="208" t="s">
        <v>143</v>
      </c>
      <c r="E162" s="209" t="s">
        <v>1271</v>
      </c>
      <c r="F162" s="210" t="s">
        <v>1272</v>
      </c>
      <c r="G162" s="211" t="s">
        <v>1194</v>
      </c>
      <c r="H162" s="212">
        <v>37</v>
      </c>
      <c r="I162" s="213"/>
      <c r="J162" s="214">
        <f>ROUND(I162*H162,2)</f>
        <v>0</v>
      </c>
      <c r="K162" s="210" t="s">
        <v>19</v>
      </c>
      <c r="L162" s="48"/>
      <c r="M162" s="215" t="s">
        <v>19</v>
      </c>
      <c r="N162" s="216" t="s">
        <v>43</v>
      </c>
      <c r="O162" s="88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19" t="s">
        <v>314</v>
      </c>
      <c r="AT162" s="219" t="s">
        <v>143</v>
      </c>
      <c r="AU162" s="219" t="s">
        <v>148</v>
      </c>
      <c r="AY162" s="21" t="s">
        <v>140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1" t="s">
        <v>80</v>
      </c>
      <c r="BK162" s="220">
        <f>ROUND(I162*H162,2)</f>
        <v>0</v>
      </c>
      <c r="BL162" s="21" t="s">
        <v>314</v>
      </c>
      <c r="BM162" s="219" t="s">
        <v>604</v>
      </c>
    </row>
    <row r="163" s="17" customFormat="1" ht="20.88" customHeight="1">
      <c r="A163" s="17"/>
      <c r="B163" s="285"/>
      <c r="C163" s="286"/>
      <c r="D163" s="287" t="s">
        <v>71</v>
      </c>
      <c r="E163" s="287" t="s">
        <v>1273</v>
      </c>
      <c r="F163" s="287" t="s">
        <v>1274</v>
      </c>
      <c r="G163" s="286"/>
      <c r="H163" s="286"/>
      <c r="I163" s="288"/>
      <c r="J163" s="289">
        <f>BK163</f>
        <v>0</v>
      </c>
      <c r="K163" s="286"/>
      <c r="L163" s="290"/>
      <c r="M163" s="291"/>
      <c r="N163" s="292"/>
      <c r="O163" s="292"/>
      <c r="P163" s="293">
        <f>P164</f>
        <v>0</v>
      </c>
      <c r="Q163" s="292"/>
      <c r="R163" s="293">
        <f>R164</f>
        <v>0</v>
      </c>
      <c r="S163" s="292"/>
      <c r="T163" s="294">
        <f>T164</f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295" t="s">
        <v>80</v>
      </c>
      <c r="AT163" s="296" t="s">
        <v>71</v>
      </c>
      <c r="AU163" s="296" t="s">
        <v>141</v>
      </c>
      <c r="AY163" s="295" t="s">
        <v>140</v>
      </c>
      <c r="BK163" s="297">
        <f>BK164</f>
        <v>0</v>
      </c>
    </row>
    <row r="164" s="2" customFormat="1" ht="21.75" customHeight="1">
      <c r="A164" s="42"/>
      <c r="B164" s="43"/>
      <c r="C164" s="208" t="s">
        <v>406</v>
      </c>
      <c r="D164" s="208" t="s">
        <v>143</v>
      </c>
      <c r="E164" s="209" t="s">
        <v>1275</v>
      </c>
      <c r="F164" s="210" t="s">
        <v>1276</v>
      </c>
      <c r="G164" s="211" t="s">
        <v>1194</v>
      </c>
      <c r="H164" s="212">
        <v>1</v>
      </c>
      <c r="I164" s="213"/>
      <c r="J164" s="214">
        <f>ROUND(I164*H164,2)</f>
        <v>0</v>
      </c>
      <c r="K164" s="210" t="s">
        <v>19</v>
      </c>
      <c r="L164" s="48"/>
      <c r="M164" s="215" t="s">
        <v>19</v>
      </c>
      <c r="N164" s="216" t="s">
        <v>43</v>
      </c>
      <c r="O164" s="88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19" t="s">
        <v>314</v>
      </c>
      <c r="AT164" s="219" t="s">
        <v>143</v>
      </c>
      <c r="AU164" s="219" t="s">
        <v>148</v>
      </c>
      <c r="AY164" s="21" t="s">
        <v>140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21" t="s">
        <v>80</v>
      </c>
      <c r="BK164" s="220">
        <f>ROUND(I164*H164,2)</f>
        <v>0</v>
      </c>
      <c r="BL164" s="21" t="s">
        <v>314</v>
      </c>
      <c r="BM164" s="219" t="s">
        <v>615</v>
      </c>
    </row>
    <row r="165" s="12" customFormat="1" ht="20.88" customHeight="1">
      <c r="A165" s="12"/>
      <c r="B165" s="192"/>
      <c r="C165" s="193"/>
      <c r="D165" s="194" t="s">
        <v>71</v>
      </c>
      <c r="E165" s="206" t="s">
        <v>1277</v>
      </c>
      <c r="F165" s="206" t="s">
        <v>1278</v>
      </c>
      <c r="G165" s="193"/>
      <c r="H165" s="193"/>
      <c r="I165" s="196"/>
      <c r="J165" s="207">
        <f>BK165</f>
        <v>0</v>
      </c>
      <c r="K165" s="193"/>
      <c r="L165" s="198"/>
      <c r="M165" s="199"/>
      <c r="N165" s="200"/>
      <c r="O165" s="200"/>
      <c r="P165" s="201">
        <f>P166+P170+P173+P176+P179+P181</f>
        <v>0</v>
      </c>
      <c r="Q165" s="200"/>
      <c r="R165" s="201">
        <f>R166+R170+R173+R176+R179+R181</f>
        <v>0</v>
      </c>
      <c r="S165" s="200"/>
      <c r="T165" s="202">
        <f>T166+T170+T173+T176+T179+T181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3" t="s">
        <v>80</v>
      </c>
      <c r="AT165" s="204" t="s">
        <v>71</v>
      </c>
      <c r="AU165" s="204" t="s">
        <v>82</v>
      </c>
      <c r="AY165" s="203" t="s">
        <v>140</v>
      </c>
      <c r="BK165" s="205">
        <f>BK166+BK170+BK173+BK176+BK179+BK181</f>
        <v>0</v>
      </c>
    </row>
    <row r="166" s="17" customFormat="1" ht="20.88" customHeight="1">
      <c r="A166" s="17"/>
      <c r="B166" s="285"/>
      <c r="C166" s="286"/>
      <c r="D166" s="287" t="s">
        <v>71</v>
      </c>
      <c r="E166" s="287" t="s">
        <v>1279</v>
      </c>
      <c r="F166" s="287" t="s">
        <v>1280</v>
      </c>
      <c r="G166" s="286"/>
      <c r="H166" s="286"/>
      <c r="I166" s="288"/>
      <c r="J166" s="289">
        <f>BK166</f>
        <v>0</v>
      </c>
      <c r="K166" s="286"/>
      <c r="L166" s="290"/>
      <c r="M166" s="291"/>
      <c r="N166" s="292"/>
      <c r="O166" s="292"/>
      <c r="P166" s="293">
        <f>SUM(P167:P169)</f>
        <v>0</v>
      </c>
      <c r="Q166" s="292"/>
      <c r="R166" s="293">
        <f>SUM(R167:R169)</f>
        <v>0</v>
      </c>
      <c r="S166" s="292"/>
      <c r="T166" s="294">
        <f>SUM(T167:T169)</f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295" t="s">
        <v>80</v>
      </c>
      <c r="AT166" s="296" t="s">
        <v>71</v>
      </c>
      <c r="AU166" s="296" t="s">
        <v>141</v>
      </c>
      <c r="AY166" s="295" t="s">
        <v>140</v>
      </c>
      <c r="BK166" s="297">
        <f>SUM(BK167:BK169)</f>
        <v>0</v>
      </c>
    </row>
    <row r="167" s="2" customFormat="1" ht="16.5" customHeight="1">
      <c r="A167" s="42"/>
      <c r="B167" s="43"/>
      <c r="C167" s="208" t="s">
        <v>412</v>
      </c>
      <c r="D167" s="208" t="s">
        <v>143</v>
      </c>
      <c r="E167" s="209" t="s">
        <v>1281</v>
      </c>
      <c r="F167" s="210" t="s">
        <v>1282</v>
      </c>
      <c r="G167" s="211" t="s">
        <v>166</v>
      </c>
      <c r="H167" s="212">
        <v>315</v>
      </c>
      <c r="I167" s="213"/>
      <c r="J167" s="214">
        <f>ROUND(I167*H167,2)</f>
        <v>0</v>
      </c>
      <c r="K167" s="210" t="s">
        <v>19</v>
      </c>
      <c r="L167" s="48"/>
      <c r="M167" s="215" t="s">
        <v>19</v>
      </c>
      <c r="N167" s="216" t="s">
        <v>43</v>
      </c>
      <c r="O167" s="88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19" t="s">
        <v>314</v>
      </c>
      <c r="AT167" s="219" t="s">
        <v>143</v>
      </c>
      <c r="AU167" s="219" t="s">
        <v>148</v>
      </c>
      <c r="AY167" s="21" t="s">
        <v>140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21" t="s">
        <v>80</v>
      </c>
      <c r="BK167" s="220">
        <f>ROUND(I167*H167,2)</f>
        <v>0</v>
      </c>
      <c r="BL167" s="21" t="s">
        <v>314</v>
      </c>
      <c r="BM167" s="219" t="s">
        <v>624</v>
      </c>
    </row>
    <row r="168" s="2" customFormat="1" ht="16.5" customHeight="1">
      <c r="A168" s="42"/>
      <c r="B168" s="43"/>
      <c r="C168" s="208" t="s">
        <v>418</v>
      </c>
      <c r="D168" s="208" t="s">
        <v>143</v>
      </c>
      <c r="E168" s="209" t="s">
        <v>1283</v>
      </c>
      <c r="F168" s="210" t="s">
        <v>1284</v>
      </c>
      <c r="G168" s="211" t="s">
        <v>166</v>
      </c>
      <c r="H168" s="212">
        <v>320</v>
      </c>
      <c r="I168" s="213"/>
      <c r="J168" s="214">
        <f>ROUND(I168*H168,2)</f>
        <v>0</v>
      </c>
      <c r="K168" s="210" t="s">
        <v>19</v>
      </c>
      <c r="L168" s="48"/>
      <c r="M168" s="215" t="s">
        <v>19</v>
      </c>
      <c r="N168" s="216" t="s">
        <v>43</v>
      </c>
      <c r="O168" s="88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19" t="s">
        <v>314</v>
      </c>
      <c r="AT168" s="219" t="s">
        <v>143</v>
      </c>
      <c r="AU168" s="219" t="s">
        <v>148</v>
      </c>
      <c r="AY168" s="21" t="s">
        <v>140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1" t="s">
        <v>80</v>
      </c>
      <c r="BK168" s="220">
        <f>ROUND(I168*H168,2)</f>
        <v>0</v>
      </c>
      <c r="BL168" s="21" t="s">
        <v>314</v>
      </c>
      <c r="BM168" s="219" t="s">
        <v>638</v>
      </c>
    </row>
    <row r="169" s="2" customFormat="1" ht="16.5" customHeight="1">
      <c r="A169" s="42"/>
      <c r="B169" s="43"/>
      <c r="C169" s="208" t="s">
        <v>426</v>
      </c>
      <c r="D169" s="208" t="s">
        <v>143</v>
      </c>
      <c r="E169" s="209" t="s">
        <v>1285</v>
      </c>
      <c r="F169" s="210" t="s">
        <v>1286</v>
      </c>
      <c r="G169" s="211" t="s">
        <v>166</v>
      </c>
      <c r="H169" s="212">
        <v>95</v>
      </c>
      <c r="I169" s="213"/>
      <c r="J169" s="214">
        <f>ROUND(I169*H169,2)</f>
        <v>0</v>
      </c>
      <c r="K169" s="210" t="s">
        <v>19</v>
      </c>
      <c r="L169" s="48"/>
      <c r="M169" s="215" t="s">
        <v>19</v>
      </c>
      <c r="N169" s="216" t="s">
        <v>43</v>
      </c>
      <c r="O169" s="88"/>
      <c r="P169" s="217">
        <f>O169*H169</f>
        <v>0</v>
      </c>
      <c r="Q169" s="217">
        <v>0</v>
      </c>
      <c r="R169" s="217">
        <f>Q169*H169</f>
        <v>0</v>
      </c>
      <c r="S169" s="217">
        <v>0</v>
      </c>
      <c r="T169" s="218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19" t="s">
        <v>314</v>
      </c>
      <c r="AT169" s="219" t="s">
        <v>143</v>
      </c>
      <c r="AU169" s="219" t="s">
        <v>148</v>
      </c>
      <c r="AY169" s="21" t="s">
        <v>140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21" t="s">
        <v>80</v>
      </c>
      <c r="BK169" s="220">
        <f>ROUND(I169*H169,2)</f>
        <v>0</v>
      </c>
      <c r="BL169" s="21" t="s">
        <v>314</v>
      </c>
      <c r="BM169" s="219" t="s">
        <v>647</v>
      </c>
    </row>
    <row r="170" s="17" customFormat="1" ht="20.88" customHeight="1">
      <c r="A170" s="17"/>
      <c r="B170" s="285"/>
      <c r="C170" s="286"/>
      <c r="D170" s="287" t="s">
        <v>71</v>
      </c>
      <c r="E170" s="287" t="s">
        <v>1287</v>
      </c>
      <c r="F170" s="287" t="s">
        <v>1288</v>
      </c>
      <c r="G170" s="286"/>
      <c r="H170" s="286"/>
      <c r="I170" s="288"/>
      <c r="J170" s="289">
        <f>BK170</f>
        <v>0</v>
      </c>
      <c r="K170" s="286"/>
      <c r="L170" s="290"/>
      <c r="M170" s="291"/>
      <c r="N170" s="292"/>
      <c r="O170" s="292"/>
      <c r="P170" s="293">
        <f>SUM(P171:P172)</f>
        <v>0</v>
      </c>
      <c r="Q170" s="292"/>
      <c r="R170" s="293">
        <f>SUM(R171:R172)</f>
        <v>0</v>
      </c>
      <c r="S170" s="292"/>
      <c r="T170" s="294">
        <f>SUM(T171:T172)</f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295" t="s">
        <v>80</v>
      </c>
      <c r="AT170" s="296" t="s">
        <v>71</v>
      </c>
      <c r="AU170" s="296" t="s">
        <v>141</v>
      </c>
      <c r="AY170" s="295" t="s">
        <v>140</v>
      </c>
      <c r="BK170" s="297">
        <f>SUM(BK171:BK172)</f>
        <v>0</v>
      </c>
    </row>
    <row r="171" s="2" customFormat="1" ht="16.5" customHeight="1">
      <c r="A171" s="42"/>
      <c r="B171" s="43"/>
      <c r="C171" s="208" t="s">
        <v>433</v>
      </c>
      <c r="D171" s="208" t="s">
        <v>143</v>
      </c>
      <c r="E171" s="209" t="s">
        <v>1289</v>
      </c>
      <c r="F171" s="210" t="s">
        <v>1290</v>
      </c>
      <c r="G171" s="211" t="s">
        <v>166</v>
      </c>
      <c r="H171" s="212">
        <v>60</v>
      </c>
      <c r="I171" s="213"/>
      <c r="J171" s="214">
        <f>ROUND(I171*H171,2)</f>
        <v>0</v>
      </c>
      <c r="K171" s="210" t="s">
        <v>19</v>
      </c>
      <c r="L171" s="48"/>
      <c r="M171" s="215" t="s">
        <v>19</v>
      </c>
      <c r="N171" s="216" t="s">
        <v>43</v>
      </c>
      <c r="O171" s="88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19" t="s">
        <v>314</v>
      </c>
      <c r="AT171" s="219" t="s">
        <v>143</v>
      </c>
      <c r="AU171" s="219" t="s">
        <v>148</v>
      </c>
      <c r="AY171" s="21" t="s">
        <v>140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1" t="s">
        <v>80</v>
      </c>
      <c r="BK171" s="220">
        <f>ROUND(I171*H171,2)</f>
        <v>0</v>
      </c>
      <c r="BL171" s="21" t="s">
        <v>314</v>
      </c>
      <c r="BM171" s="219" t="s">
        <v>659</v>
      </c>
    </row>
    <row r="172" s="2" customFormat="1" ht="16.5" customHeight="1">
      <c r="A172" s="42"/>
      <c r="B172" s="43"/>
      <c r="C172" s="208" t="s">
        <v>438</v>
      </c>
      <c r="D172" s="208" t="s">
        <v>143</v>
      </c>
      <c r="E172" s="209" t="s">
        <v>1291</v>
      </c>
      <c r="F172" s="210" t="s">
        <v>1292</v>
      </c>
      <c r="G172" s="211" t="s">
        <v>166</v>
      </c>
      <c r="H172" s="212">
        <v>160</v>
      </c>
      <c r="I172" s="213"/>
      <c r="J172" s="214">
        <f>ROUND(I172*H172,2)</f>
        <v>0</v>
      </c>
      <c r="K172" s="210" t="s">
        <v>19</v>
      </c>
      <c r="L172" s="48"/>
      <c r="M172" s="215" t="s">
        <v>19</v>
      </c>
      <c r="N172" s="216" t="s">
        <v>43</v>
      </c>
      <c r="O172" s="88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19" t="s">
        <v>314</v>
      </c>
      <c r="AT172" s="219" t="s">
        <v>143</v>
      </c>
      <c r="AU172" s="219" t="s">
        <v>148</v>
      </c>
      <c r="AY172" s="21" t="s">
        <v>140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21" t="s">
        <v>80</v>
      </c>
      <c r="BK172" s="220">
        <f>ROUND(I172*H172,2)</f>
        <v>0</v>
      </c>
      <c r="BL172" s="21" t="s">
        <v>314</v>
      </c>
      <c r="BM172" s="219" t="s">
        <v>669</v>
      </c>
    </row>
    <row r="173" s="17" customFormat="1" ht="20.88" customHeight="1">
      <c r="A173" s="17"/>
      <c r="B173" s="285"/>
      <c r="C173" s="286"/>
      <c r="D173" s="287" t="s">
        <v>71</v>
      </c>
      <c r="E173" s="287" t="s">
        <v>1293</v>
      </c>
      <c r="F173" s="287" t="s">
        <v>1294</v>
      </c>
      <c r="G173" s="286"/>
      <c r="H173" s="286"/>
      <c r="I173" s="288"/>
      <c r="J173" s="289">
        <f>BK173</f>
        <v>0</v>
      </c>
      <c r="K173" s="286"/>
      <c r="L173" s="290"/>
      <c r="M173" s="291"/>
      <c r="N173" s="292"/>
      <c r="O173" s="292"/>
      <c r="P173" s="293">
        <f>SUM(P174:P175)</f>
        <v>0</v>
      </c>
      <c r="Q173" s="292"/>
      <c r="R173" s="293">
        <f>SUM(R174:R175)</f>
        <v>0</v>
      </c>
      <c r="S173" s="292"/>
      <c r="T173" s="294">
        <f>SUM(T174:T175)</f>
        <v>0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R173" s="295" t="s">
        <v>80</v>
      </c>
      <c r="AT173" s="296" t="s">
        <v>71</v>
      </c>
      <c r="AU173" s="296" t="s">
        <v>141</v>
      </c>
      <c r="AY173" s="295" t="s">
        <v>140</v>
      </c>
      <c r="BK173" s="297">
        <f>SUM(BK174:BK175)</f>
        <v>0</v>
      </c>
    </row>
    <row r="174" s="2" customFormat="1" ht="16.5" customHeight="1">
      <c r="A174" s="42"/>
      <c r="B174" s="43"/>
      <c r="C174" s="208" t="s">
        <v>443</v>
      </c>
      <c r="D174" s="208" t="s">
        <v>143</v>
      </c>
      <c r="E174" s="209" t="s">
        <v>1295</v>
      </c>
      <c r="F174" s="210" t="s">
        <v>1296</v>
      </c>
      <c r="G174" s="211" t="s">
        <v>166</v>
      </c>
      <c r="H174" s="212">
        <v>25</v>
      </c>
      <c r="I174" s="213"/>
      <c r="J174" s="214">
        <f>ROUND(I174*H174,2)</f>
        <v>0</v>
      </c>
      <c r="K174" s="210" t="s">
        <v>19</v>
      </c>
      <c r="L174" s="48"/>
      <c r="M174" s="215" t="s">
        <v>19</v>
      </c>
      <c r="N174" s="216" t="s">
        <v>43</v>
      </c>
      <c r="O174" s="88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19" t="s">
        <v>314</v>
      </c>
      <c r="AT174" s="219" t="s">
        <v>143</v>
      </c>
      <c r="AU174" s="219" t="s">
        <v>148</v>
      </c>
      <c r="AY174" s="21" t="s">
        <v>140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1" t="s">
        <v>80</v>
      </c>
      <c r="BK174" s="220">
        <f>ROUND(I174*H174,2)</f>
        <v>0</v>
      </c>
      <c r="BL174" s="21" t="s">
        <v>314</v>
      </c>
      <c r="BM174" s="219" t="s">
        <v>681</v>
      </c>
    </row>
    <row r="175" s="2" customFormat="1" ht="16.5" customHeight="1">
      <c r="A175" s="42"/>
      <c r="B175" s="43"/>
      <c r="C175" s="208" t="s">
        <v>449</v>
      </c>
      <c r="D175" s="208" t="s">
        <v>143</v>
      </c>
      <c r="E175" s="209" t="s">
        <v>1297</v>
      </c>
      <c r="F175" s="210" t="s">
        <v>1298</v>
      </c>
      <c r="G175" s="211" t="s">
        <v>166</v>
      </c>
      <c r="H175" s="212">
        <v>55</v>
      </c>
      <c r="I175" s="213"/>
      <c r="J175" s="214">
        <f>ROUND(I175*H175,2)</f>
        <v>0</v>
      </c>
      <c r="K175" s="210" t="s">
        <v>19</v>
      </c>
      <c r="L175" s="48"/>
      <c r="M175" s="215" t="s">
        <v>19</v>
      </c>
      <c r="N175" s="216" t="s">
        <v>43</v>
      </c>
      <c r="O175" s="88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19" t="s">
        <v>314</v>
      </c>
      <c r="AT175" s="219" t="s">
        <v>143</v>
      </c>
      <c r="AU175" s="219" t="s">
        <v>148</v>
      </c>
      <c r="AY175" s="21" t="s">
        <v>140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1" t="s">
        <v>80</v>
      </c>
      <c r="BK175" s="220">
        <f>ROUND(I175*H175,2)</f>
        <v>0</v>
      </c>
      <c r="BL175" s="21" t="s">
        <v>314</v>
      </c>
      <c r="BM175" s="219" t="s">
        <v>691</v>
      </c>
    </row>
    <row r="176" s="17" customFormat="1" ht="20.88" customHeight="1">
      <c r="A176" s="17"/>
      <c r="B176" s="285"/>
      <c r="C176" s="286"/>
      <c r="D176" s="287" t="s">
        <v>71</v>
      </c>
      <c r="E176" s="287" t="s">
        <v>1299</v>
      </c>
      <c r="F176" s="287" t="s">
        <v>1300</v>
      </c>
      <c r="G176" s="286"/>
      <c r="H176" s="286"/>
      <c r="I176" s="288"/>
      <c r="J176" s="289">
        <f>BK176</f>
        <v>0</v>
      </c>
      <c r="K176" s="286"/>
      <c r="L176" s="290"/>
      <c r="M176" s="291"/>
      <c r="N176" s="292"/>
      <c r="O176" s="292"/>
      <c r="P176" s="293">
        <f>SUM(P177:P178)</f>
        <v>0</v>
      </c>
      <c r="Q176" s="292"/>
      <c r="R176" s="293">
        <f>SUM(R177:R178)</f>
        <v>0</v>
      </c>
      <c r="S176" s="292"/>
      <c r="T176" s="294">
        <f>SUM(T177:T178)</f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R176" s="295" t="s">
        <v>80</v>
      </c>
      <c r="AT176" s="296" t="s">
        <v>71</v>
      </c>
      <c r="AU176" s="296" t="s">
        <v>141</v>
      </c>
      <c r="AY176" s="295" t="s">
        <v>140</v>
      </c>
      <c r="BK176" s="297">
        <f>SUM(BK177:BK178)</f>
        <v>0</v>
      </c>
    </row>
    <row r="177" s="2" customFormat="1" ht="16.5" customHeight="1">
      <c r="A177" s="42"/>
      <c r="B177" s="43"/>
      <c r="C177" s="208" t="s">
        <v>456</v>
      </c>
      <c r="D177" s="208" t="s">
        <v>143</v>
      </c>
      <c r="E177" s="209" t="s">
        <v>1301</v>
      </c>
      <c r="F177" s="210" t="s">
        <v>1302</v>
      </c>
      <c r="G177" s="211" t="s">
        <v>166</v>
      </c>
      <c r="H177" s="212">
        <v>24</v>
      </c>
      <c r="I177" s="213"/>
      <c r="J177" s="214">
        <f>ROUND(I177*H177,2)</f>
        <v>0</v>
      </c>
      <c r="K177" s="210" t="s">
        <v>19</v>
      </c>
      <c r="L177" s="48"/>
      <c r="M177" s="215" t="s">
        <v>19</v>
      </c>
      <c r="N177" s="216" t="s">
        <v>43</v>
      </c>
      <c r="O177" s="88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19" t="s">
        <v>314</v>
      </c>
      <c r="AT177" s="219" t="s">
        <v>143</v>
      </c>
      <c r="AU177" s="219" t="s">
        <v>148</v>
      </c>
      <c r="AY177" s="21" t="s">
        <v>140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1" t="s">
        <v>80</v>
      </c>
      <c r="BK177" s="220">
        <f>ROUND(I177*H177,2)</f>
        <v>0</v>
      </c>
      <c r="BL177" s="21" t="s">
        <v>314</v>
      </c>
      <c r="BM177" s="219" t="s">
        <v>704</v>
      </c>
    </row>
    <row r="178" s="2" customFormat="1" ht="16.5" customHeight="1">
      <c r="A178" s="42"/>
      <c r="B178" s="43"/>
      <c r="C178" s="208" t="s">
        <v>465</v>
      </c>
      <c r="D178" s="208" t="s">
        <v>143</v>
      </c>
      <c r="E178" s="209" t="s">
        <v>1303</v>
      </c>
      <c r="F178" s="210" t="s">
        <v>1304</v>
      </c>
      <c r="G178" s="211" t="s">
        <v>166</v>
      </c>
      <c r="H178" s="212">
        <v>35</v>
      </c>
      <c r="I178" s="213"/>
      <c r="J178" s="214">
        <f>ROUND(I178*H178,2)</f>
        <v>0</v>
      </c>
      <c r="K178" s="210" t="s">
        <v>19</v>
      </c>
      <c r="L178" s="48"/>
      <c r="M178" s="215" t="s">
        <v>19</v>
      </c>
      <c r="N178" s="216" t="s">
        <v>43</v>
      </c>
      <c r="O178" s="88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19" t="s">
        <v>314</v>
      </c>
      <c r="AT178" s="219" t="s">
        <v>143</v>
      </c>
      <c r="AU178" s="219" t="s">
        <v>148</v>
      </c>
      <c r="AY178" s="21" t="s">
        <v>140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21" t="s">
        <v>80</v>
      </c>
      <c r="BK178" s="220">
        <f>ROUND(I178*H178,2)</f>
        <v>0</v>
      </c>
      <c r="BL178" s="21" t="s">
        <v>314</v>
      </c>
      <c r="BM178" s="219" t="s">
        <v>715</v>
      </c>
    </row>
    <row r="179" s="17" customFormat="1" ht="20.88" customHeight="1">
      <c r="A179" s="17"/>
      <c r="B179" s="285"/>
      <c r="C179" s="286"/>
      <c r="D179" s="287" t="s">
        <v>71</v>
      </c>
      <c r="E179" s="287" t="s">
        <v>1305</v>
      </c>
      <c r="F179" s="287" t="s">
        <v>1306</v>
      </c>
      <c r="G179" s="286"/>
      <c r="H179" s="286"/>
      <c r="I179" s="288"/>
      <c r="J179" s="289">
        <f>BK179</f>
        <v>0</v>
      </c>
      <c r="K179" s="286"/>
      <c r="L179" s="290"/>
      <c r="M179" s="291"/>
      <c r="N179" s="292"/>
      <c r="O179" s="292"/>
      <c r="P179" s="293">
        <f>P180</f>
        <v>0</v>
      </c>
      <c r="Q179" s="292"/>
      <c r="R179" s="293">
        <f>R180</f>
        <v>0</v>
      </c>
      <c r="S179" s="292"/>
      <c r="T179" s="294">
        <f>T180</f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R179" s="295" t="s">
        <v>80</v>
      </c>
      <c r="AT179" s="296" t="s">
        <v>71</v>
      </c>
      <c r="AU179" s="296" t="s">
        <v>141</v>
      </c>
      <c r="AY179" s="295" t="s">
        <v>140</v>
      </c>
      <c r="BK179" s="297">
        <f>BK180</f>
        <v>0</v>
      </c>
    </row>
    <row r="180" s="2" customFormat="1" ht="16.5" customHeight="1">
      <c r="A180" s="42"/>
      <c r="B180" s="43"/>
      <c r="C180" s="208" t="s">
        <v>473</v>
      </c>
      <c r="D180" s="208" t="s">
        <v>143</v>
      </c>
      <c r="E180" s="209" t="s">
        <v>1307</v>
      </c>
      <c r="F180" s="210" t="s">
        <v>1308</v>
      </c>
      <c r="G180" s="211" t="s">
        <v>1194</v>
      </c>
      <c r="H180" s="212">
        <v>2</v>
      </c>
      <c r="I180" s="213"/>
      <c r="J180" s="214">
        <f>ROUND(I180*H180,2)</f>
        <v>0</v>
      </c>
      <c r="K180" s="210" t="s">
        <v>19</v>
      </c>
      <c r="L180" s="48"/>
      <c r="M180" s="215" t="s">
        <v>19</v>
      </c>
      <c r="N180" s="216" t="s">
        <v>43</v>
      </c>
      <c r="O180" s="88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19" t="s">
        <v>314</v>
      </c>
      <c r="AT180" s="219" t="s">
        <v>143</v>
      </c>
      <c r="AU180" s="219" t="s">
        <v>148</v>
      </c>
      <c r="AY180" s="21" t="s">
        <v>140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1" t="s">
        <v>80</v>
      </c>
      <c r="BK180" s="220">
        <f>ROUND(I180*H180,2)</f>
        <v>0</v>
      </c>
      <c r="BL180" s="21" t="s">
        <v>314</v>
      </c>
      <c r="BM180" s="219" t="s">
        <v>727</v>
      </c>
    </row>
    <row r="181" s="17" customFormat="1" ht="20.88" customHeight="1">
      <c r="A181" s="17"/>
      <c r="B181" s="285"/>
      <c r="C181" s="286"/>
      <c r="D181" s="287" t="s">
        <v>71</v>
      </c>
      <c r="E181" s="287" t="s">
        <v>1309</v>
      </c>
      <c r="F181" s="287" t="s">
        <v>1310</v>
      </c>
      <c r="G181" s="286"/>
      <c r="H181" s="286"/>
      <c r="I181" s="288"/>
      <c r="J181" s="289">
        <f>BK181</f>
        <v>0</v>
      </c>
      <c r="K181" s="286"/>
      <c r="L181" s="290"/>
      <c r="M181" s="291"/>
      <c r="N181" s="292"/>
      <c r="O181" s="292"/>
      <c r="P181" s="293">
        <f>SUM(P182:P184)</f>
        <v>0</v>
      </c>
      <c r="Q181" s="292"/>
      <c r="R181" s="293">
        <f>SUM(R182:R184)</f>
        <v>0</v>
      </c>
      <c r="S181" s="292"/>
      <c r="T181" s="294">
        <f>SUM(T182:T184)</f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295" t="s">
        <v>80</v>
      </c>
      <c r="AT181" s="296" t="s">
        <v>71</v>
      </c>
      <c r="AU181" s="296" t="s">
        <v>141</v>
      </c>
      <c r="AY181" s="295" t="s">
        <v>140</v>
      </c>
      <c r="BK181" s="297">
        <f>SUM(BK182:BK184)</f>
        <v>0</v>
      </c>
    </row>
    <row r="182" s="2" customFormat="1" ht="16.5" customHeight="1">
      <c r="A182" s="42"/>
      <c r="B182" s="43"/>
      <c r="C182" s="208" t="s">
        <v>480</v>
      </c>
      <c r="D182" s="208" t="s">
        <v>143</v>
      </c>
      <c r="E182" s="209" t="s">
        <v>1311</v>
      </c>
      <c r="F182" s="210" t="s">
        <v>1312</v>
      </c>
      <c r="G182" s="211" t="s">
        <v>1194</v>
      </c>
      <c r="H182" s="212">
        <v>74</v>
      </c>
      <c r="I182" s="213"/>
      <c r="J182" s="214">
        <f>ROUND(I182*H182,2)</f>
        <v>0</v>
      </c>
      <c r="K182" s="210" t="s">
        <v>19</v>
      </c>
      <c r="L182" s="48"/>
      <c r="M182" s="215" t="s">
        <v>19</v>
      </c>
      <c r="N182" s="216" t="s">
        <v>43</v>
      </c>
      <c r="O182" s="88"/>
      <c r="P182" s="217">
        <f>O182*H182</f>
        <v>0</v>
      </c>
      <c r="Q182" s="217">
        <v>0</v>
      </c>
      <c r="R182" s="217">
        <f>Q182*H182</f>
        <v>0</v>
      </c>
      <c r="S182" s="217">
        <v>0</v>
      </c>
      <c r="T182" s="218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19" t="s">
        <v>314</v>
      </c>
      <c r="AT182" s="219" t="s">
        <v>143</v>
      </c>
      <c r="AU182" s="219" t="s">
        <v>148</v>
      </c>
      <c r="AY182" s="21" t="s">
        <v>140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21" t="s">
        <v>80</v>
      </c>
      <c r="BK182" s="220">
        <f>ROUND(I182*H182,2)</f>
        <v>0</v>
      </c>
      <c r="BL182" s="21" t="s">
        <v>314</v>
      </c>
      <c r="BM182" s="219" t="s">
        <v>737</v>
      </c>
    </row>
    <row r="183" s="2" customFormat="1" ht="16.5" customHeight="1">
      <c r="A183" s="42"/>
      <c r="B183" s="43"/>
      <c r="C183" s="208" t="s">
        <v>487</v>
      </c>
      <c r="D183" s="208" t="s">
        <v>143</v>
      </c>
      <c r="E183" s="209" t="s">
        <v>1313</v>
      </c>
      <c r="F183" s="210" t="s">
        <v>1314</v>
      </c>
      <c r="G183" s="211" t="s">
        <v>1194</v>
      </c>
      <c r="H183" s="212">
        <v>1</v>
      </c>
      <c r="I183" s="213"/>
      <c r="J183" s="214">
        <f>ROUND(I183*H183,2)</f>
        <v>0</v>
      </c>
      <c r="K183" s="210" t="s">
        <v>19</v>
      </c>
      <c r="L183" s="48"/>
      <c r="M183" s="215" t="s">
        <v>19</v>
      </c>
      <c r="N183" s="216" t="s">
        <v>43</v>
      </c>
      <c r="O183" s="88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19" t="s">
        <v>314</v>
      </c>
      <c r="AT183" s="219" t="s">
        <v>143</v>
      </c>
      <c r="AU183" s="219" t="s">
        <v>148</v>
      </c>
      <c r="AY183" s="21" t="s">
        <v>140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1" t="s">
        <v>80</v>
      </c>
      <c r="BK183" s="220">
        <f>ROUND(I183*H183,2)</f>
        <v>0</v>
      </c>
      <c r="BL183" s="21" t="s">
        <v>314</v>
      </c>
      <c r="BM183" s="219" t="s">
        <v>331</v>
      </c>
    </row>
    <row r="184" s="2" customFormat="1" ht="16.5" customHeight="1">
      <c r="A184" s="42"/>
      <c r="B184" s="43"/>
      <c r="C184" s="208" t="s">
        <v>496</v>
      </c>
      <c r="D184" s="208" t="s">
        <v>143</v>
      </c>
      <c r="E184" s="209" t="s">
        <v>1315</v>
      </c>
      <c r="F184" s="210" t="s">
        <v>1316</v>
      </c>
      <c r="G184" s="211" t="s">
        <v>1194</v>
      </c>
      <c r="H184" s="212">
        <v>12</v>
      </c>
      <c r="I184" s="213"/>
      <c r="J184" s="214">
        <f>ROUND(I184*H184,2)</f>
        <v>0</v>
      </c>
      <c r="K184" s="210" t="s">
        <v>19</v>
      </c>
      <c r="L184" s="48"/>
      <c r="M184" s="215" t="s">
        <v>19</v>
      </c>
      <c r="N184" s="216" t="s">
        <v>43</v>
      </c>
      <c r="O184" s="88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19" t="s">
        <v>314</v>
      </c>
      <c r="AT184" s="219" t="s">
        <v>143</v>
      </c>
      <c r="AU184" s="219" t="s">
        <v>148</v>
      </c>
      <c r="AY184" s="21" t="s">
        <v>140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1" t="s">
        <v>80</v>
      </c>
      <c r="BK184" s="220">
        <f>ROUND(I184*H184,2)</f>
        <v>0</v>
      </c>
      <c r="BL184" s="21" t="s">
        <v>314</v>
      </c>
      <c r="BM184" s="219" t="s">
        <v>353</v>
      </c>
    </row>
    <row r="185" s="12" customFormat="1" ht="20.88" customHeight="1">
      <c r="A185" s="12"/>
      <c r="B185" s="192"/>
      <c r="C185" s="193"/>
      <c r="D185" s="194" t="s">
        <v>71</v>
      </c>
      <c r="E185" s="206" t="s">
        <v>1317</v>
      </c>
      <c r="F185" s="206" t="s">
        <v>1318</v>
      </c>
      <c r="G185" s="193"/>
      <c r="H185" s="193"/>
      <c r="I185" s="196"/>
      <c r="J185" s="207">
        <f>BK185</f>
        <v>0</v>
      </c>
      <c r="K185" s="193"/>
      <c r="L185" s="198"/>
      <c r="M185" s="199"/>
      <c r="N185" s="200"/>
      <c r="O185" s="200"/>
      <c r="P185" s="201">
        <f>SUM(P186:P192)</f>
        <v>0</v>
      </c>
      <c r="Q185" s="200"/>
      <c r="R185" s="201">
        <f>SUM(R186:R192)</f>
        <v>0</v>
      </c>
      <c r="S185" s="200"/>
      <c r="T185" s="202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3" t="s">
        <v>80</v>
      </c>
      <c r="AT185" s="204" t="s">
        <v>71</v>
      </c>
      <c r="AU185" s="204" t="s">
        <v>82</v>
      </c>
      <c r="AY185" s="203" t="s">
        <v>140</v>
      </c>
      <c r="BK185" s="205">
        <f>SUM(BK186:BK192)</f>
        <v>0</v>
      </c>
    </row>
    <row r="186" s="2" customFormat="1" ht="24.15" customHeight="1">
      <c r="A186" s="42"/>
      <c r="B186" s="43"/>
      <c r="C186" s="208" t="s">
        <v>505</v>
      </c>
      <c r="D186" s="208" t="s">
        <v>143</v>
      </c>
      <c r="E186" s="209" t="s">
        <v>1319</v>
      </c>
      <c r="F186" s="210" t="s">
        <v>1320</v>
      </c>
      <c r="G186" s="211" t="s">
        <v>1194</v>
      </c>
      <c r="H186" s="212">
        <v>35</v>
      </c>
      <c r="I186" s="213"/>
      <c r="J186" s="214">
        <f>ROUND(I186*H186,2)</f>
        <v>0</v>
      </c>
      <c r="K186" s="210" t="s">
        <v>19</v>
      </c>
      <c r="L186" s="48"/>
      <c r="M186" s="215" t="s">
        <v>19</v>
      </c>
      <c r="N186" s="216" t="s">
        <v>43</v>
      </c>
      <c r="O186" s="88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19" t="s">
        <v>314</v>
      </c>
      <c r="AT186" s="219" t="s">
        <v>143</v>
      </c>
      <c r="AU186" s="219" t="s">
        <v>141</v>
      </c>
      <c r="AY186" s="21" t="s">
        <v>140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21" t="s">
        <v>80</v>
      </c>
      <c r="BK186" s="220">
        <f>ROUND(I186*H186,2)</f>
        <v>0</v>
      </c>
      <c r="BL186" s="21" t="s">
        <v>314</v>
      </c>
      <c r="BM186" s="219" t="s">
        <v>774</v>
      </c>
    </row>
    <row r="187" s="2" customFormat="1" ht="24.15" customHeight="1">
      <c r="A187" s="42"/>
      <c r="B187" s="43"/>
      <c r="C187" s="208" t="s">
        <v>510</v>
      </c>
      <c r="D187" s="208" t="s">
        <v>143</v>
      </c>
      <c r="E187" s="209" t="s">
        <v>1321</v>
      </c>
      <c r="F187" s="210" t="s">
        <v>1322</v>
      </c>
      <c r="G187" s="211" t="s">
        <v>1194</v>
      </c>
      <c r="H187" s="212">
        <v>1</v>
      </c>
      <c r="I187" s="213"/>
      <c r="J187" s="214">
        <f>ROUND(I187*H187,2)</f>
        <v>0</v>
      </c>
      <c r="K187" s="210" t="s">
        <v>19</v>
      </c>
      <c r="L187" s="48"/>
      <c r="M187" s="215" t="s">
        <v>19</v>
      </c>
      <c r="N187" s="216" t="s">
        <v>43</v>
      </c>
      <c r="O187" s="88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19" t="s">
        <v>314</v>
      </c>
      <c r="AT187" s="219" t="s">
        <v>143</v>
      </c>
      <c r="AU187" s="219" t="s">
        <v>141</v>
      </c>
      <c r="AY187" s="21" t="s">
        <v>140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1" t="s">
        <v>80</v>
      </c>
      <c r="BK187" s="220">
        <f>ROUND(I187*H187,2)</f>
        <v>0</v>
      </c>
      <c r="BL187" s="21" t="s">
        <v>314</v>
      </c>
      <c r="BM187" s="219" t="s">
        <v>783</v>
      </c>
    </row>
    <row r="188" s="2" customFormat="1" ht="24.15" customHeight="1">
      <c r="A188" s="42"/>
      <c r="B188" s="43"/>
      <c r="C188" s="208" t="s">
        <v>518</v>
      </c>
      <c r="D188" s="208" t="s">
        <v>143</v>
      </c>
      <c r="E188" s="209" t="s">
        <v>1323</v>
      </c>
      <c r="F188" s="210" t="s">
        <v>1324</v>
      </c>
      <c r="G188" s="211" t="s">
        <v>1194</v>
      </c>
      <c r="H188" s="212">
        <v>2</v>
      </c>
      <c r="I188" s="213"/>
      <c r="J188" s="214">
        <f>ROUND(I188*H188,2)</f>
        <v>0</v>
      </c>
      <c r="K188" s="210" t="s">
        <v>19</v>
      </c>
      <c r="L188" s="48"/>
      <c r="M188" s="215" t="s">
        <v>19</v>
      </c>
      <c r="N188" s="216" t="s">
        <v>43</v>
      </c>
      <c r="O188" s="88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19" t="s">
        <v>314</v>
      </c>
      <c r="AT188" s="219" t="s">
        <v>143</v>
      </c>
      <c r="AU188" s="219" t="s">
        <v>141</v>
      </c>
      <c r="AY188" s="21" t="s">
        <v>140</v>
      </c>
      <c r="BE188" s="220">
        <f>IF(N188="základní",J188,0)</f>
        <v>0</v>
      </c>
      <c r="BF188" s="220">
        <f>IF(N188="snížená",J188,0)</f>
        <v>0</v>
      </c>
      <c r="BG188" s="220">
        <f>IF(N188="zákl. přenesená",J188,0)</f>
        <v>0</v>
      </c>
      <c r="BH188" s="220">
        <f>IF(N188="sníž. přenesená",J188,0)</f>
        <v>0</v>
      </c>
      <c r="BI188" s="220">
        <f>IF(N188="nulová",J188,0)</f>
        <v>0</v>
      </c>
      <c r="BJ188" s="21" t="s">
        <v>80</v>
      </c>
      <c r="BK188" s="220">
        <f>ROUND(I188*H188,2)</f>
        <v>0</v>
      </c>
      <c r="BL188" s="21" t="s">
        <v>314</v>
      </c>
      <c r="BM188" s="219" t="s">
        <v>793</v>
      </c>
    </row>
    <row r="189" s="2" customFormat="1" ht="24.15" customHeight="1">
      <c r="A189" s="42"/>
      <c r="B189" s="43"/>
      <c r="C189" s="208" t="s">
        <v>522</v>
      </c>
      <c r="D189" s="208" t="s">
        <v>143</v>
      </c>
      <c r="E189" s="209" t="s">
        <v>1325</v>
      </c>
      <c r="F189" s="210" t="s">
        <v>1326</v>
      </c>
      <c r="G189" s="211" t="s">
        <v>1194</v>
      </c>
      <c r="H189" s="212">
        <v>1</v>
      </c>
      <c r="I189" s="213"/>
      <c r="J189" s="214">
        <f>ROUND(I189*H189,2)</f>
        <v>0</v>
      </c>
      <c r="K189" s="210" t="s">
        <v>19</v>
      </c>
      <c r="L189" s="48"/>
      <c r="M189" s="215" t="s">
        <v>19</v>
      </c>
      <c r="N189" s="216" t="s">
        <v>43</v>
      </c>
      <c r="O189" s="88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19" t="s">
        <v>314</v>
      </c>
      <c r="AT189" s="219" t="s">
        <v>143</v>
      </c>
      <c r="AU189" s="219" t="s">
        <v>141</v>
      </c>
      <c r="AY189" s="21" t="s">
        <v>140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1" t="s">
        <v>80</v>
      </c>
      <c r="BK189" s="220">
        <f>ROUND(I189*H189,2)</f>
        <v>0</v>
      </c>
      <c r="BL189" s="21" t="s">
        <v>314</v>
      </c>
      <c r="BM189" s="219" t="s">
        <v>805</v>
      </c>
    </row>
    <row r="190" s="2" customFormat="1" ht="24.15" customHeight="1">
      <c r="A190" s="42"/>
      <c r="B190" s="43"/>
      <c r="C190" s="208" t="s">
        <v>529</v>
      </c>
      <c r="D190" s="208" t="s">
        <v>143</v>
      </c>
      <c r="E190" s="209" t="s">
        <v>1327</v>
      </c>
      <c r="F190" s="210" t="s">
        <v>1328</v>
      </c>
      <c r="G190" s="211" t="s">
        <v>1194</v>
      </c>
      <c r="H190" s="212">
        <v>1</v>
      </c>
      <c r="I190" s="213"/>
      <c r="J190" s="214">
        <f>ROUND(I190*H190,2)</f>
        <v>0</v>
      </c>
      <c r="K190" s="210" t="s">
        <v>19</v>
      </c>
      <c r="L190" s="48"/>
      <c r="M190" s="215" t="s">
        <v>19</v>
      </c>
      <c r="N190" s="216" t="s">
        <v>43</v>
      </c>
      <c r="O190" s="88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19" t="s">
        <v>314</v>
      </c>
      <c r="AT190" s="219" t="s">
        <v>143</v>
      </c>
      <c r="AU190" s="219" t="s">
        <v>141</v>
      </c>
      <c r="AY190" s="21" t="s">
        <v>140</v>
      </c>
      <c r="BE190" s="220">
        <f>IF(N190="základní",J190,0)</f>
        <v>0</v>
      </c>
      <c r="BF190" s="220">
        <f>IF(N190="snížená",J190,0)</f>
        <v>0</v>
      </c>
      <c r="BG190" s="220">
        <f>IF(N190="zákl. přenesená",J190,0)</f>
        <v>0</v>
      </c>
      <c r="BH190" s="220">
        <f>IF(N190="sníž. přenesená",J190,0)</f>
        <v>0</v>
      </c>
      <c r="BI190" s="220">
        <f>IF(N190="nulová",J190,0)</f>
        <v>0</v>
      </c>
      <c r="BJ190" s="21" t="s">
        <v>80</v>
      </c>
      <c r="BK190" s="220">
        <f>ROUND(I190*H190,2)</f>
        <v>0</v>
      </c>
      <c r="BL190" s="21" t="s">
        <v>314</v>
      </c>
      <c r="BM190" s="219" t="s">
        <v>815</v>
      </c>
    </row>
    <row r="191" s="2" customFormat="1" ht="24.15" customHeight="1">
      <c r="A191" s="42"/>
      <c r="B191" s="43"/>
      <c r="C191" s="208" t="s">
        <v>535</v>
      </c>
      <c r="D191" s="208" t="s">
        <v>143</v>
      </c>
      <c r="E191" s="209" t="s">
        <v>1329</v>
      </c>
      <c r="F191" s="210" t="s">
        <v>1330</v>
      </c>
      <c r="G191" s="211" t="s">
        <v>1194</v>
      </c>
      <c r="H191" s="212">
        <v>1</v>
      </c>
      <c r="I191" s="213"/>
      <c r="J191" s="214">
        <f>ROUND(I191*H191,2)</f>
        <v>0</v>
      </c>
      <c r="K191" s="210" t="s">
        <v>19</v>
      </c>
      <c r="L191" s="48"/>
      <c r="M191" s="215" t="s">
        <v>19</v>
      </c>
      <c r="N191" s="216" t="s">
        <v>43</v>
      </c>
      <c r="O191" s="88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19" t="s">
        <v>314</v>
      </c>
      <c r="AT191" s="219" t="s">
        <v>143</v>
      </c>
      <c r="AU191" s="219" t="s">
        <v>141</v>
      </c>
      <c r="AY191" s="21" t="s">
        <v>140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21" t="s">
        <v>80</v>
      </c>
      <c r="BK191" s="220">
        <f>ROUND(I191*H191,2)</f>
        <v>0</v>
      </c>
      <c r="BL191" s="21" t="s">
        <v>314</v>
      </c>
      <c r="BM191" s="219" t="s">
        <v>826</v>
      </c>
    </row>
    <row r="192" s="2" customFormat="1" ht="21.75" customHeight="1">
      <c r="A192" s="42"/>
      <c r="B192" s="43"/>
      <c r="C192" s="208" t="s">
        <v>542</v>
      </c>
      <c r="D192" s="208" t="s">
        <v>143</v>
      </c>
      <c r="E192" s="209" t="s">
        <v>1331</v>
      </c>
      <c r="F192" s="210" t="s">
        <v>1332</v>
      </c>
      <c r="G192" s="211" t="s">
        <v>1194</v>
      </c>
      <c r="H192" s="212">
        <v>6</v>
      </c>
      <c r="I192" s="213"/>
      <c r="J192" s="214">
        <f>ROUND(I192*H192,2)</f>
        <v>0</v>
      </c>
      <c r="K192" s="210" t="s">
        <v>19</v>
      </c>
      <c r="L192" s="48"/>
      <c r="M192" s="215" t="s">
        <v>19</v>
      </c>
      <c r="N192" s="216" t="s">
        <v>43</v>
      </c>
      <c r="O192" s="88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19" t="s">
        <v>314</v>
      </c>
      <c r="AT192" s="219" t="s">
        <v>143</v>
      </c>
      <c r="AU192" s="219" t="s">
        <v>141</v>
      </c>
      <c r="AY192" s="21" t="s">
        <v>140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1" t="s">
        <v>80</v>
      </c>
      <c r="BK192" s="220">
        <f>ROUND(I192*H192,2)</f>
        <v>0</v>
      </c>
      <c r="BL192" s="21" t="s">
        <v>314</v>
      </c>
      <c r="BM192" s="219" t="s">
        <v>836</v>
      </c>
    </row>
    <row r="193" s="12" customFormat="1" ht="20.88" customHeight="1">
      <c r="A193" s="12"/>
      <c r="B193" s="192"/>
      <c r="C193" s="193"/>
      <c r="D193" s="194" t="s">
        <v>71</v>
      </c>
      <c r="E193" s="206" t="s">
        <v>1333</v>
      </c>
      <c r="F193" s="206" t="s">
        <v>1334</v>
      </c>
      <c r="G193" s="193"/>
      <c r="H193" s="193"/>
      <c r="I193" s="196"/>
      <c r="J193" s="207">
        <f>BK193</f>
        <v>0</v>
      </c>
      <c r="K193" s="193"/>
      <c r="L193" s="198"/>
      <c r="M193" s="199"/>
      <c r="N193" s="200"/>
      <c r="O193" s="200"/>
      <c r="P193" s="201">
        <f>P194+P196</f>
        <v>0</v>
      </c>
      <c r="Q193" s="200"/>
      <c r="R193" s="201">
        <f>R194+R196</f>
        <v>0</v>
      </c>
      <c r="S193" s="200"/>
      <c r="T193" s="202">
        <f>T194+T196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3" t="s">
        <v>80</v>
      </c>
      <c r="AT193" s="204" t="s">
        <v>71</v>
      </c>
      <c r="AU193" s="204" t="s">
        <v>82</v>
      </c>
      <c r="AY193" s="203" t="s">
        <v>140</v>
      </c>
      <c r="BK193" s="205">
        <f>BK194+BK196</f>
        <v>0</v>
      </c>
    </row>
    <row r="194" s="17" customFormat="1" ht="20.88" customHeight="1">
      <c r="A194" s="17"/>
      <c r="B194" s="285"/>
      <c r="C194" s="286"/>
      <c r="D194" s="287" t="s">
        <v>71</v>
      </c>
      <c r="E194" s="287" t="s">
        <v>1335</v>
      </c>
      <c r="F194" s="287" t="s">
        <v>1336</v>
      </c>
      <c r="G194" s="286"/>
      <c r="H194" s="286"/>
      <c r="I194" s="288"/>
      <c r="J194" s="289">
        <f>BK194</f>
        <v>0</v>
      </c>
      <c r="K194" s="286"/>
      <c r="L194" s="290"/>
      <c r="M194" s="291"/>
      <c r="N194" s="292"/>
      <c r="O194" s="292"/>
      <c r="P194" s="293">
        <f>P195</f>
        <v>0</v>
      </c>
      <c r="Q194" s="292"/>
      <c r="R194" s="293">
        <f>R195</f>
        <v>0</v>
      </c>
      <c r="S194" s="292"/>
      <c r="T194" s="294">
        <f>T195</f>
        <v>0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R194" s="295" t="s">
        <v>80</v>
      </c>
      <c r="AT194" s="296" t="s">
        <v>71</v>
      </c>
      <c r="AU194" s="296" t="s">
        <v>141</v>
      </c>
      <c r="AY194" s="295" t="s">
        <v>140</v>
      </c>
      <c r="BK194" s="297">
        <f>BK195</f>
        <v>0</v>
      </c>
    </row>
    <row r="195" s="2" customFormat="1" ht="24.15" customHeight="1">
      <c r="A195" s="42"/>
      <c r="B195" s="43"/>
      <c r="C195" s="208" t="s">
        <v>548</v>
      </c>
      <c r="D195" s="208" t="s">
        <v>143</v>
      </c>
      <c r="E195" s="209" t="s">
        <v>1337</v>
      </c>
      <c r="F195" s="210" t="s">
        <v>1338</v>
      </c>
      <c r="G195" s="211" t="s">
        <v>1194</v>
      </c>
      <c r="H195" s="212">
        <v>2</v>
      </c>
      <c r="I195" s="213"/>
      <c r="J195" s="214">
        <f>ROUND(I195*H195,2)</f>
        <v>0</v>
      </c>
      <c r="K195" s="210" t="s">
        <v>19</v>
      </c>
      <c r="L195" s="48"/>
      <c r="M195" s="215" t="s">
        <v>19</v>
      </c>
      <c r="N195" s="216" t="s">
        <v>43</v>
      </c>
      <c r="O195" s="88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19" t="s">
        <v>314</v>
      </c>
      <c r="AT195" s="219" t="s">
        <v>143</v>
      </c>
      <c r="AU195" s="219" t="s">
        <v>148</v>
      </c>
      <c r="AY195" s="21" t="s">
        <v>140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1" t="s">
        <v>80</v>
      </c>
      <c r="BK195" s="220">
        <f>ROUND(I195*H195,2)</f>
        <v>0</v>
      </c>
      <c r="BL195" s="21" t="s">
        <v>314</v>
      </c>
      <c r="BM195" s="219" t="s">
        <v>846</v>
      </c>
    </row>
    <row r="196" s="17" customFormat="1" ht="20.88" customHeight="1">
      <c r="A196" s="17"/>
      <c r="B196" s="285"/>
      <c r="C196" s="286"/>
      <c r="D196" s="287" t="s">
        <v>71</v>
      </c>
      <c r="E196" s="287" t="s">
        <v>1339</v>
      </c>
      <c r="F196" s="287" t="s">
        <v>1340</v>
      </c>
      <c r="G196" s="286"/>
      <c r="H196" s="286"/>
      <c r="I196" s="288"/>
      <c r="J196" s="289">
        <f>BK196</f>
        <v>0</v>
      </c>
      <c r="K196" s="286"/>
      <c r="L196" s="290"/>
      <c r="M196" s="291"/>
      <c r="N196" s="292"/>
      <c r="O196" s="292"/>
      <c r="P196" s="293">
        <f>P197</f>
        <v>0</v>
      </c>
      <c r="Q196" s="292"/>
      <c r="R196" s="293">
        <f>R197</f>
        <v>0</v>
      </c>
      <c r="S196" s="292"/>
      <c r="T196" s="294">
        <f>T197</f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295" t="s">
        <v>80</v>
      </c>
      <c r="AT196" s="296" t="s">
        <v>71</v>
      </c>
      <c r="AU196" s="296" t="s">
        <v>141</v>
      </c>
      <c r="AY196" s="295" t="s">
        <v>140</v>
      </c>
      <c r="BK196" s="297">
        <f>BK197</f>
        <v>0</v>
      </c>
    </row>
    <row r="197" s="2" customFormat="1" ht="16.5" customHeight="1">
      <c r="A197" s="42"/>
      <c r="B197" s="43"/>
      <c r="C197" s="208" t="s">
        <v>553</v>
      </c>
      <c r="D197" s="208" t="s">
        <v>143</v>
      </c>
      <c r="E197" s="209" t="s">
        <v>1341</v>
      </c>
      <c r="F197" s="210" t="s">
        <v>1342</v>
      </c>
      <c r="G197" s="211" t="s">
        <v>982</v>
      </c>
      <c r="H197" s="212">
        <v>1</v>
      </c>
      <c r="I197" s="213"/>
      <c r="J197" s="214">
        <f>ROUND(I197*H197,2)</f>
        <v>0</v>
      </c>
      <c r="K197" s="210" t="s">
        <v>19</v>
      </c>
      <c r="L197" s="48"/>
      <c r="M197" s="215" t="s">
        <v>19</v>
      </c>
      <c r="N197" s="216" t="s">
        <v>43</v>
      </c>
      <c r="O197" s="88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19" t="s">
        <v>314</v>
      </c>
      <c r="AT197" s="219" t="s">
        <v>143</v>
      </c>
      <c r="AU197" s="219" t="s">
        <v>148</v>
      </c>
      <c r="AY197" s="21" t="s">
        <v>140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1" t="s">
        <v>80</v>
      </c>
      <c r="BK197" s="220">
        <f>ROUND(I197*H197,2)</f>
        <v>0</v>
      </c>
      <c r="BL197" s="21" t="s">
        <v>314</v>
      </c>
      <c r="BM197" s="219" t="s">
        <v>856</v>
      </c>
    </row>
    <row r="198" s="12" customFormat="1" ht="20.88" customHeight="1">
      <c r="A198" s="12"/>
      <c r="B198" s="192"/>
      <c r="C198" s="193"/>
      <c r="D198" s="194" t="s">
        <v>71</v>
      </c>
      <c r="E198" s="206" t="s">
        <v>1343</v>
      </c>
      <c r="F198" s="206" t="s">
        <v>84</v>
      </c>
      <c r="G198" s="193"/>
      <c r="H198" s="193"/>
      <c r="I198" s="196"/>
      <c r="J198" s="207">
        <f>BK198</f>
        <v>0</v>
      </c>
      <c r="K198" s="193"/>
      <c r="L198" s="198"/>
      <c r="M198" s="199"/>
      <c r="N198" s="200"/>
      <c r="O198" s="200"/>
      <c r="P198" s="201">
        <f>P199</f>
        <v>0</v>
      </c>
      <c r="Q198" s="200"/>
      <c r="R198" s="201">
        <f>R199</f>
        <v>0</v>
      </c>
      <c r="S198" s="200"/>
      <c r="T198" s="202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3" t="s">
        <v>80</v>
      </c>
      <c r="AT198" s="204" t="s">
        <v>71</v>
      </c>
      <c r="AU198" s="204" t="s">
        <v>82</v>
      </c>
      <c r="AY198" s="203" t="s">
        <v>140</v>
      </c>
      <c r="BK198" s="205">
        <f>BK199</f>
        <v>0</v>
      </c>
    </row>
    <row r="199" s="17" customFormat="1" ht="20.88" customHeight="1">
      <c r="A199" s="17"/>
      <c r="B199" s="285"/>
      <c r="C199" s="286"/>
      <c r="D199" s="287" t="s">
        <v>71</v>
      </c>
      <c r="E199" s="287" t="s">
        <v>1339</v>
      </c>
      <c r="F199" s="287" t="s">
        <v>1340</v>
      </c>
      <c r="G199" s="286"/>
      <c r="H199" s="286"/>
      <c r="I199" s="288"/>
      <c r="J199" s="289">
        <f>BK199</f>
        <v>0</v>
      </c>
      <c r="K199" s="286"/>
      <c r="L199" s="290"/>
      <c r="M199" s="291"/>
      <c r="N199" s="292"/>
      <c r="O199" s="292"/>
      <c r="P199" s="293">
        <f>P200</f>
        <v>0</v>
      </c>
      <c r="Q199" s="292"/>
      <c r="R199" s="293">
        <f>R200</f>
        <v>0</v>
      </c>
      <c r="S199" s="292"/>
      <c r="T199" s="294">
        <f>T200</f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295" t="s">
        <v>80</v>
      </c>
      <c r="AT199" s="296" t="s">
        <v>71</v>
      </c>
      <c r="AU199" s="296" t="s">
        <v>141</v>
      </c>
      <c r="AY199" s="295" t="s">
        <v>140</v>
      </c>
      <c r="BK199" s="297">
        <f>BK200</f>
        <v>0</v>
      </c>
    </row>
    <row r="200" s="2" customFormat="1" ht="16.5" customHeight="1">
      <c r="A200" s="42"/>
      <c r="B200" s="43"/>
      <c r="C200" s="208" t="s">
        <v>559</v>
      </c>
      <c r="D200" s="208" t="s">
        <v>143</v>
      </c>
      <c r="E200" s="209" t="s">
        <v>1344</v>
      </c>
      <c r="F200" s="210" t="s">
        <v>1345</v>
      </c>
      <c r="G200" s="211" t="s">
        <v>982</v>
      </c>
      <c r="H200" s="212">
        <v>1</v>
      </c>
      <c r="I200" s="213"/>
      <c r="J200" s="214">
        <f>ROUND(I200*H200,2)</f>
        <v>0</v>
      </c>
      <c r="K200" s="210" t="s">
        <v>19</v>
      </c>
      <c r="L200" s="48"/>
      <c r="M200" s="215" t="s">
        <v>19</v>
      </c>
      <c r="N200" s="216" t="s">
        <v>43</v>
      </c>
      <c r="O200" s="88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19" t="s">
        <v>314</v>
      </c>
      <c r="AT200" s="219" t="s">
        <v>143</v>
      </c>
      <c r="AU200" s="219" t="s">
        <v>148</v>
      </c>
      <c r="AY200" s="21" t="s">
        <v>140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21" t="s">
        <v>80</v>
      </c>
      <c r="BK200" s="220">
        <f>ROUND(I200*H200,2)</f>
        <v>0</v>
      </c>
      <c r="BL200" s="21" t="s">
        <v>314</v>
      </c>
      <c r="BM200" s="219" t="s">
        <v>869</v>
      </c>
    </row>
    <row r="201" s="12" customFormat="1" ht="20.88" customHeight="1">
      <c r="A201" s="12"/>
      <c r="B201" s="192"/>
      <c r="C201" s="193"/>
      <c r="D201" s="194" t="s">
        <v>71</v>
      </c>
      <c r="E201" s="206" t="s">
        <v>1346</v>
      </c>
      <c r="F201" s="206" t="s">
        <v>1347</v>
      </c>
      <c r="G201" s="193"/>
      <c r="H201" s="193"/>
      <c r="I201" s="196"/>
      <c r="J201" s="207">
        <f>BK201</f>
        <v>0</v>
      </c>
      <c r="K201" s="193"/>
      <c r="L201" s="198"/>
      <c r="M201" s="199"/>
      <c r="N201" s="200"/>
      <c r="O201" s="200"/>
      <c r="P201" s="201">
        <f>P202+P207+P209</f>
        <v>0</v>
      </c>
      <c r="Q201" s="200"/>
      <c r="R201" s="201">
        <f>R202+R207+R209</f>
        <v>0</v>
      </c>
      <c r="S201" s="200"/>
      <c r="T201" s="202">
        <f>T202+T207+T209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3" t="s">
        <v>80</v>
      </c>
      <c r="AT201" s="204" t="s">
        <v>71</v>
      </c>
      <c r="AU201" s="204" t="s">
        <v>82</v>
      </c>
      <c r="AY201" s="203" t="s">
        <v>140</v>
      </c>
      <c r="BK201" s="205">
        <f>BK202+BK207+BK209</f>
        <v>0</v>
      </c>
    </row>
    <row r="202" s="17" customFormat="1" ht="20.88" customHeight="1">
      <c r="A202" s="17"/>
      <c r="B202" s="285"/>
      <c r="C202" s="286"/>
      <c r="D202" s="287" t="s">
        <v>71</v>
      </c>
      <c r="E202" s="287" t="s">
        <v>1339</v>
      </c>
      <c r="F202" s="287" t="s">
        <v>1340</v>
      </c>
      <c r="G202" s="286"/>
      <c r="H202" s="286"/>
      <c r="I202" s="288"/>
      <c r="J202" s="289">
        <f>BK202</f>
        <v>0</v>
      </c>
      <c r="K202" s="286"/>
      <c r="L202" s="290"/>
      <c r="M202" s="291"/>
      <c r="N202" s="292"/>
      <c r="O202" s="292"/>
      <c r="P202" s="293">
        <f>SUM(P203:P206)</f>
        <v>0</v>
      </c>
      <c r="Q202" s="292"/>
      <c r="R202" s="293">
        <f>SUM(R203:R206)</f>
        <v>0</v>
      </c>
      <c r="S202" s="292"/>
      <c r="T202" s="294">
        <f>SUM(T203:T206)</f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R202" s="295" t="s">
        <v>80</v>
      </c>
      <c r="AT202" s="296" t="s">
        <v>71</v>
      </c>
      <c r="AU202" s="296" t="s">
        <v>141</v>
      </c>
      <c r="AY202" s="295" t="s">
        <v>140</v>
      </c>
      <c r="BK202" s="297">
        <f>SUM(BK203:BK206)</f>
        <v>0</v>
      </c>
    </row>
    <row r="203" s="2" customFormat="1" ht="16.5" customHeight="1">
      <c r="A203" s="42"/>
      <c r="B203" s="43"/>
      <c r="C203" s="208" t="s">
        <v>565</v>
      </c>
      <c r="D203" s="208" t="s">
        <v>143</v>
      </c>
      <c r="E203" s="209" t="s">
        <v>1348</v>
      </c>
      <c r="F203" s="210" t="s">
        <v>1349</v>
      </c>
      <c r="G203" s="211" t="s">
        <v>982</v>
      </c>
      <c r="H203" s="212">
        <v>6</v>
      </c>
      <c r="I203" s="213"/>
      <c r="J203" s="214">
        <f>ROUND(I203*H203,2)</f>
        <v>0</v>
      </c>
      <c r="K203" s="210" t="s">
        <v>19</v>
      </c>
      <c r="L203" s="48"/>
      <c r="M203" s="215" t="s">
        <v>19</v>
      </c>
      <c r="N203" s="216" t="s">
        <v>43</v>
      </c>
      <c r="O203" s="88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19" t="s">
        <v>314</v>
      </c>
      <c r="AT203" s="219" t="s">
        <v>143</v>
      </c>
      <c r="AU203" s="219" t="s">
        <v>148</v>
      </c>
      <c r="AY203" s="21" t="s">
        <v>140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21" t="s">
        <v>80</v>
      </c>
      <c r="BK203" s="220">
        <f>ROUND(I203*H203,2)</f>
        <v>0</v>
      </c>
      <c r="BL203" s="21" t="s">
        <v>314</v>
      </c>
      <c r="BM203" s="219" t="s">
        <v>881</v>
      </c>
    </row>
    <row r="204" s="2" customFormat="1" ht="16.5" customHeight="1">
      <c r="A204" s="42"/>
      <c r="B204" s="43"/>
      <c r="C204" s="208" t="s">
        <v>569</v>
      </c>
      <c r="D204" s="208" t="s">
        <v>143</v>
      </c>
      <c r="E204" s="209" t="s">
        <v>1350</v>
      </c>
      <c r="F204" s="210" t="s">
        <v>1351</v>
      </c>
      <c r="G204" s="211" t="s">
        <v>982</v>
      </c>
      <c r="H204" s="212">
        <v>4</v>
      </c>
      <c r="I204" s="213"/>
      <c r="J204" s="214">
        <f>ROUND(I204*H204,2)</f>
        <v>0</v>
      </c>
      <c r="K204" s="210" t="s">
        <v>19</v>
      </c>
      <c r="L204" s="48"/>
      <c r="M204" s="215" t="s">
        <v>19</v>
      </c>
      <c r="N204" s="216" t="s">
        <v>43</v>
      </c>
      <c r="O204" s="88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19" t="s">
        <v>314</v>
      </c>
      <c r="AT204" s="219" t="s">
        <v>143</v>
      </c>
      <c r="AU204" s="219" t="s">
        <v>148</v>
      </c>
      <c r="AY204" s="21" t="s">
        <v>140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21" t="s">
        <v>80</v>
      </c>
      <c r="BK204" s="220">
        <f>ROUND(I204*H204,2)</f>
        <v>0</v>
      </c>
      <c r="BL204" s="21" t="s">
        <v>314</v>
      </c>
      <c r="BM204" s="219" t="s">
        <v>892</v>
      </c>
    </row>
    <row r="205" s="2" customFormat="1" ht="16.5" customHeight="1">
      <c r="A205" s="42"/>
      <c r="B205" s="43"/>
      <c r="C205" s="208" t="s">
        <v>215</v>
      </c>
      <c r="D205" s="208" t="s">
        <v>143</v>
      </c>
      <c r="E205" s="209" t="s">
        <v>1352</v>
      </c>
      <c r="F205" s="210" t="s">
        <v>1353</v>
      </c>
      <c r="G205" s="211" t="s">
        <v>982</v>
      </c>
      <c r="H205" s="212">
        <v>1</v>
      </c>
      <c r="I205" s="213"/>
      <c r="J205" s="214">
        <f>ROUND(I205*H205,2)</f>
        <v>0</v>
      </c>
      <c r="K205" s="210" t="s">
        <v>19</v>
      </c>
      <c r="L205" s="48"/>
      <c r="M205" s="215" t="s">
        <v>19</v>
      </c>
      <c r="N205" s="216" t="s">
        <v>43</v>
      </c>
      <c r="O205" s="88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19" t="s">
        <v>314</v>
      </c>
      <c r="AT205" s="219" t="s">
        <v>143</v>
      </c>
      <c r="AU205" s="219" t="s">
        <v>148</v>
      </c>
      <c r="AY205" s="21" t="s">
        <v>140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1" t="s">
        <v>80</v>
      </c>
      <c r="BK205" s="220">
        <f>ROUND(I205*H205,2)</f>
        <v>0</v>
      </c>
      <c r="BL205" s="21" t="s">
        <v>314</v>
      </c>
      <c r="BM205" s="219" t="s">
        <v>902</v>
      </c>
    </row>
    <row r="206" s="2" customFormat="1" ht="16.5" customHeight="1">
      <c r="A206" s="42"/>
      <c r="B206" s="43"/>
      <c r="C206" s="208" t="s">
        <v>286</v>
      </c>
      <c r="D206" s="208" t="s">
        <v>143</v>
      </c>
      <c r="E206" s="209" t="s">
        <v>1354</v>
      </c>
      <c r="F206" s="210" t="s">
        <v>1355</v>
      </c>
      <c r="G206" s="211" t="s">
        <v>982</v>
      </c>
      <c r="H206" s="212">
        <v>5</v>
      </c>
      <c r="I206" s="213"/>
      <c r="J206" s="214">
        <f>ROUND(I206*H206,2)</f>
        <v>0</v>
      </c>
      <c r="K206" s="210" t="s">
        <v>19</v>
      </c>
      <c r="L206" s="48"/>
      <c r="M206" s="215" t="s">
        <v>19</v>
      </c>
      <c r="N206" s="216" t="s">
        <v>43</v>
      </c>
      <c r="O206" s="88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19" t="s">
        <v>314</v>
      </c>
      <c r="AT206" s="219" t="s">
        <v>143</v>
      </c>
      <c r="AU206" s="219" t="s">
        <v>148</v>
      </c>
      <c r="AY206" s="21" t="s">
        <v>140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21" t="s">
        <v>80</v>
      </c>
      <c r="BK206" s="220">
        <f>ROUND(I206*H206,2)</f>
        <v>0</v>
      </c>
      <c r="BL206" s="21" t="s">
        <v>314</v>
      </c>
      <c r="BM206" s="219" t="s">
        <v>916</v>
      </c>
    </row>
    <row r="207" s="17" customFormat="1" ht="20.88" customHeight="1">
      <c r="A207" s="17"/>
      <c r="B207" s="285"/>
      <c r="C207" s="286"/>
      <c r="D207" s="287" t="s">
        <v>71</v>
      </c>
      <c r="E207" s="287" t="s">
        <v>1356</v>
      </c>
      <c r="F207" s="287" t="s">
        <v>1357</v>
      </c>
      <c r="G207" s="286"/>
      <c r="H207" s="286"/>
      <c r="I207" s="288"/>
      <c r="J207" s="289">
        <f>BK207</f>
        <v>0</v>
      </c>
      <c r="K207" s="286"/>
      <c r="L207" s="290"/>
      <c r="M207" s="291"/>
      <c r="N207" s="292"/>
      <c r="O207" s="292"/>
      <c r="P207" s="293">
        <f>P208</f>
        <v>0</v>
      </c>
      <c r="Q207" s="292"/>
      <c r="R207" s="293">
        <f>R208</f>
        <v>0</v>
      </c>
      <c r="S207" s="292"/>
      <c r="T207" s="294">
        <f>T208</f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295" t="s">
        <v>80</v>
      </c>
      <c r="AT207" s="296" t="s">
        <v>71</v>
      </c>
      <c r="AU207" s="296" t="s">
        <v>141</v>
      </c>
      <c r="AY207" s="295" t="s">
        <v>140</v>
      </c>
      <c r="BK207" s="297">
        <f>BK208</f>
        <v>0</v>
      </c>
    </row>
    <row r="208" s="2" customFormat="1" ht="16.5" customHeight="1">
      <c r="A208" s="42"/>
      <c r="B208" s="43"/>
      <c r="C208" s="208" t="s">
        <v>294</v>
      </c>
      <c r="D208" s="208" t="s">
        <v>143</v>
      </c>
      <c r="E208" s="209" t="s">
        <v>1358</v>
      </c>
      <c r="F208" s="210" t="s">
        <v>1359</v>
      </c>
      <c r="G208" s="211" t="s">
        <v>982</v>
      </c>
      <c r="H208" s="212">
        <v>5</v>
      </c>
      <c r="I208" s="213"/>
      <c r="J208" s="214">
        <f>ROUND(I208*H208,2)</f>
        <v>0</v>
      </c>
      <c r="K208" s="210" t="s">
        <v>19</v>
      </c>
      <c r="L208" s="48"/>
      <c r="M208" s="215" t="s">
        <v>19</v>
      </c>
      <c r="N208" s="216" t="s">
        <v>43</v>
      </c>
      <c r="O208" s="88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19" t="s">
        <v>314</v>
      </c>
      <c r="AT208" s="219" t="s">
        <v>143</v>
      </c>
      <c r="AU208" s="219" t="s">
        <v>148</v>
      </c>
      <c r="AY208" s="21" t="s">
        <v>140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21" t="s">
        <v>80</v>
      </c>
      <c r="BK208" s="220">
        <f>ROUND(I208*H208,2)</f>
        <v>0</v>
      </c>
      <c r="BL208" s="21" t="s">
        <v>314</v>
      </c>
      <c r="BM208" s="219" t="s">
        <v>928</v>
      </c>
    </row>
    <row r="209" s="17" customFormat="1" ht="20.88" customHeight="1">
      <c r="A209" s="17"/>
      <c r="B209" s="285"/>
      <c r="C209" s="286"/>
      <c r="D209" s="287" t="s">
        <v>71</v>
      </c>
      <c r="E209" s="287" t="s">
        <v>1360</v>
      </c>
      <c r="F209" s="287" t="s">
        <v>1361</v>
      </c>
      <c r="G209" s="286"/>
      <c r="H209" s="286"/>
      <c r="I209" s="288"/>
      <c r="J209" s="289">
        <f>BK209</f>
        <v>0</v>
      </c>
      <c r="K209" s="286"/>
      <c r="L209" s="290"/>
      <c r="M209" s="291"/>
      <c r="N209" s="292"/>
      <c r="O209" s="292"/>
      <c r="P209" s="293">
        <f>SUM(P210:P211)</f>
        <v>0</v>
      </c>
      <c r="Q209" s="292"/>
      <c r="R209" s="293">
        <f>SUM(R210:R211)</f>
        <v>0</v>
      </c>
      <c r="S209" s="292"/>
      <c r="T209" s="294">
        <f>SUM(T210:T211)</f>
        <v>0</v>
      </c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R209" s="295" t="s">
        <v>80</v>
      </c>
      <c r="AT209" s="296" t="s">
        <v>71</v>
      </c>
      <c r="AU209" s="296" t="s">
        <v>141</v>
      </c>
      <c r="AY209" s="295" t="s">
        <v>140</v>
      </c>
      <c r="BK209" s="297">
        <f>SUM(BK210:BK211)</f>
        <v>0</v>
      </c>
    </row>
    <row r="210" s="2" customFormat="1" ht="16.5" customHeight="1">
      <c r="A210" s="42"/>
      <c r="B210" s="43"/>
      <c r="C210" s="208" t="s">
        <v>314</v>
      </c>
      <c r="D210" s="208" t="s">
        <v>143</v>
      </c>
      <c r="E210" s="209" t="s">
        <v>1362</v>
      </c>
      <c r="F210" s="210" t="s">
        <v>1363</v>
      </c>
      <c r="G210" s="211" t="s">
        <v>982</v>
      </c>
      <c r="H210" s="212">
        <v>10</v>
      </c>
      <c r="I210" s="213"/>
      <c r="J210" s="214">
        <f>ROUND(I210*H210,2)</f>
        <v>0</v>
      </c>
      <c r="K210" s="210" t="s">
        <v>19</v>
      </c>
      <c r="L210" s="48"/>
      <c r="M210" s="215" t="s">
        <v>19</v>
      </c>
      <c r="N210" s="216" t="s">
        <v>43</v>
      </c>
      <c r="O210" s="88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19" t="s">
        <v>314</v>
      </c>
      <c r="AT210" s="219" t="s">
        <v>143</v>
      </c>
      <c r="AU210" s="219" t="s">
        <v>148</v>
      </c>
      <c r="AY210" s="21" t="s">
        <v>140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1" t="s">
        <v>80</v>
      </c>
      <c r="BK210" s="220">
        <f>ROUND(I210*H210,2)</f>
        <v>0</v>
      </c>
      <c r="BL210" s="21" t="s">
        <v>314</v>
      </c>
      <c r="BM210" s="219" t="s">
        <v>948</v>
      </c>
    </row>
    <row r="211" s="2" customFormat="1" ht="16.5" customHeight="1">
      <c r="A211" s="42"/>
      <c r="B211" s="43"/>
      <c r="C211" s="208" t="s">
        <v>592</v>
      </c>
      <c r="D211" s="208" t="s">
        <v>143</v>
      </c>
      <c r="E211" s="209" t="s">
        <v>1364</v>
      </c>
      <c r="F211" s="210" t="s">
        <v>1365</v>
      </c>
      <c r="G211" s="211" t="s">
        <v>982</v>
      </c>
      <c r="H211" s="212">
        <v>2</v>
      </c>
      <c r="I211" s="213"/>
      <c r="J211" s="214">
        <f>ROUND(I211*H211,2)</f>
        <v>0</v>
      </c>
      <c r="K211" s="210" t="s">
        <v>19</v>
      </c>
      <c r="L211" s="48"/>
      <c r="M211" s="215" t="s">
        <v>19</v>
      </c>
      <c r="N211" s="216" t="s">
        <v>43</v>
      </c>
      <c r="O211" s="88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19" t="s">
        <v>314</v>
      </c>
      <c r="AT211" s="219" t="s">
        <v>143</v>
      </c>
      <c r="AU211" s="219" t="s">
        <v>148</v>
      </c>
      <c r="AY211" s="21" t="s">
        <v>140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21" t="s">
        <v>80</v>
      </c>
      <c r="BK211" s="220">
        <f>ROUND(I211*H211,2)</f>
        <v>0</v>
      </c>
      <c r="BL211" s="21" t="s">
        <v>314</v>
      </c>
      <c r="BM211" s="219" t="s">
        <v>959</v>
      </c>
    </row>
    <row r="212" s="12" customFormat="1" ht="22.8" customHeight="1">
      <c r="A212" s="12"/>
      <c r="B212" s="192"/>
      <c r="C212" s="193"/>
      <c r="D212" s="194" t="s">
        <v>71</v>
      </c>
      <c r="E212" s="206" t="s">
        <v>1366</v>
      </c>
      <c r="F212" s="206" t="s">
        <v>1367</v>
      </c>
      <c r="G212" s="193"/>
      <c r="H212" s="193"/>
      <c r="I212" s="196"/>
      <c r="J212" s="207">
        <f>BK212</f>
        <v>0</v>
      </c>
      <c r="K212" s="193"/>
      <c r="L212" s="198"/>
      <c r="M212" s="199"/>
      <c r="N212" s="200"/>
      <c r="O212" s="200"/>
      <c r="P212" s="201">
        <f>P213</f>
        <v>0</v>
      </c>
      <c r="Q212" s="200"/>
      <c r="R212" s="201">
        <f>R213</f>
        <v>0</v>
      </c>
      <c r="S212" s="200"/>
      <c r="T212" s="202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3" t="s">
        <v>80</v>
      </c>
      <c r="AT212" s="204" t="s">
        <v>71</v>
      </c>
      <c r="AU212" s="204" t="s">
        <v>80</v>
      </c>
      <c r="AY212" s="203" t="s">
        <v>140</v>
      </c>
      <c r="BK212" s="205">
        <f>BK213</f>
        <v>0</v>
      </c>
    </row>
    <row r="213" s="12" customFormat="1" ht="20.88" customHeight="1">
      <c r="A213" s="12"/>
      <c r="B213" s="192"/>
      <c r="C213" s="193"/>
      <c r="D213" s="194" t="s">
        <v>71</v>
      </c>
      <c r="E213" s="206" t="s">
        <v>1368</v>
      </c>
      <c r="F213" s="206" t="s">
        <v>1369</v>
      </c>
      <c r="G213" s="193"/>
      <c r="H213" s="193"/>
      <c r="I213" s="196"/>
      <c r="J213" s="207">
        <f>BK213</f>
        <v>0</v>
      </c>
      <c r="K213" s="193"/>
      <c r="L213" s="198"/>
      <c r="M213" s="199"/>
      <c r="N213" s="200"/>
      <c r="O213" s="200"/>
      <c r="P213" s="201">
        <f>P214+P215+P218+P222+P224+P226</f>
        <v>0</v>
      </c>
      <c r="Q213" s="200"/>
      <c r="R213" s="201">
        <f>R214+R215+R218+R222+R224+R226</f>
        <v>0</v>
      </c>
      <c r="S213" s="200"/>
      <c r="T213" s="202">
        <f>T214+T215+T218+T222+T224+T226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3" t="s">
        <v>80</v>
      </c>
      <c r="AT213" s="204" t="s">
        <v>71</v>
      </c>
      <c r="AU213" s="204" t="s">
        <v>82</v>
      </c>
      <c r="AY213" s="203" t="s">
        <v>140</v>
      </c>
      <c r="BK213" s="205">
        <f>BK214+BK215+BK218+BK222+BK224+BK226</f>
        <v>0</v>
      </c>
    </row>
    <row r="214" s="2" customFormat="1" ht="16.5" customHeight="1">
      <c r="A214" s="42"/>
      <c r="B214" s="43"/>
      <c r="C214" s="208" t="s">
        <v>596</v>
      </c>
      <c r="D214" s="208" t="s">
        <v>143</v>
      </c>
      <c r="E214" s="209" t="s">
        <v>1370</v>
      </c>
      <c r="F214" s="210" t="s">
        <v>1371</v>
      </c>
      <c r="G214" s="211" t="s">
        <v>1194</v>
      </c>
      <c r="H214" s="212">
        <v>69</v>
      </c>
      <c r="I214" s="213"/>
      <c r="J214" s="214">
        <f>ROUND(I214*H214,2)</f>
        <v>0</v>
      </c>
      <c r="K214" s="210" t="s">
        <v>19</v>
      </c>
      <c r="L214" s="48"/>
      <c r="M214" s="215" t="s">
        <v>19</v>
      </c>
      <c r="N214" s="216" t="s">
        <v>43</v>
      </c>
      <c r="O214" s="88"/>
      <c r="P214" s="217">
        <f>O214*H214</f>
        <v>0</v>
      </c>
      <c r="Q214" s="217">
        <v>0</v>
      </c>
      <c r="R214" s="217">
        <f>Q214*H214</f>
        <v>0</v>
      </c>
      <c r="S214" s="217">
        <v>0</v>
      </c>
      <c r="T214" s="218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19" t="s">
        <v>314</v>
      </c>
      <c r="AT214" s="219" t="s">
        <v>143</v>
      </c>
      <c r="AU214" s="219" t="s">
        <v>141</v>
      </c>
      <c r="AY214" s="21" t="s">
        <v>140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21" t="s">
        <v>80</v>
      </c>
      <c r="BK214" s="220">
        <f>ROUND(I214*H214,2)</f>
        <v>0</v>
      </c>
      <c r="BL214" s="21" t="s">
        <v>314</v>
      </c>
      <c r="BM214" s="219" t="s">
        <v>986</v>
      </c>
    </row>
    <row r="215" s="17" customFormat="1" ht="20.88" customHeight="1">
      <c r="A215" s="17"/>
      <c r="B215" s="285"/>
      <c r="C215" s="286"/>
      <c r="D215" s="287" t="s">
        <v>71</v>
      </c>
      <c r="E215" s="287" t="s">
        <v>1372</v>
      </c>
      <c r="F215" s="287" t="s">
        <v>1373</v>
      </c>
      <c r="G215" s="286"/>
      <c r="H215" s="286"/>
      <c r="I215" s="288"/>
      <c r="J215" s="289">
        <f>BK215</f>
        <v>0</v>
      </c>
      <c r="K215" s="286"/>
      <c r="L215" s="290"/>
      <c r="M215" s="291"/>
      <c r="N215" s="292"/>
      <c r="O215" s="292"/>
      <c r="P215" s="293">
        <f>SUM(P216:P217)</f>
        <v>0</v>
      </c>
      <c r="Q215" s="292"/>
      <c r="R215" s="293">
        <f>SUM(R216:R217)</f>
        <v>0</v>
      </c>
      <c r="S215" s="292"/>
      <c r="T215" s="294">
        <f>SUM(T216:T217)</f>
        <v>0</v>
      </c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R215" s="295" t="s">
        <v>80</v>
      </c>
      <c r="AT215" s="296" t="s">
        <v>71</v>
      </c>
      <c r="AU215" s="296" t="s">
        <v>141</v>
      </c>
      <c r="AY215" s="295" t="s">
        <v>140</v>
      </c>
      <c r="BK215" s="297">
        <f>SUM(BK216:BK217)</f>
        <v>0</v>
      </c>
    </row>
    <row r="216" s="2" customFormat="1" ht="16.5" customHeight="1">
      <c r="A216" s="42"/>
      <c r="B216" s="43"/>
      <c r="C216" s="208" t="s">
        <v>600</v>
      </c>
      <c r="D216" s="208" t="s">
        <v>143</v>
      </c>
      <c r="E216" s="209" t="s">
        <v>1374</v>
      </c>
      <c r="F216" s="210" t="s">
        <v>1375</v>
      </c>
      <c r="G216" s="211" t="s">
        <v>166</v>
      </c>
      <c r="H216" s="212">
        <v>50</v>
      </c>
      <c r="I216" s="213"/>
      <c r="J216" s="214">
        <f>ROUND(I216*H216,2)</f>
        <v>0</v>
      </c>
      <c r="K216" s="210" t="s">
        <v>19</v>
      </c>
      <c r="L216" s="48"/>
      <c r="M216" s="215" t="s">
        <v>19</v>
      </c>
      <c r="N216" s="216" t="s">
        <v>43</v>
      </c>
      <c r="O216" s="88"/>
      <c r="P216" s="217">
        <f>O216*H216</f>
        <v>0</v>
      </c>
      <c r="Q216" s="217">
        <v>0</v>
      </c>
      <c r="R216" s="217">
        <f>Q216*H216</f>
        <v>0</v>
      </c>
      <c r="S216" s="217">
        <v>0</v>
      </c>
      <c r="T216" s="218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19" t="s">
        <v>314</v>
      </c>
      <c r="AT216" s="219" t="s">
        <v>143</v>
      </c>
      <c r="AU216" s="219" t="s">
        <v>148</v>
      </c>
      <c r="AY216" s="21" t="s">
        <v>140</v>
      </c>
      <c r="BE216" s="220">
        <f>IF(N216="základní",J216,0)</f>
        <v>0</v>
      </c>
      <c r="BF216" s="220">
        <f>IF(N216="snížená",J216,0)</f>
        <v>0</v>
      </c>
      <c r="BG216" s="220">
        <f>IF(N216="zákl. přenesená",J216,0)</f>
        <v>0</v>
      </c>
      <c r="BH216" s="220">
        <f>IF(N216="sníž. přenesená",J216,0)</f>
        <v>0</v>
      </c>
      <c r="BI216" s="220">
        <f>IF(N216="nulová",J216,0)</f>
        <v>0</v>
      </c>
      <c r="BJ216" s="21" t="s">
        <v>80</v>
      </c>
      <c r="BK216" s="220">
        <f>ROUND(I216*H216,2)</f>
        <v>0</v>
      </c>
      <c r="BL216" s="21" t="s">
        <v>314</v>
      </c>
      <c r="BM216" s="219" t="s">
        <v>1376</v>
      </c>
    </row>
    <row r="217" s="2" customFormat="1" ht="16.5" customHeight="1">
      <c r="A217" s="42"/>
      <c r="B217" s="43"/>
      <c r="C217" s="208" t="s">
        <v>604</v>
      </c>
      <c r="D217" s="208" t="s">
        <v>143</v>
      </c>
      <c r="E217" s="209" t="s">
        <v>1377</v>
      </c>
      <c r="F217" s="210" t="s">
        <v>1378</v>
      </c>
      <c r="G217" s="211" t="s">
        <v>166</v>
      </c>
      <c r="H217" s="212">
        <v>25</v>
      </c>
      <c r="I217" s="213"/>
      <c r="J217" s="214">
        <f>ROUND(I217*H217,2)</f>
        <v>0</v>
      </c>
      <c r="K217" s="210" t="s">
        <v>19</v>
      </c>
      <c r="L217" s="48"/>
      <c r="M217" s="215" t="s">
        <v>19</v>
      </c>
      <c r="N217" s="216" t="s">
        <v>43</v>
      </c>
      <c r="O217" s="88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19" t="s">
        <v>314</v>
      </c>
      <c r="AT217" s="219" t="s">
        <v>143</v>
      </c>
      <c r="AU217" s="219" t="s">
        <v>148</v>
      </c>
      <c r="AY217" s="21" t="s">
        <v>140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21" t="s">
        <v>80</v>
      </c>
      <c r="BK217" s="220">
        <f>ROUND(I217*H217,2)</f>
        <v>0</v>
      </c>
      <c r="BL217" s="21" t="s">
        <v>314</v>
      </c>
      <c r="BM217" s="219" t="s">
        <v>1379</v>
      </c>
    </row>
    <row r="218" s="17" customFormat="1" ht="20.88" customHeight="1">
      <c r="A218" s="17"/>
      <c r="B218" s="285"/>
      <c r="C218" s="286"/>
      <c r="D218" s="287" t="s">
        <v>71</v>
      </c>
      <c r="E218" s="287" t="s">
        <v>1380</v>
      </c>
      <c r="F218" s="287" t="s">
        <v>1381</v>
      </c>
      <c r="G218" s="286"/>
      <c r="H218" s="286"/>
      <c r="I218" s="288"/>
      <c r="J218" s="289">
        <f>BK218</f>
        <v>0</v>
      </c>
      <c r="K218" s="286"/>
      <c r="L218" s="290"/>
      <c r="M218" s="291"/>
      <c r="N218" s="292"/>
      <c r="O218" s="292"/>
      <c r="P218" s="293">
        <f>SUM(P219:P221)</f>
        <v>0</v>
      </c>
      <c r="Q218" s="292"/>
      <c r="R218" s="293">
        <f>SUM(R219:R221)</f>
        <v>0</v>
      </c>
      <c r="S218" s="292"/>
      <c r="T218" s="294">
        <f>SUM(T219:T221)</f>
        <v>0</v>
      </c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R218" s="295" t="s">
        <v>80</v>
      </c>
      <c r="AT218" s="296" t="s">
        <v>71</v>
      </c>
      <c r="AU218" s="296" t="s">
        <v>141</v>
      </c>
      <c r="AY218" s="295" t="s">
        <v>140</v>
      </c>
      <c r="BK218" s="297">
        <f>SUM(BK219:BK221)</f>
        <v>0</v>
      </c>
    </row>
    <row r="219" s="2" customFormat="1" ht="16.5" customHeight="1">
      <c r="A219" s="42"/>
      <c r="B219" s="43"/>
      <c r="C219" s="208" t="s">
        <v>610</v>
      </c>
      <c r="D219" s="208" t="s">
        <v>143</v>
      </c>
      <c r="E219" s="209" t="s">
        <v>1382</v>
      </c>
      <c r="F219" s="210" t="s">
        <v>1383</v>
      </c>
      <c r="G219" s="211" t="s">
        <v>166</v>
      </c>
      <c r="H219" s="212">
        <v>20</v>
      </c>
      <c r="I219" s="213"/>
      <c r="J219" s="214">
        <f>ROUND(I219*H219,2)</f>
        <v>0</v>
      </c>
      <c r="K219" s="210" t="s">
        <v>19</v>
      </c>
      <c r="L219" s="48"/>
      <c r="M219" s="215" t="s">
        <v>19</v>
      </c>
      <c r="N219" s="216" t="s">
        <v>43</v>
      </c>
      <c r="O219" s="88"/>
      <c r="P219" s="217">
        <f>O219*H219</f>
        <v>0</v>
      </c>
      <c r="Q219" s="217">
        <v>0</v>
      </c>
      <c r="R219" s="217">
        <f>Q219*H219</f>
        <v>0</v>
      </c>
      <c r="S219" s="217">
        <v>0</v>
      </c>
      <c r="T219" s="218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19" t="s">
        <v>314</v>
      </c>
      <c r="AT219" s="219" t="s">
        <v>143</v>
      </c>
      <c r="AU219" s="219" t="s">
        <v>148</v>
      </c>
      <c r="AY219" s="21" t="s">
        <v>140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1" t="s">
        <v>80</v>
      </c>
      <c r="BK219" s="220">
        <f>ROUND(I219*H219,2)</f>
        <v>0</v>
      </c>
      <c r="BL219" s="21" t="s">
        <v>314</v>
      </c>
      <c r="BM219" s="219" t="s">
        <v>1384</v>
      </c>
    </row>
    <row r="220" s="2" customFormat="1" ht="16.5" customHeight="1">
      <c r="A220" s="42"/>
      <c r="B220" s="43"/>
      <c r="C220" s="208" t="s">
        <v>615</v>
      </c>
      <c r="D220" s="208" t="s">
        <v>143</v>
      </c>
      <c r="E220" s="209" t="s">
        <v>1385</v>
      </c>
      <c r="F220" s="210" t="s">
        <v>1386</v>
      </c>
      <c r="G220" s="211" t="s">
        <v>166</v>
      </c>
      <c r="H220" s="212">
        <v>8</v>
      </c>
      <c r="I220" s="213"/>
      <c r="J220" s="214">
        <f>ROUND(I220*H220,2)</f>
        <v>0</v>
      </c>
      <c r="K220" s="210" t="s">
        <v>19</v>
      </c>
      <c r="L220" s="48"/>
      <c r="M220" s="215" t="s">
        <v>19</v>
      </c>
      <c r="N220" s="216" t="s">
        <v>43</v>
      </c>
      <c r="O220" s="88"/>
      <c r="P220" s="217">
        <f>O220*H220</f>
        <v>0</v>
      </c>
      <c r="Q220" s="217">
        <v>0</v>
      </c>
      <c r="R220" s="217">
        <f>Q220*H220</f>
        <v>0</v>
      </c>
      <c r="S220" s="217">
        <v>0</v>
      </c>
      <c r="T220" s="218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19" t="s">
        <v>314</v>
      </c>
      <c r="AT220" s="219" t="s">
        <v>143</v>
      </c>
      <c r="AU220" s="219" t="s">
        <v>148</v>
      </c>
      <c r="AY220" s="21" t="s">
        <v>140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21" t="s">
        <v>80</v>
      </c>
      <c r="BK220" s="220">
        <f>ROUND(I220*H220,2)</f>
        <v>0</v>
      </c>
      <c r="BL220" s="21" t="s">
        <v>314</v>
      </c>
      <c r="BM220" s="219" t="s">
        <v>1387</v>
      </c>
    </row>
    <row r="221" s="2" customFormat="1" ht="16.5" customHeight="1">
      <c r="A221" s="42"/>
      <c r="B221" s="43"/>
      <c r="C221" s="208" t="s">
        <v>620</v>
      </c>
      <c r="D221" s="208" t="s">
        <v>143</v>
      </c>
      <c r="E221" s="209" t="s">
        <v>1388</v>
      </c>
      <c r="F221" s="210" t="s">
        <v>1389</v>
      </c>
      <c r="G221" s="211" t="s">
        <v>166</v>
      </c>
      <c r="H221" s="212">
        <v>3</v>
      </c>
      <c r="I221" s="213"/>
      <c r="J221" s="214">
        <f>ROUND(I221*H221,2)</f>
        <v>0</v>
      </c>
      <c r="K221" s="210" t="s">
        <v>19</v>
      </c>
      <c r="L221" s="48"/>
      <c r="M221" s="215" t="s">
        <v>19</v>
      </c>
      <c r="N221" s="216" t="s">
        <v>43</v>
      </c>
      <c r="O221" s="88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R221" s="219" t="s">
        <v>314</v>
      </c>
      <c r="AT221" s="219" t="s">
        <v>143</v>
      </c>
      <c r="AU221" s="219" t="s">
        <v>148</v>
      </c>
      <c r="AY221" s="21" t="s">
        <v>140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21" t="s">
        <v>80</v>
      </c>
      <c r="BK221" s="220">
        <f>ROUND(I221*H221,2)</f>
        <v>0</v>
      </c>
      <c r="BL221" s="21" t="s">
        <v>314</v>
      </c>
      <c r="BM221" s="219" t="s">
        <v>1390</v>
      </c>
    </row>
    <row r="222" s="17" customFormat="1" ht="20.88" customHeight="1">
      <c r="A222" s="17"/>
      <c r="B222" s="285"/>
      <c r="C222" s="286"/>
      <c r="D222" s="287" t="s">
        <v>71</v>
      </c>
      <c r="E222" s="287" t="s">
        <v>1391</v>
      </c>
      <c r="F222" s="287" t="s">
        <v>1392</v>
      </c>
      <c r="G222" s="286"/>
      <c r="H222" s="286"/>
      <c r="I222" s="288"/>
      <c r="J222" s="289">
        <f>BK222</f>
        <v>0</v>
      </c>
      <c r="K222" s="286"/>
      <c r="L222" s="290"/>
      <c r="M222" s="291"/>
      <c r="N222" s="292"/>
      <c r="O222" s="292"/>
      <c r="P222" s="293">
        <f>P223</f>
        <v>0</v>
      </c>
      <c r="Q222" s="292"/>
      <c r="R222" s="293">
        <f>R223</f>
        <v>0</v>
      </c>
      <c r="S222" s="292"/>
      <c r="T222" s="294">
        <f>T223</f>
        <v>0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R222" s="295" t="s">
        <v>80</v>
      </c>
      <c r="AT222" s="296" t="s">
        <v>71</v>
      </c>
      <c r="AU222" s="296" t="s">
        <v>141</v>
      </c>
      <c r="AY222" s="295" t="s">
        <v>140</v>
      </c>
      <c r="BK222" s="297">
        <f>BK223</f>
        <v>0</v>
      </c>
    </row>
    <row r="223" s="2" customFormat="1" ht="16.5" customHeight="1">
      <c r="A223" s="42"/>
      <c r="B223" s="43"/>
      <c r="C223" s="208" t="s">
        <v>624</v>
      </c>
      <c r="D223" s="208" t="s">
        <v>143</v>
      </c>
      <c r="E223" s="209" t="s">
        <v>1393</v>
      </c>
      <c r="F223" s="210" t="s">
        <v>1394</v>
      </c>
      <c r="G223" s="211" t="s">
        <v>146</v>
      </c>
      <c r="H223" s="212">
        <v>7.2000000000000002</v>
      </c>
      <c r="I223" s="213"/>
      <c r="J223" s="214">
        <f>ROUND(I223*H223,2)</f>
        <v>0</v>
      </c>
      <c r="K223" s="210" t="s">
        <v>19</v>
      </c>
      <c r="L223" s="48"/>
      <c r="M223" s="215" t="s">
        <v>19</v>
      </c>
      <c r="N223" s="216" t="s">
        <v>43</v>
      </c>
      <c r="O223" s="88"/>
      <c r="P223" s="217">
        <f>O223*H223</f>
        <v>0</v>
      </c>
      <c r="Q223" s="217">
        <v>0</v>
      </c>
      <c r="R223" s="217">
        <f>Q223*H223</f>
        <v>0</v>
      </c>
      <c r="S223" s="217">
        <v>0</v>
      </c>
      <c r="T223" s="218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19" t="s">
        <v>314</v>
      </c>
      <c r="AT223" s="219" t="s">
        <v>143</v>
      </c>
      <c r="AU223" s="219" t="s">
        <v>148</v>
      </c>
      <c r="AY223" s="21" t="s">
        <v>140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1" t="s">
        <v>80</v>
      </c>
      <c r="BK223" s="220">
        <f>ROUND(I223*H223,2)</f>
        <v>0</v>
      </c>
      <c r="BL223" s="21" t="s">
        <v>314</v>
      </c>
      <c r="BM223" s="219" t="s">
        <v>1395</v>
      </c>
    </row>
    <row r="224" s="17" customFormat="1" ht="20.88" customHeight="1">
      <c r="A224" s="17"/>
      <c r="B224" s="285"/>
      <c r="C224" s="286"/>
      <c r="D224" s="287" t="s">
        <v>71</v>
      </c>
      <c r="E224" s="287" t="s">
        <v>1396</v>
      </c>
      <c r="F224" s="287" t="s">
        <v>1397</v>
      </c>
      <c r="G224" s="286"/>
      <c r="H224" s="286"/>
      <c r="I224" s="288"/>
      <c r="J224" s="289">
        <f>BK224</f>
        <v>0</v>
      </c>
      <c r="K224" s="286"/>
      <c r="L224" s="290"/>
      <c r="M224" s="291"/>
      <c r="N224" s="292"/>
      <c r="O224" s="292"/>
      <c r="P224" s="293">
        <f>P225</f>
        <v>0</v>
      </c>
      <c r="Q224" s="292"/>
      <c r="R224" s="293">
        <f>R225</f>
        <v>0</v>
      </c>
      <c r="S224" s="292"/>
      <c r="T224" s="294">
        <f>T225</f>
        <v>0</v>
      </c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R224" s="295" t="s">
        <v>80</v>
      </c>
      <c r="AT224" s="296" t="s">
        <v>71</v>
      </c>
      <c r="AU224" s="296" t="s">
        <v>141</v>
      </c>
      <c r="AY224" s="295" t="s">
        <v>140</v>
      </c>
      <c r="BK224" s="297">
        <f>BK225</f>
        <v>0</v>
      </c>
    </row>
    <row r="225" s="2" customFormat="1" ht="16.5" customHeight="1">
      <c r="A225" s="42"/>
      <c r="B225" s="43"/>
      <c r="C225" s="208" t="s">
        <v>632</v>
      </c>
      <c r="D225" s="208" t="s">
        <v>143</v>
      </c>
      <c r="E225" s="209" t="s">
        <v>1398</v>
      </c>
      <c r="F225" s="210" t="s">
        <v>1399</v>
      </c>
      <c r="G225" s="211" t="s">
        <v>1194</v>
      </c>
      <c r="H225" s="212">
        <v>1</v>
      </c>
      <c r="I225" s="213"/>
      <c r="J225" s="214">
        <f>ROUND(I225*H225,2)</f>
        <v>0</v>
      </c>
      <c r="K225" s="210" t="s">
        <v>19</v>
      </c>
      <c r="L225" s="48"/>
      <c r="M225" s="215" t="s">
        <v>19</v>
      </c>
      <c r="N225" s="216" t="s">
        <v>43</v>
      </c>
      <c r="O225" s="88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19" t="s">
        <v>314</v>
      </c>
      <c r="AT225" s="219" t="s">
        <v>143</v>
      </c>
      <c r="AU225" s="219" t="s">
        <v>148</v>
      </c>
      <c r="AY225" s="21" t="s">
        <v>140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1" t="s">
        <v>80</v>
      </c>
      <c r="BK225" s="220">
        <f>ROUND(I225*H225,2)</f>
        <v>0</v>
      </c>
      <c r="BL225" s="21" t="s">
        <v>314</v>
      </c>
      <c r="BM225" s="219" t="s">
        <v>1400</v>
      </c>
    </row>
    <row r="226" s="17" customFormat="1" ht="20.88" customHeight="1">
      <c r="A226" s="17"/>
      <c r="B226" s="285"/>
      <c r="C226" s="286"/>
      <c r="D226" s="287" t="s">
        <v>71</v>
      </c>
      <c r="E226" s="287" t="s">
        <v>1401</v>
      </c>
      <c r="F226" s="287" t="s">
        <v>1402</v>
      </c>
      <c r="G226" s="286"/>
      <c r="H226" s="286"/>
      <c r="I226" s="288"/>
      <c r="J226" s="289">
        <f>BK226</f>
        <v>0</v>
      </c>
      <c r="K226" s="286"/>
      <c r="L226" s="290"/>
      <c r="M226" s="291"/>
      <c r="N226" s="292"/>
      <c r="O226" s="292"/>
      <c r="P226" s="293">
        <f>SUM(P227:P229)</f>
        <v>0</v>
      </c>
      <c r="Q226" s="292"/>
      <c r="R226" s="293">
        <f>SUM(R227:R229)</f>
        <v>0</v>
      </c>
      <c r="S226" s="292"/>
      <c r="T226" s="294">
        <f>SUM(T227:T229)</f>
        <v>0</v>
      </c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R226" s="295" t="s">
        <v>80</v>
      </c>
      <c r="AT226" s="296" t="s">
        <v>71</v>
      </c>
      <c r="AU226" s="296" t="s">
        <v>141</v>
      </c>
      <c r="AY226" s="295" t="s">
        <v>140</v>
      </c>
      <c r="BK226" s="297">
        <f>SUM(BK227:BK229)</f>
        <v>0</v>
      </c>
    </row>
    <row r="227" s="2" customFormat="1" ht="16.5" customHeight="1">
      <c r="A227" s="42"/>
      <c r="B227" s="43"/>
      <c r="C227" s="208" t="s">
        <v>638</v>
      </c>
      <c r="D227" s="208" t="s">
        <v>143</v>
      </c>
      <c r="E227" s="209" t="s">
        <v>1403</v>
      </c>
      <c r="F227" s="210" t="s">
        <v>1404</v>
      </c>
      <c r="G227" s="211" t="s">
        <v>1194</v>
      </c>
      <c r="H227" s="212">
        <v>15</v>
      </c>
      <c r="I227" s="213"/>
      <c r="J227" s="214">
        <f>ROUND(I227*H227,2)</f>
        <v>0</v>
      </c>
      <c r="K227" s="210" t="s">
        <v>19</v>
      </c>
      <c r="L227" s="48"/>
      <c r="M227" s="215" t="s">
        <v>19</v>
      </c>
      <c r="N227" s="216" t="s">
        <v>43</v>
      </c>
      <c r="O227" s="88"/>
      <c r="P227" s="217">
        <f>O227*H227</f>
        <v>0</v>
      </c>
      <c r="Q227" s="217">
        <v>0</v>
      </c>
      <c r="R227" s="217">
        <f>Q227*H227</f>
        <v>0</v>
      </c>
      <c r="S227" s="217">
        <v>0</v>
      </c>
      <c r="T227" s="218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19" t="s">
        <v>314</v>
      </c>
      <c r="AT227" s="219" t="s">
        <v>143</v>
      </c>
      <c r="AU227" s="219" t="s">
        <v>148</v>
      </c>
      <c r="AY227" s="21" t="s">
        <v>140</v>
      </c>
      <c r="BE227" s="220">
        <f>IF(N227="základní",J227,0)</f>
        <v>0</v>
      </c>
      <c r="BF227" s="220">
        <f>IF(N227="snížená",J227,0)</f>
        <v>0</v>
      </c>
      <c r="BG227" s="220">
        <f>IF(N227="zákl. přenesená",J227,0)</f>
        <v>0</v>
      </c>
      <c r="BH227" s="220">
        <f>IF(N227="sníž. přenesená",J227,0)</f>
        <v>0</v>
      </c>
      <c r="BI227" s="220">
        <f>IF(N227="nulová",J227,0)</f>
        <v>0</v>
      </c>
      <c r="BJ227" s="21" t="s">
        <v>80</v>
      </c>
      <c r="BK227" s="220">
        <f>ROUND(I227*H227,2)</f>
        <v>0</v>
      </c>
      <c r="BL227" s="21" t="s">
        <v>314</v>
      </c>
      <c r="BM227" s="219" t="s">
        <v>1405</v>
      </c>
    </row>
    <row r="228" s="2" customFormat="1" ht="16.5" customHeight="1">
      <c r="A228" s="42"/>
      <c r="B228" s="43"/>
      <c r="C228" s="208" t="s">
        <v>643</v>
      </c>
      <c r="D228" s="208" t="s">
        <v>143</v>
      </c>
      <c r="E228" s="209" t="s">
        <v>1406</v>
      </c>
      <c r="F228" s="210" t="s">
        <v>1407</v>
      </c>
      <c r="G228" s="211" t="s">
        <v>1194</v>
      </c>
      <c r="H228" s="212">
        <v>10</v>
      </c>
      <c r="I228" s="213"/>
      <c r="J228" s="214">
        <f>ROUND(I228*H228,2)</f>
        <v>0</v>
      </c>
      <c r="K228" s="210" t="s">
        <v>19</v>
      </c>
      <c r="L228" s="48"/>
      <c r="M228" s="215" t="s">
        <v>19</v>
      </c>
      <c r="N228" s="216" t="s">
        <v>43</v>
      </c>
      <c r="O228" s="88"/>
      <c r="P228" s="217">
        <f>O228*H228</f>
        <v>0</v>
      </c>
      <c r="Q228" s="217">
        <v>0</v>
      </c>
      <c r="R228" s="217">
        <f>Q228*H228</f>
        <v>0</v>
      </c>
      <c r="S228" s="217">
        <v>0</v>
      </c>
      <c r="T228" s="218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19" t="s">
        <v>314</v>
      </c>
      <c r="AT228" s="219" t="s">
        <v>143</v>
      </c>
      <c r="AU228" s="219" t="s">
        <v>148</v>
      </c>
      <c r="AY228" s="21" t="s">
        <v>140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21" t="s">
        <v>80</v>
      </c>
      <c r="BK228" s="220">
        <f>ROUND(I228*H228,2)</f>
        <v>0</v>
      </c>
      <c r="BL228" s="21" t="s">
        <v>314</v>
      </c>
      <c r="BM228" s="219" t="s">
        <v>1408</v>
      </c>
    </row>
    <row r="229" s="2" customFormat="1" ht="16.5" customHeight="1">
      <c r="A229" s="42"/>
      <c r="B229" s="43"/>
      <c r="C229" s="208" t="s">
        <v>647</v>
      </c>
      <c r="D229" s="208" t="s">
        <v>143</v>
      </c>
      <c r="E229" s="209" t="s">
        <v>1409</v>
      </c>
      <c r="F229" s="210" t="s">
        <v>1410</v>
      </c>
      <c r="G229" s="211" t="s">
        <v>1194</v>
      </c>
      <c r="H229" s="212">
        <v>2</v>
      </c>
      <c r="I229" s="213"/>
      <c r="J229" s="214">
        <f>ROUND(I229*H229,2)</f>
        <v>0</v>
      </c>
      <c r="K229" s="210" t="s">
        <v>19</v>
      </c>
      <c r="L229" s="48"/>
      <c r="M229" s="215" t="s">
        <v>19</v>
      </c>
      <c r="N229" s="216" t="s">
        <v>43</v>
      </c>
      <c r="O229" s="88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R229" s="219" t="s">
        <v>314</v>
      </c>
      <c r="AT229" s="219" t="s">
        <v>143</v>
      </c>
      <c r="AU229" s="219" t="s">
        <v>148</v>
      </c>
      <c r="AY229" s="21" t="s">
        <v>140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21" t="s">
        <v>80</v>
      </c>
      <c r="BK229" s="220">
        <f>ROUND(I229*H229,2)</f>
        <v>0</v>
      </c>
      <c r="BL229" s="21" t="s">
        <v>314</v>
      </c>
      <c r="BM229" s="219" t="s">
        <v>1411</v>
      </c>
    </row>
    <row r="230" s="12" customFormat="1" ht="22.8" customHeight="1">
      <c r="A230" s="12"/>
      <c r="B230" s="192"/>
      <c r="C230" s="193"/>
      <c r="D230" s="194" t="s">
        <v>71</v>
      </c>
      <c r="E230" s="206" t="s">
        <v>1412</v>
      </c>
      <c r="F230" s="206" t="s">
        <v>1413</v>
      </c>
      <c r="G230" s="193"/>
      <c r="H230" s="193"/>
      <c r="I230" s="196"/>
      <c r="J230" s="207">
        <f>BK230</f>
        <v>0</v>
      </c>
      <c r="K230" s="193"/>
      <c r="L230" s="198"/>
      <c r="M230" s="199"/>
      <c r="N230" s="200"/>
      <c r="O230" s="200"/>
      <c r="P230" s="201">
        <f>SUM(P231:P236)</f>
        <v>0</v>
      </c>
      <c r="Q230" s="200"/>
      <c r="R230" s="201">
        <f>SUM(R231:R236)</f>
        <v>0</v>
      </c>
      <c r="S230" s="200"/>
      <c r="T230" s="202">
        <f>SUM(T231:T236)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3" t="s">
        <v>80</v>
      </c>
      <c r="AT230" s="204" t="s">
        <v>71</v>
      </c>
      <c r="AU230" s="204" t="s">
        <v>80</v>
      </c>
      <c r="AY230" s="203" t="s">
        <v>140</v>
      </c>
      <c r="BK230" s="205">
        <f>SUM(BK231:BK236)</f>
        <v>0</v>
      </c>
    </row>
    <row r="231" s="2" customFormat="1" ht="16.5" customHeight="1">
      <c r="A231" s="42"/>
      <c r="B231" s="43"/>
      <c r="C231" s="208" t="s">
        <v>654</v>
      </c>
      <c r="D231" s="208" t="s">
        <v>143</v>
      </c>
      <c r="E231" s="209" t="s">
        <v>1414</v>
      </c>
      <c r="F231" s="210" t="s">
        <v>1415</v>
      </c>
      <c r="G231" s="211" t="s">
        <v>1194</v>
      </c>
      <c r="H231" s="212">
        <v>48</v>
      </c>
      <c r="I231" s="213"/>
      <c r="J231" s="214">
        <f>ROUND(I231*H231,2)</f>
        <v>0</v>
      </c>
      <c r="K231" s="210" t="s">
        <v>19</v>
      </c>
      <c r="L231" s="48"/>
      <c r="M231" s="215" t="s">
        <v>19</v>
      </c>
      <c r="N231" s="216" t="s">
        <v>43</v>
      </c>
      <c r="O231" s="88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19" t="s">
        <v>314</v>
      </c>
      <c r="AT231" s="219" t="s">
        <v>143</v>
      </c>
      <c r="AU231" s="219" t="s">
        <v>82</v>
      </c>
      <c r="AY231" s="21" t="s">
        <v>140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21" t="s">
        <v>80</v>
      </c>
      <c r="BK231" s="220">
        <f>ROUND(I231*H231,2)</f>
        <v>0</v>
      </c>
      <c r="BL231" s="21" t="s">
        <v>314</v>
      </c>
      <c r="BM231" s="219" t="s">
        <v>1416</v>
      </c>
    </row>
    <row r="232" s="2" customFormat="1" ht="16.5" customHeight="1">
      <c r="A232" s="42"/>
      <c r="B232" s="43"/>
      <c r="C232" s="208" t="s">
        <v>659</v>
      </c>
      <c r="D232" s="208" t="s">
        <v>143</v>
      </c>
      <c r="E232" s="209" t="s">
        <v>1417</v>
      </c>
      <c r="F232" s="210" t="s">
        <v>1418</v>
      </c>
      <c r="G232" s="211" t="s">
        <v>184</v>
      </c>
      <c r="H232" s="212">
        <v>0.10000000000000001</v>
      </c>
      <c r="I232" s="213"/>
      <c r="J232" s="214">
        <f>ROUND(I232*H232,2)</f>
        <v>0</v>
      </c>
      <c r="K232" s="210" t="s">
        <v>19</v>
      </c>
      <c r="L232" s="48"/>
      <c r="M232" s="215" t="s">
        <v>19</v>
      </c>
      <c r="N232" s="216" t="s">
        <v>43</v>
      </c>
      <c r="O232" s="88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19" t="s">
        <v>314</v>
      </c>
      <c r="AT232" s="219" t="s">
        <v>143</v>
      </c>
      <c r="AU232" s="219" t="s">
        <v>82</v>
      </c>
      <c r="AY232" s="21" t="s">
        <v>140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21" t="s">
        <v>80</v>
      </c>
      <c r="BK232" s="220">
        <f>ROUND(I232*H232,2)</f>
        <v>0</v>
      </c>
      <c r="BL232" s="21" t="s">
        <v>314</v>
      </c>
      <c r="BM232" s="219" t="s">
        <v>1419</v>
      </c>
    </row>
    <row r="233" s="2" customFormat="1" ht="16.5" customHeight="1">
      <c r="A233" s="42"/>
      <c r="B233" s="43"/>
      <c r="C233" s="208" t="s">
        <v>664</v>
      </c>
      <c r="D233" s="208" t="s">
        <v>143</v>
      </c>
      <c r="E233" s="209" t="s">
        <v>1420</v>
      </c>
      <c r="F233" s="210" t="s">
        <v>1421</v>
      </c>
      <c r="G233" s="211" t="s">
        <v>184</v>
      </c>
      <c r="H233" s="212">
        <v>0.10000000000000001</v>
      </c>
      <c r="I233" s="213"/>
      <c r="J233" s="214">
        <f>ROUND(I233*H233,2)</f>
        <v>0</v>
      </c>
      <c r="K233" s="210" t="s">
        <v>19</v>
      </c>
      <c r="L233" s="48"/>
      <c r="M233" s="215" t="s">
        <v>19</v>
      </c>
      <c r="N233" s="216" t="s">
        <v>43</v>
      </c>
      <c r="O233" s="88"/>
      <c r="P233" s="217">
        <f>O233*H233</f>
        <v>0</v>
      </c>
      <c r="Q233" s="217">
        <v>0</v>
      </c>
      <c r="R233" s="217">
        <f>Q233*H233</f>
        <v>0</v>
      </c>
      <c r="S233" s="217">
        <v>0</v>
      </c>
      <c r="T233" s="218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19" t="s">
        <v>314</v>
      </c>
      <c r="AT233" s="219" t="s">
        <v>143</v>
      </c>
      <c r="AU233" s="219" t="s">
        <v>82</v>
      </c>
      <c r="AY233" s="21" t="s">
        <v>140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1" t="s">
        <v>80</v>
      </c>
      <c r="BK233" s="220">
        <f>ROUND(I233*H233,2)</f>
        <v>0</v>
      </c>
      <c r="BL233" s="21" t="s">
        <v>314</v>
      </c>
      <c r="BM233" s="219" t="s">
        <v>1422</v>
      </c>
    </row>
    <row r="234" s="2" customFormat="1" ht="16.5" customHeight="1">
      <c r="A234" s="42"/>
      <c r="B234" s="43"/>
      <c r="C234" s="208" t="s">
        <v>669</v>
      </c>
      <c r="D234" s="208" t="s">
        <v>143</v>
      </c>
      <c r="E234" s="209" t="s">
        <v>1423</v>
      </c>
      <c r="F234" s="210" t="s">
        <v>1424</v>
      </c>
      <c r="G234" s="211" t="s">
        <v>184</v>
      </c>
      <c r="H234" s="212">
        <v>0.10000000000000001</v>
      </c>
      <c r="I234" s="213"/>
      <c r="J234" s="214">
        <f>ROUND(I234*H234,2)</f>
        <v>0</v>
      </c>
      <c r="K234" s="210" t="s">
        <v>19</v>
      </c>
      <c r="L234" s="48"/>
      <c r="M234" s="215" t="s">
        <v>19</v>
      </c>
      <c r="N234" s="216" t="s">
        <v>43</v>
      </c>
      <c r="O234" s="88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19" t="s">
        <v>314</v>
      </c>
      <c r="AT234" s="219" t="s">
        <v>143</v>
      </c>
      <c r="AU234" s="219" t="s">
        <v>82</v>
      </c>
      <c r="AY234" s="21" t="s">
        <v>140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1" t="s">
        <v>80</v>
      </c>
      <c r="BK234" s="220">
        <f>ROUND(I234*H234,2)</f>
        <v>0</v>
      </c>
      <c r="BL234" s="21" t="s">
        <v>314</v>
      </c>
      <c r="BM234" s="219" t="s">
        <v>1425</v>
      </c>
    </row>
    <row r="235" s="2" customFormat="1" ht="16.5" customHeight="1">
      <c r="A235" s="42"/>
      <c r="B235" s="43"/>
      <c r="C235" s="208" t="s">
        <v>674</v>
      </c>
      <c r="D235" s="208" t="s">
        <v>143</v>
      </c>
      <c r="E235" s="209" t="s">
        <v>1426</v>
      </c>
      <c r="F235" s="210" t="s">
        <v>1427</v>
      </c>
      <c r="G235" s="211" t="s">
        <v>184</v>
      </c>
      <c r="H235" s="212">
        <v>0.10000000000000001</v>
      </c>
      <c r="I235" s="213"/>
      <c r="J235" s="214">
        <f>ROUND(I235*H235,2)</f>
        <v>0</v>
      </c>
      <c r="K235" s="210" t="s">
        <v>19</v>
      </c>
      <c r="L235" s="48"/>
      <c r="M235" s="215" t="s">
        <v>19</v>
      </c>
      <c r="N235" s="216" t="s">
        <v>43</v>
      </c>
      <c r="O235" s="88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19" t="s">
        <v>314</v>
      </c>
      <c r="AT235" s="219" t="s">
        <v>143</v>
      </c>
      <c r="AU235" s="219" t="s">
        <v>82</v>
      </c>
      <c r="AY235" s="21" t="s">
        <v>140</v>
      </c>
      <c r="BE235" s="220">
        <f>IF(N235="základní",J235,0)</f>
        <v>0</v>
      </c>
      <c r="BF235" s="220">
        <f>IF(N235="snížená",J235,0)</f>
        <v>0</v>
      </c>
      <c r="BG235" s="220">
        <f>IF(N235="zákl. přenesená",J235,0)</f>
        <v>0</v>
      </c>
      <c r="BH235" s="220">
        <f>IF(N235="sníž. přenesená",J235,0)</f>
        <v>0</v>
      </c>
      <c r="BI235" s="220">
        <f>IF(N235="nulová",J235,0)</f>
        <v>0</v>
      </c>
      <c r="BJ235" s="21" t="s">
        <v>80</v>
      </c>
      <c r="BK235" s="220">
        <f>ROUND(I235*H235,2)</f>
        <v>0</v>
      </c>
      <c r="BL235" s="21" t="s">
        <v>314</v>
      </c>
      <c r="BM235" s="219" t="s">
        <v>1428</v>
      </c>
    </row>
    <row r="236" s="2" customFormat="1" ht="16.5" customHeight="1">
      <c r="A236" s="42"/>
      <c r="B236" s="43"/>
      <c r="C236" s="208" t="s">
        <v>681</v>
      </c>
      <c r="D236" s="208" t="s">
        <v>143</v>
      </c>
      <c r="E236" s="209" t="s">
        <v>1429</v>
      </c>
      <c r="F236" s="210" t="s">
        <v>1430</v>
      </c>
      <c r="G236" s="211" t="s">
        <v>184</v>
      </c>
      <c r="H236" s="212">
        <v>0.10000000000000001</v>
      </c>
      <c r="I236" s="213"/>
      <c r="J236" s="214">
        <f>ROUND(I236*H236,2)</f>
        <v>0</v>
      </c>
      <c r="K236" s="210" t="s">
        <v>19</v>
      </c>
      <c r="L236" s="48"/>
      <c r="M236" s="215" t="s">
        <v>19</v>
      </c>
      <c r="N236" s="216" t="s">
        <v>43</v>
      </c>
      <c r="O236" s="88"/>
      <c r="P236" s="217">
        <f>O236*H236</f>
        <v>0</v>
      </c>
      <c r="Q236" s="217">
        <v>0</v>
      </c>
      <c r="R236" s="217">
        <f>Q236*H236</f>
        <v>0</v>
      </c>
      <c r="S236" s="217">
        <v>0</v>
      </c>
      <c r="T236" s="218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19" t="s">
        <v>314</v>
      </c>
      <c r="AT236" s="219" t="s">
        <v>143</v>
      </c>
      <c r="AU236" s="219" t="s">
        <v>82</v>
      </c>
      <c r="AY236" s="21" t="s">
        <v>140</v>
      </c>
      <c r="BE236" s="220">
        <f>IF(N236="základní",J236,0)</f>
        <v>0</v>
      </c>
      <c r="BF236" s="220">
        <f>IF(N236="snížená",J236,0)</f>
        <v>0</v>
      </c>
      <c r="BG236" s="220">
        <f>IF(N236="zákl. přenesená",J236,0)</f>
        <v>0</v>
      </c>
      <c r="BH236" s="220">
        <f>IF(N236="sníž. přenesená",J236,0)</f>
        <v>0</v>
      </c>
      <c r="BI236" s="220">
        <f>IF(N236="nulová",J236,0)</f>
        <v>0</v>
      </c>
      <c r="BJ236" s="21" t="s">
        <v>80</v>
      </c>
      <c r="BK236" s="220">
        <f>ROUND(I236*H236,2)</f>
        <v>0</v>
      </c>
      <c r="BL236" s="21" t="s">
        <v>314</v>
      </c>
      <c r="BM236" s="219" t="s">
        <v>1431</v>
      </c>
    </row>
    <row r="237" s="12" customFormat="1" ht="22.8" customHeight="1">
      <c r="A237" s="12"/>
      <c r="B237" s="192"/>
      <c r="C237" s="193"/>
      <c r="D237" s="194" t="s">
        <v>71</v>
      </c>
      <c r="E237" s="206" t="s">
        <v>1432</v>
      </c>
      <c r="F237" s="206" t="s">
        <v>1433</v>
      </c>
      <c r="G237" s="193"/>
      <c r="H237" s="193"/>
      <c r="I237" s="196"/>
      <c r="J237" s="207">
        <f>BK237</f>
        <v>0</v>
      </c>
      <c r="K237" s="193"/>
      <c r="L237" s="198"/>
      <c r="M237" s="199"/>
      <c r="N237" s="200"/>
      <c r="O237" s="200"/>
      <c r="P237" s="201">
        <f>SUM(P238:P241)</f>
        <v>0</v>
      </c>
      <c r="Q237" s="200"/>
      <c r="R237" s="201">
        <f>SUM(R238:R241)</f>
        <v>0</v>
      </c>
      <c r="S237" s="200"/>
      <c r="T237" s="202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3" t="s">
        <v>80</v>
      </c>
      <c r="AT237" s="204" t="s">
        <v>71</v>
      </c>
      <c r="AU237" s="204" t="s">
        <v>80</v>
      </c>
      <c r="AY237" s="203" t="s">
        <v>140</v>
      </c>
      <c r="BK237" s="205">
        <f>SUM(BK238:BK241)</f>
        <v>0</v>
      </c>
    </row>
    <row r="238" s="2" customFormat="1" ht="16.5" customHeight="1">
      <c r="A238" s="42"/>
      <c r="B238" s="43"/>
      <c r="C238" s="208" t="s">
        <v>686</v>
      </c>
      <c r="D238" s="208" t="s">
        <v>143</v>
      </c>
      <c r="E238" s="209" t="s">
        <v>1434</v>
      </c>
      <c r="F238" s="210" t="s">
        <v>1435</v>
      </c>
      <c r="G238" s="211" t="s">
        <v>161</v>
      </c>
      <c r="H238" s="212">
        <v>1</v>
      </c>
      <c r="I238" s="213"/>
      <c r="J238" s="214">
        <f>ROUND(I238*H238,2)</f>
        <v>0</v>
      </c>
      <c r="K238" s="210" t="s">
        <v>19</v>
      </c>
      <c r="L238" s="48"/>
      <c r="M238" s="215" t="s">
        <v>19</v>
      </c>
      <c r="N238" s="216" t="s">
        <v>43</v>
      </c>
      <c r="O238" s="88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19" t="s">
        <v>314</v>
      </c>
      <c r="AT238" s="219" t="s">
        <v>143</v>
      </c>
      <c r="AU238" s="219" t="s">
        <v>82</v>
      </c>
      <c r="AY238" s="21" t="s">
        <v>140</v>
      </c>
      <c r="BE238" s="220">
        <f>IF(N238="základní",J238,0)</f>
        <v>0</v>
      </c>
      <c r="BF238" s="220">
        <f>IF(N238="snížená",J238,0)</f>
        <v>0</v>
      </c>
      <c r="BG238" s="220">
        <f>IF(N238="zákl. přenesená",J238,0)</f>
        <v>0</v>
      </c>
      <c r="BH238" s="220">
        <f>IF(N238="sníž. přenesená",J238,0)</f>
        <v>0</v>
      </c>
      <c r="BI238" s="220">
        <f>IF(N238="nulová",J238,0)</f>
        <v>0</v>
      </c>
      <c r="BJ238" s="21" t="s">
        <v>80</v>
      </c>
      <c r="BK238" s="220">
        <f>ROUND(I238*H238,2)</f>
        <v>0</v>
      </c>
      <c r="BL238" s="21" t="s">
        <v>314</v>
      </c>
      <c r="BM238" s="219" t="s">
        <v>1436</v>
      </c>
    </row>
    <row r="239" s="2" customFormat="1" ht="16.5" customHeight="1">
      <c r="A239" s="42"/>
      <c r="B239" s="43"/>
      <c r="C239" s="208" t="s">
        <v>691</v>
      </c>
      <c r="D239" s="208" t="s">
        <v>143</v>
      </c>
      <c r="E239" s="209" t="s">
        <v>1437</v>
      </c>
      <c r="F239" s="210" t="s">
        <v>1438</v>
      </c>
      <c r="G239" s="211" t="s">
        <v>161</v>
      </c>
      <c r="H239" s="212">
        <v>1</v>
      </c>
      <c r="I239" s="213"/>
      <c r="J239" s="214">
        <f>ROUND(I239*H239,2)</f>
        <v>0</v>
      </c>
      <c r="K239" s="210" t="s">
        <v>19</v>
      </c>
      <c r="L239" s="48"/>
      <c r="M239" s="215" t="s">
        <v>19</v>
      </c>
      <c r="N239" s="216" t="s">
        <v>43</v>
      </c>
      <c r="O239" s="88"/>
      <c r="P239" s="217">
        <f>O239*H239</f>
        <v>0</v>
      </c>
      <c r="Q239" s="217">
        <v>0</v>
      </c>
      <c r="R239" s="217">
        <f>Q239*H239</f>
        <v>0</v>
      </c>
      <c r="S239" s="217">
        <v>0</v>
      </c>
      <c r="T239" s="218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19" t="s">
        <v>314</v>
      </c>
      <c r="AT239" s="219" t="s">
        <v>143</v>
      </c>
      <c r="AU239" s="219" t="s">
        <v>82</v>
      </c>
      <c r="AY239" s="21" t="s">
        <v>140</v>
      </c>
      <c r="BE239" s="220">
        <f>IF(N239="základní",J239,0)</f>
        <v>0</v>
      </c>
      <c r="BF239" s="220">
        <f>IF(N239="snížená",J239,0)</f>
        <v>0</v>
      </c>
      <c r="BG239" s="220">
        <f>IF(N239="zákl. přenesená",J239,0)</f>
        <v>0</v>
      </c>
      <c r="BH239" s="220">
        <f>IF(N239="sníž. přenesená",J239,0)</f>
        <v>0</v>
      </c>
      <c r="BI239" s="220">
        <f>IF(N239="nulová",J239,0)</f>
        <v>0</v>
      </c>
      <c r="BJ239" s="21" t="s">
        <v>80</v>
      </c>
      <c r="BK239" s="220">
        <f>ROUND(I239*H239,2)</f>
        <v>0</v>
      </c>
      <c r="BL239" s="21" t="s">
        <v>314</v>
      </c>
      <c r="BM239" s="219" t="s">
        <v>1439</v>
      </c>
    </row>
    <row r="240" s="2" customFormat="1" ht="16.5" customHeight="1">
      <c r="A240" s="42"/>
      <c r="B240" s="43"/>
      <c r="C240" s="208" t="s">
        <v>699</v>
      </c>
      <c r="D240" s="208" t="s">
        <v>143</v>
      </c>
      <c r="E240" s="209" t="s">
        <v>1440</v>
      </c>
      <c r="F240" s="210" t="s">
        <v>1441</v>
      </c>
      <c r="G240" s="211" t="s">
        <v>161</v>
      </c>
      <c r="H240" s="212">
        <v>1</v>
      </c>
      <c r="I240" s="213"/>
      <c r="J240" s="214">
        <f>ROUND(I240*H240,2)</f>
        <v>0</v>
      </c>
      <c r="K240" s="210" t="s">
        <v>19</v>
      </c>
      <c r="L240" s="48"/>
      <c r="M240" s="215" t="s">
        <v>19</v>
      </c>
      <c r="N240" s="216" t="s">
        <v>43</v>
      </c>
      <c r="O240" s="88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19" t="s">
        <v>314</v>
      </c>
      <c r="AT240" s="219" t="s">
        <v>143</v>
      </c>
      <c r="AU240" s="219" t="s">
        <v>82</v>
      </c>
      <c r="AY240" s="21" t="s">
        <v>140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21" t="s">
        <v>80</v>
      </c>
      <c r="BK240" s="220">
        <f>ROUND(I240*H240,2)</f>
        <v>0</v>
      </c>
      <c r="BL240" s="21" t="s">
        <v>314</v>
      </c>
      <c r="BM240" s="219" t="s">
        <v>1442</v>
      </c>
    </row>
    <row r="241" s="2" customFormat="1" ht="16.5" customHeight="1">
      <c r="A241" s="42"/>
      <c r="B241" s="43"/>
      <c r="C241" s="208" t="s">
        <v>704</v>
      </c>
      <c r="D241" s="208" t="s">
        <v>143</v>
      </c>
      <c r="E241" s="209" t="s">
        <v>1443</v>
      </c>
      <c r="F241" s="210" t="s">
        <v>1444</v>
      </c>
      <c r="G241" s="211" t="s">
        <v>161</v>
      </c>
      <c r="H241" s="212">
        <v>1</v>
      </c>
      <c r="I241" s="213"/>
      <c r="J241" s="214">
        <f>ROUND(I241*H241,2)</f>
        <v>0</v>
      </c>
      <c r="K241" s="210" t="s">
        <v>19</v>
      </c>
      <c r="L241" s="48"/>
      <c r="M241" s="298" t="s">
        <v>19</v>
      </c>
      <c r="N241" s="299" t="s">
        <v>43</v>
      </c>
      <c r="O241" s="283"/>
      <c r="P241" s="300">
        <f>O241*H241</f>
        <v>0</v>
      </c>
      <c r="Q241" s="300">
        <v>0</v>
      </c>
      <c r="R241" s="300">
        <f>Q241*H241</f>
        <v>0</v>
      </c>
      <c r="S241" s="300">
        <v>0</v>
      </c>
      <c r="T241" s="301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19" t="s">
        <v>314</v>
      </c>
      <c r="AT241" s="219" t="s">
        <v>143</v>
      </c>
      <c r="AU241" s="219" t="s">
        <v>82</v>
      </c>
      <c r="AY241" s="21" t="s">
        <v>140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21" t="s">
        <v>80</v>
      </c>
      <c r="BK241" s="220">
        <f>ROUND(I241*H241,2)</f>
        <v>0</v>
      </c>
      <c r="BL241" s="21" t="s">
        <v>314</v>
      </c>
      <c r="BM241" s="219" t="s">
        <v>1445</v>
      </c>
    </row>
    <row r="242" s="2" customFormat="1" ht="6.96" customHeight="1">
      <c r="A242" s="42"/>
      <c r="B242" s="63"/>
      <c r="C242" s="64"/>
      <c r="D242" s="64"/>
      <c r="E242" s="64"/>
      <c r="F242" s="64"/>
      <c r="G242" s="64"/>
      <c r="H242" s="64"/>
      <c r="I242" s="64"/>
      <c r="J242" s="64"/>
      <c r="K242" s="64"/>
      <c r="L242" s="48"/>
      <c r="M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</row>
  </sheetData>
  <sheetProtection sheet="1" autoFilter="0" formatColumns="0" formatRows="0" objects="1" scenarios="1" spinCount="100000" saltValue="e4iW24W97IQ7qZlI1r6kMFTVCc5EoW4MPtt9yVd13ikrEgHCgqTF1dRauUU5C9Dlyi+Saqx/6EVyHqXVSKfk5A==" hashValue="Kd9GqA6uDscur1HNDJc1CHQOSTCYvpvfGJ05Rbi84ITfqOTRzkipa3M4/zckOFmprwbRXo6gV0pSUjHeAdoZLA==" algorithmName="SHA-512" password="CEE1"/>
  <autoFilter ref="C116:K241"/>
  <mergeCells count="9">
    <mergeCell ref="E7:H7"/>
    <mergeCell ref="E9:H9"/>
    <mergeCell ref="E18:H18"/>
    <mergeCell ref="E27:H27"/>
    <mergeCell ref="E48:H48"/>
    <mergeCell ref="E50:H50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4"/>
      <c r="AT3" s="21" t="s">
        <v>82</v>
      </c>
    </row>
    <row r="4" s="1" customFormat="1" ht="24.96" customHeight="1">
      <c r="B4" s="24"/>
      <c r="D4" s="134" t="s">
        <v>92</v>
      </c>
      <c r="L4" s="24"/>
      <c r="M4" s="135" t="s">
        <v>10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136" t="s">
        <v>16</v>
      </c>
      <c r="L6" s="24"/>
    </row>
    <row r="7" s="1" customFormat="1" ht="16.5" customHeight="1">
      <c r="B7" s="24"/>
      <c r="E7" s="137" t="str">
        <f>'Rekapitulace stavby'!K6</f>
        <v>Mrštíkova 1, Jihlava (vybudování sociálního zázemí v nebytovém prostoru)</v>
      </c>
      <c r="F7" s="136"/>
      <c r="G7" s="136"/>
      <c r="H7" s="136"/>
      <c r="L7" s="24"/>
    </row>
    <row r="8" s="2" customFormat="1" ht="12" customHeight="1">
      <c r="A8" s="42"/>
      <c r="B8" s="48"/>
      <c r="C8" s="42"/>
      <c r="D8" s="136" t="s">
        <v>93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1446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19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21</v>
      </c>
      <c r="E12" s="42"/>
      <c r="F12" s="140" t="s">
        <v>22</v>
      </c>
      <c r="G12" s="42"/>
      <c r="H12" s="42"/>
      <c r="I12" s="136" t="s">
        <v>23</v>
      </c>
      <c r="J12" s="141" t="str">
        <f>'Rekapitulace stavby'!AN8</f>
        <v>8. 8. 2025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25</v>
      </c>
      <c r="E14" s="42"/>
      <c r="F14" s="42"/>
      <c r="G14" s="42"/>
      <c r="H14" s="42"/>
      <c r="I14" s="136" t="s">
        <v>26</v>
      </c>
      <c r="J14" s="140" t="s">
        <v>19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27</v>
      </c>
      <c r="F15" s="42"/>
      <c r="G15" s="42"/>
      <c r="H15" s="42"/>
      <c r="I15" s="136" t="s">
        <v>28</v>
      </c>
      <c r="J15" s="140" t="s">
        <v>19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29</v>
      </c>
      <c r="E17" s="42"/>
      <c r="F17" s="42"/>
      <c r="G17" s="42"/>
      <c r="H17" s="42"/>
      <c r="I17" s="136" t="s">
        <v>26</v>
      </c>
      <c r="J17" s="37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7" t="str">
        <f>'Rekapitulace stavby'!E14</f>
        <v>Vyplň údaj</v>
      </c>
      <c r="F18" s="140"/>
      <c r="G18" s="140"/>
      <c r="H18" s="140"/>
      <c r="I18" s="136" t="s">
        <v>28</v>
      </c>
      <c r="J18" s="37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31</v>
      </c>
      <c r="E20" s="42"/>
      <c r="F20" s="42"/>
      <c r="G20" s="42"/>
      <c r="H20" s="42"/>
      <c r="I20" s="136" t="s">
        <v>26</v>
      </c>
      <c r="J20" s="140" t="s">
        <v>19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32</v>
      </c>
      <c r="F21" s="42"/>
      <c r="G21" s="42"/>
      <c r="H21" s="42"/>
      <c r="I21" s="136" t="s">
        <v>28</v>
      </c>
      <c r="J21" s="140" t="s">
        <v>19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34</v>
      </c>
      <c r="E23" s="42"/>
      <c r="F23" s="42"/>
      <c r="G23" s="42"/>
      <c r="H23" s="42"/>
      <c r="I23" s="136" t="s">
        <v>26</v>
      </c>
      <c r="J23" s="140" t="s">
        <v>19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35</v>
      </c>
      <c r="F24" s="42"/>
      <c r="G24" s="42"/>
      <c r="H24" s="42"/>
      <c r="I24" s="136" t="s">
        <v>28</v>
      </c>
      <c r="J24" s="140" t="s">
        <v>19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36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2"/>
      <c r="B27" s="143"/>
      <c r="C27" s="142"/>
      <c r="D27" s="142"/>
      <c r="E27" s="144" t="s">
        <v>1447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6"/>
      <c r="E29" s="146"/>
      <c r="F29" s="146"/>
      <c r="G29" s="146"/>
      <c r="H29" s="146"/>
      <c r="I29" s="146"/>
      <c r="J29" s="146"/>
      <c r="K29" s="146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7" t="s">
        <v>38</v>
      </c>
      <c r="E30" s="42"/>
      <c r="F30" s="42"/>
      <c r="G30" s="42"/>
      <c r="H30" s="42"/>
      <c r="I30" s="42"/>
      <c r="J30" s="148">
        <f>ROUND(J80,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6"/>
      <c r="E31" s="146"/>
      <c r="F31" s="146"/>
      <c r="G31" s="146"/>
      <c r="H31" s="146"/>
      <c r="I31" s="146"/>
      <c r="J31" s="146"/>
      <c r="K31" s="146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49" t="s">
        <v>40</v>
      </c>
      <c r="G32" s="42"/>
      <c r="H32" s="42"/>
      <c r="I32" s="149" t="s">
        <v>39</v>
      </c>
      <c r="J32" s="149" t="s">
        <v>41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0" t="s">
        <v>42</v>
      </c>
      <c r="E33" s="136" t="s">
        <v>43</v>
      </c>
      <c r="F33" s="151">
        <f>ROUND((SUM(BE80:BE86)),  2)</f>
        <v>0</v>
      </c>
      <c r="G33" s="42"/>
      <c r="H33" s="42"/>
      <c r="I33" s="152">
        <v>0.20999999999999999</v>
      </c>
      <c r="J33" s="151">
        <f>ROUND(((SUM(BE80:BE86))*I33),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44</v>
      </c>
      <c r="F34" s="151">
        <f>ROUND((SUM(BF80:BF86)),  2)</f>
        <v>0</v>
      </c>
      <c r="G34" s="42"/>
      <c r="H34" s="42"/>
      <c r="I34" s="152">
        <v>0.12</v>
      </c>
      <c r="J34" s="151">
        <f>ROUND(((SUM(BF80:BF86))*I34),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45</v>
      </c>
      <c r="F35" s="151">
        <f>ROUND((SUM(BG80:BG86)),  2)</f>
        <v>0</v>
      </c>
      <c r="G35" s="42"/>
      <c r="H35" s="42"/>
      <c r="I35" s="152">
        <v>0.20999999999999999</v>
      </c>
      <c r="J35" s="151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46</v>
      </c>
      <c r="F36" s="151">
        <f>ROUND((SUM(BH80:BH86)),  2)</f>
        <v>0</v>
      </c>
      <c r="G36" s="42"/>
      <c r="H36" s="42"/>
      <c r="I36" s="152">
        <v>0.12</v>
      </c>
      <c r="J36" s="151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47</v>
      </c>
      <c r="F37" s="151">
        <f>ROUND((SUM(BI80:BI86)),  2)</f>
        <v>0</v>
      </c>
      <c r="G37" s="42"/>
      <c r="H37" s="42"/>
      <c r="I37" s="152">
        <v>0</v>
      </c>
      <c r="J37" s="151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7" t="s">
        <v>95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6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4" t="str">
        <f>E7</f>
        <v>Mrštíkova 1, Jihlava (vybudování sociálního zázemí v nebytovém prostoru)</v>
      </c>
      <c r="F48" s="36"/>
      <c r="G48" s="36"/>
      <c r="H48" s="36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6" t="s">
        <v>93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VON - Vedlejší a ostatní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6" t="s">
        <v>21</v>
      </c>
      <c r="D52" s="44"/>
      <c r="E52" s="44"/>
      <c r="F52" s="31" t="str">
        <f>F12</f>
        <v>Jihlava</v>
      </c>
      <c r="G52" s="44"/>
      <c r="H52" s="44"/>
      <c r="I52" s="36" t="s">
        <v>23</v>
      </c>
      <c r="J52" s="76" t="str">
        <f>IF(J12="","",J12)</f>
        <v>8. 8. 2025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40.05" customHeight="1">
      <c r="A54" s="42"/>
      <c r="B54" s="43"/>
      <c r="C54" s="36" t="s">
        <v>25</v>
      </c>
      <c r="D54" s="44"/>
      <c r="E54" s="44"/>
      <c r="F54" s="31" t="str">
        <f>E15</f>
        <v>Statutární město Jihlava, Masarykovo nám.97/1</v>
      </c>
      <c r="G54" s="44"/>
      <c r="H54" s="44"/>
      <c r="I54" s="36" t="s">
        <v>31</v>
      </c>
      <c r="J54" s="40" t="str">
        <f>E21</f>
        <v>SPA spol.s r.o.Jihlava, Havlíčkova 46, 58601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6" t="s">
        <v>29</v>
      </c>
      <c r="D55" s="44"/>
      <c r="E55" s="44"/>
      <c r="F55" s="31" t="str">
        <f>IF(E18="","",E18)</f>
        <v>Vyplň údaj</v>
      </c>
      <c r="G55" s="44"/>
      <c r="H55" s="44"/>
      <c r="I55" s="36" t="s">
        <v>34</v>
      </c>
      <c r="J55" s="40" t="str">
        <f>E24</f>
        <v>Fr.Neuwirth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5" t="s">
        <v>96</v>
      </c>
      <c r="D57" s="166"/>
      <c r="E57" s="166"/>
      <c r="F57" s="166"/>
      <c r="G57" s="166"/>
      <c r="H57" s="166"/>
      <c r="I57" s="166"/>
      <c r="J57" s="167" t="s">
        <v>97</v>
      </c>
      <c r="K57" s="166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68" t="s">
        <v>70</v>
      </c>
      <c r="D59" s="44"/>
      <c r="E59" s="44"/>
      <c r="F59" s="44"/>
      <c r="G59" s="44"/>
      <c r="H59" s="44"/>
      <c r="I59" s="44"/>
      <c r="J59" s="106">
        <f>J80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1" t="s">
        <v>98</v>
      </c>
    </row>
    <row r="60" s="9" customFormat="1" ht="24.96" customHeight="1">
      <c r="A60" s="9"/>
      <c r="B60" s="169"/>
      <c r="C60" s="170"/>
      <c r="D60" s="171" t="s">
        <v>1448</v>
      </c>
      <c r="E60" s="172"/>
      <c r="F60" s="172"/>
      <c r="G60" s="172"/>
      <c r="H60" s="172"/>
      <c r="I60" s="172"/>
      <c r="J60" s="173">
        <f>J81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13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6.96" customHeight="1">
      <c r="A62" s="4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13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6" s="2" customFormat="1" ht="6.96" customHeight="1">
      <c r="A66" s="42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24.96" customHeight="1">
      <c r="A67" s="42"/>
      <c r="B67" s="43"/>
      <c r="C67" s="27" t="s">
        <v>125</v>
      </c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12" customHeight="1">
      <c r="A69" s="42"/>
      <c r="B69" s="43"/>
      <c r="C69" s="36" t="s">
        <v>16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16.5" customHeight="1">
      <c r="A70" s="42"/>
      <c r="B70" s="43"/>
      <c r="C70" s="44"/>
      <c r="D70" s="44"/>
      <c r="E70" s="164" t="str">
        <f>E7</f>
        <v>Mrštíkova 1, Jihlava (vybudování sociálního zázemí v nebytovém prostoru)</v>
      </c>
      <c r="F70" s="36"/>
      <c r="G70" s="36"/>
      <c r="H70" s="36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6" t="s">
        <v>93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73" t="str">
        <f>E9</f>
        <v>VON - Vedlejší a ostatní náklady</v>
      </c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6" t="s">
        <v>21</v>
      </c>
      <c r="D74" s="44"/>
      <c r="E74" s="44"/>
      <c r="F74" s="31" t="str">
        <f>F12</f>
        <v>Jihlava</v>
      </c>
      <c r="G74" s="44"/>
      <c r="H74" s="44"/>
      <c r="I74" s="36" t="s">
        <v>23</v>
      </c>
      <c r="J74" s="76" t="str">
        <f>IF(J12="","",J12)</f>
        <v>8. 8. 2025</v>
      </c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40.05" customHeight="1">
      <c r="A76" s="42"/>
      <c r="B76" s="43"/>
      <c r="C76" s="36" t="s">
        <v>25</v>
      </c>
      <c r="D76" s="44"/>
      <c r="E76" s="44"/>
      <c r="F76" s="31" t="str">
        <f>E15</f>
        <v>Statutární město Jihlava, Masarykovo nám.97/1</v>
      </c>
      <c r="G76" s="44"/>
      <c r="H76" s="44"/>
      <c r="I76" s="36" t="s">
        <v>31</v>
      </c>
      <c r="J76" s="40" t="str">
        <f>E21</f>
        <v>SPA spol.s r.o.Jihlava, Havlíčkova 46, 58601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5.15" customHeight="1">
      <c r="A77" s="42"/>
      <c r="B77" s="43"/>
      <c r="C77" s="36" t="s">
        <v>29</v>
      </c>
      <c r="D77" s="44"/>
      <c r="E77" s="44"/>
      <c r="F77" s="31" t="str">
        <f>IF(E18="","",E18)</f>
        <v>Vyplň údaj</v>
      </c>
      <c r="G77" s="44"/>
      <c r="H77" s="44"/>
      <c r="I77" s="36" t="s">
        <v>34</v>
      </c>
      <c r="J77" s="40" t="str">
        <f>E24</f>
        <v>Fr.Neuwirth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0.32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11" customFormat="1" ht="29.28" customHeight="1">
      <c r="A79" s="181"/>
      <c r="B79" s="182"/>
      <c r="C79" s="183" t="s">
        <v>126</v>
      </c>
      <c r="D79" s="184" t="s">
        <v>57</v>
      </c>
      <c r="E79" s="184" t="s">
        <v>53</v>
      </c>
      <c r="F79" s="184" t="s">
        <v>54</v>
      </c>
      <c r="G79" s="184" t="s">
        <v>127</v>
      </c>
      <c r="H79" s="184" t="s">
        <v>128</v>
      </c>
      <c r="I79" s="184" t="s">
        <v>129</v>
      </c>
      <c r="J79" s="184" t="s">
        <v>97</v>
      </c>
      <c r="K79" s="185" t="s">
        <v>130</v>
      </c>
      <c r="L79" s="186"/>
      <c r="M79" s="96" t="s">
        <v>19</v>
      </c>
      <c r="N79" s="97" t="s">
        <v>42</v>
      </c>
      <c r="O79" s="97" t="s">
        <v>131</v>
      </c>
      <c r="P79" s="97" t="s">
        <v>132</v>
      </c>
      <c r="Q79" s="97" t="s">
        <v>133</v>
      </c>
      <c r="R79" s="97" t="s">
        <v>134</v>
      </c>
      <c r="S79" s="97" t="s">
        <v>135</v>
      </c>
      <c r="T79" s="98" t="s">
        <v>136</v>
      </c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</row>
    <row r="80" s="2" customFormat="1" ht="22.8" customHeight="1">
      <c r="A80" s="42"/>
      <c r="B80" s="43"/>
      <c r="C80" s="103" t="s">
        <v>137</v>
      </c>
      <c r="D80" s="44"/>
      <c r="E80" s="44"/>
      <c r="F80" s="44"/>
      <c r="G80" s="44"/>
      <c r="H80" s="44"/>
      <c r="I80" s="44"/>
      <c r="J80" s="187">
        <f>BK80</f>
        <v>0</v>
      </c>
      <c r="K80" s="44"/>
      <c r="L80" s="48"/>
      <c r="M80" s="99"/>
      <c r="N80" s="188"/>
      <c r="O80" s="100"/>
      <c r="P80" s="189">
        <f>P81</f>
        <v>0</v>
      </c>
      <c r="Q80" s="100"/>
      <c r="R80" s="189">
        <f>R81</f>
        <v>0</v>
      </c>
      <c r="S80" s="100"/>
      <c r="T80" s="190">
        <f>T81</f>
        <v>0</v>
      </c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T80" s="21" t="s">
        <v>71</v>
      </c>
      <c r="AU80" s="21" t="s">
        <v>98</v>
      </c>
      <c r="BK80" s="191">
        <f>BK81</f>
        <v>0</v>
      </c>
    </row>
    <row r="81" s="12" customFormat="1" ht="25.92" customHeight="1">
      <c r="A81" s="12"/>
      <c r="B81" s="192"/>
      <c r="C81" s="193"/>
      <c r="D81" s="194" t="s">
        <v>71</v>
      </c>
      <c r="E81" s="195" t="s">
        <v>1188</v>
      </c>
      <c r="F81" s="195" t="s">
        <v>90</v>
      </c>
      <c r="G81" s="193"/>
      <c r="H81" s="193"/>
      <c r="I81" s="196"/>
      <c r="J81" s="197">
        <f>BK81</f>
        <v>0</v>
      </c>
      <c r="K81" s="193"/>
      <c r="L81" s="198"/>
      <c r="M81" s="199"/>
      <c r="N81" s="200"/>
      <c r="O81" s="200"/>
      <c r="P81" s="201">
        <f>SUM(P82:P86)</f>
        <v>0</v>
      </c>
      <c r="Q81" s="200"/>
      <c r="R81" s="201">
        <f>SUM(R82:R86)</f>
        <v>0</v>
      </c>
      <c r="S81" s="200"/>
      <c r="T81" s="202">
        <f>SUM(T82:T86)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3" t="s">
        <v>175</v>
      </c>
      <c r="AT81" s="204" t="s">
        <v>71</v>
      </c>
      <c r="AU81" s="204" t="s">
        <v>72</v>
      </c>
      <c r="AY81" s="203" t="s">
        <v>140</v>
      </c>
      <c r="BK81" s="205">
        <f>SUM(BK82:BK86)</f>
        <v>0</v>
      </c>
    </row>
    <row r="82" s="2" customFormat="1" ht="16.5" customHeight="1">
      <c r="A82" s="42"/>
      <c r="B82" s="43"/>
      <c r="C82" s="208" t="s">
        <v>80</v>
      </c>
      <c r="D82" s="208" t="s">
        <v>143</v>
      </c>
      <c r="E82" s="209" t="s">
        <v>1449</v>
      </c>
      <c r="F82" s="210" t="s">
        <v>1450</v>
      </c>
      <c r="G82" s="211" t="s">
        <v>1451</v>
      </c>
      <c r="H82" s="212">
        <v>1</v>
      </c>
      <c r="I82" s="213"/>
      <c r="J82" s="214">
        <f>ROUND(I82*H82,2)</f>
        <v>0</v>
      </c>
      <c r="K82" s="210" t="s">
        <v>1452</v>
      </c>
      <c r="L82" s="48"/>
      <c r="M82" s="215" t="s">
        <v>19</v>
      </c>
      <c r="N82" s="216" t="s">
        <v>43</v>
      </c>
      <c r="O82" s="88"/>
      <c r="P82" s="217">
        <f>O82*H82</f>
        <v>0</v>
      </c>
      <c r="Q82" s="217">
        <v>0</v>
      </c>
      <c r="R82" s="217">
        <f>Q82*H82</f>
        <v>0</v>
      </c>
      <c r="S82" s="217">
        <v>0</v>
      </c>
      <c r="T82" s="218">
        <f>S82*H82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R82" s="219" t="s">
        <v>1453</v>
      </c>
      <c r="AT82" s="219" t="s">
        <v>143</v>
      </c>
      <c r="AU82" s="219" t="s">
        <v>80</v>
      </c>
      <c r="AY82" s="21" t="s">
        <v>140</v>
      </c>
      <c r="BE82" s="220">
        <f>IF(N82="základní",J82,0)</f>
        <v>0</v>
      </c>
      <c r="BF82" s="220">
        <f>IF(N82="snížená",J82,0)</f>
        <v>0</v>
      </c>
      <c r="BG82" s="220">
        <f>IF(N82="zákl. přenesená",J82,0)</f>
        <v>0</v>
      </c>
      <c r="BH82" s="220">
        <f>IF(N82="sníž. přenesená",J82,0)</f>
        <v>0</v>
      </c>
      <c r="BI82" s="220">
        <f>IF(N82="nulová",J82,0)</f>
        <v>0</v>
      </c>
      <c r="BJ82" s="21" t="s">
        <v>80</v>
      </c>
      <c r="BK82" s="220">
        <f>ROUND(I82*H82,2)</f>
        <v>0</v>
      </c>
      <c r="BL82" s="21" t="s">
        <v>1453</v>
      </c>
      <c r="BM82" s="219" t="s">
        <v>1454</v>
      </c>
    </row>
    <row r="83" s="2" customFormat="1" ht="24.15" customHeight="1">
      <c r="A83" s="42"/>
      <c r="B83" s="43"/>
      <c r="C83" s="208" t="s">
        <v>82</v>
      </c>
      <c r="D83" s="208" t="s">
        <v>143</v>
      </c>
      <c r="E83" s="209" t="s">
        <v>1455</v>
      </c>
      <c r="F83" s="210" t="s">
        <v>1456</v>
      </c>
      <c r="G83" s="211" t="s">
        <v>1451</v>
      </c>
      <c r="H83" s="212">
        <v>1</v>
      </c>
      <c r="I83" s="213"/>
      <c r="J83" s="214">
        <f>ROUND(I83*H83,2)</f>
        <v>0</v>
      </c>
      <c r="K83" s="210" t="s">
        <v>1452</v>
      </c>
      <c r="L83" s="48"/>
      <c r="M83" s="215" t="s">
        <v>19</v>
      </c>
      <c r="N83" s="216" t="s">
        <v>43</v>
      </c>
      <c r="O83" s="88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R83" s="219" t="s">
        <v>1453</v>
      </c>
      <c r="AT83" s="219" t="s">
        <v>143</v>
      </c>
      <c r="AU83" s="219" t="s">
        <v>80</v>
      </c>
      <c r="AY83" s="21" t="s">
        <v>140</v>
      </c>
      <c r="BE83" s="220">
        <f>IF(N83="základní",J83,0)</f>
        <v>0</v>
      </c>
      <c r="BF83" s="220">
        <f>IF(N83="snížená",J83,0)</f>
        <v>0</v>
      </c>
      <c r="BG83" s="220">
        <f>IF(N83="zákl. přenesená",J83,0)</f>
        <v>0</v>
      </c>
      <c r="BH83" s="220">
        <f>IF(N83="sníž. přenesená",J83,0)</f>
        <v>0</v>
      </c>
      <c r="BI83" s="220">
        <f>IF(N83="nulová",J83,0)</f>
        <v>0</v>
      </c>
      <c r="BJ83" s="21" t="s">
        <v>80</v>
      </c>
      <c r="BK83" s="220">
        <f>ROUND(I83*H83,2)</f>
        <v>0</v>
      </c>
      <c r="BL83" s="21" t="s">
        <v>1453</v>
      </c>
      <c r="BM83" s="219" t="s">
        <v>1457</v>
      </c>
    </row>
    <row r="84" s="2" customFormat="1" ht="44.25" customHeight="1">
      <c r="A84" s="42"/>
      <c r="B84" s="43"/>
      <c r="C84" s="208" t="s">
        <v>141</v>
      </c>
      <c r="D84" s="208" t="s">
        <v>143</v>
      </c>
      <c r="E84" s="209" t="s">
        <v>1458</v>
      </c>
      <c r="F84" s="210" t="s">
        <v>1459</v>
      </c>
      <c r="G84" s="211" t="s">
        <v>1451</v>
      </c>
      <c r="H84" s="212">
        <v>1</v>
      </c>
      <c r="I84" s="213"/>
      <c r="J84" s="214">
        <f>ROUND(I84*H84,2)</f>
        <v>0</v>
      </c>
      <c r="K84" s="210" t="s">
        <v>1452</v>
      </c>
      <c r="L84" s="48"/>
      <c r="M84" s="215" t="s">
        <v>19</v>
      </c>
      <c r="N84" s="216" t="s">
        <v>43</v>
      </c>
      <c r="O84" s="88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19" t="s">
        <v>1453</v>
      </c>
      <c r="AT84" s="219" t="s">
        <v>143</v>
      </c>
      <c r="AU84" s="219" t="s">
        <v>80</v>
      </c>
      <c r="AY84" s="21" t="s">
        <v>140</v>
      </c>
      <c r="BE84" s="220">
        <f>IF(N84="základní",J84,0)</f>
        <v>0</v>
      </c>
      <c r="BF84" s="220">
        <f>IF(N84="snížená",J84,0)</f>
        <v>0</v>
      </c>
      <c r="BG84" s="220">
        <f>IF(N84="zákl. přenesená",J84,0)</f>
        <v>0</v>
      </c>
      <c r="BH84" s="220">
        <f>IF(N84="sníž. přenesená",J84,0)</f>
        <v>0</v>
      </c>
      <c r="BI84" s="220">
        <f>IF(N84="nulová",J84,0)</f>
        <v>0</v>
      </c>
      <c r="BJ84" s="21" t="s">
        <v>80</v>
      </c>
      <c r="BK84" s="220">
        <f>ROUND(I84*H84,2)</f>
        <v>0</v>
      </c>
      <c r="BL84" s="21" t="s">
        <v>1453</v>
      </c>
      <c r="BM84" s="219" t="s">
        <v>1460</v>
      </c>
    </row>
    <row r="85" s="2" customFormat="1" ht="24.15" customHeight="1">
      <c r="A85" s="42"/>
      <c r="B85" s="43"/>
      <c r="C85" s="208" t="s">
        <v>148</v>
      </c>
      <c r="D85" s="208" t="s">
        <v>143</v>
      </c>
      <c r="E85" s="209" t="s">
        <v>1461</v>
      </c>
      <c r="F85" s="210" t="s">
        <v>1462</v>
      </c>
      <c r="G85" s="211" t="s">
        <v>1451</v>
      </c>
      <c r="H85" s="212">
        <v>1</v>
      </c>
      <c r="I85" s="213"/>
      <c r="J85" s="214">
        <f>ROUND(I85*H85,2)</f>
        <v>0</v>
      </c>
      <c r="K85" s="210" t="s">
        <v>1452</v>
      </c>
      <c r="L85" s="48"/>
      <c r="M85" s="215" t="s">
        <v>19</v>
      </c>
      <c r="N85" s="216" t="s">
        <v>43</v>
      </c>
      <c r="O85" s="88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R85" s="219" t="s">
        <v>1453</v>
      </c>
      <c r="AT85" s="219" t="s">
        <v>143</v>
      </c>
      <c r="AU85" s="219" t="s">
        <v>80</v>
      </c>
      <c r="AY85" s="21" t="s">
        <v>140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1" t="s">
        <v>80</v>
      </c>
      <c r="BK85" s="220">
        <f>ROUND(I85*H85,2)</f>
        <v>0</v>
      </c>
      <c r="BL85" s="21" t="s">
        <v>1453</v>
      </c>
      <c r="BM85" s="219" t="s">
        <v>1463</v>
      </c>
    </row>
    <row r="86" s="2" customFormat="1" ht="16.5" customHeight="1">
      <c r="A86" s="42"/>
      <c r="B86" s="43"/>
      <c r="C86" s="208" t="s">
        <v>175</v>
      </c>
      <c r="D86" s="208" t="s">
        <v>143</v>
      </c>
      <c r="E86" s="209" t="s">
        <v>1464</v>
      </c>
      <c r="F86" s="210" t="s">
        <v>1465</v>
      </c>
      <c r="G86" s="211" t="s">
        <v>1123</v>
      </c>
      <c r="H86" s="212">
        <v>1</v>
      </c>
      <c r="I86" s="213"/>
      <c r="J86" s="214">
        <f>ROUND(I86*H86,2)</f>
        <v>0</v>
      </c>
      <c r="K86" s="210" t="s">
        <v>19</v>
      </c>
      <c r="L86" s="48"/>
      <c r="M86" s="298" t="s">
        <v>19</v>
      </c>
      <c r="N86" s="299" t="s">
        <v>43</v>
      </c>
      <c r="O86" s="283"/>
      <c r="P86" s="300">
        <f>O86*H86</f>
        <v>0</v>
      </c>
      <c r="Q86" s="300">
        <v>0</v>
      </c>
      <c r="R86" s="300">
        <f>Q86*H86</f>
        <v>0</v>
      </c>
      <c r="S86" s="300">
        <v>0</v>
      </c>
      <c r="T86" s="301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19" t="s">
        <v>1453</v>
      </c>
      <c r="AT86" s="219" t="s">
        <v>143</v>
      </c>
      <c r="AU86" s="219" t="s">
        <v>80</v>
      </c>
      <c r="AY86" s="21" t="s">
        <v>140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1" t="s">
        <v>80</v>
      </c>
      <c r="BK86" s="220">
        <f>ROUND(I86*H86,2)</f>
        <v>0</v>
      </c>
      <c r="BL86" s="21" t="s">
        <v>1453</v>
      </c>
      <c r="BM86" s="219" t="s">
        <v>1466</v>
      </c>
    </row>
    <row r="87" s="2" customFormat="1" ht="6.96" customHeight="1">
      <c r="A87" s="42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48"/>
      <c r="M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</sheetData>
  <sheetProtection sheet="1" autoFilter="0" formatColumns="0" formatRows="0" objects="1" scenarios="1" spinCount="100000" saltValue="y+XSDgWiGNH/BngQ6/YsI78yLJKURG3XqHpSdDybt4ExKUk7TqL7Q4xBoBm2O4+fkvnGOsj1fkV0CALpES/Nkw==" hashValue="aWR7pUG5NY9ssQSg8rk5Wl7i0ZashmufzfJuKvEE3PN17oyuRf7oewDFqxpG32b2IIRybevb8WN1IAVrJCgjmw==" algorithmName="SHA-512" password="CEE1"/>
  <autoFilter ref="C79:K8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2" customWidth="1"/>
    <col min="2" max="2" width="1.667969" style="302" customWidth="1"/>
    <col min="3" max="4" width="5" style="302" customWidth="1"/>
    <col min="5" max="5" width="11.66016" style="302" customWidth="1"/>
    <col min="6" max="6" width="9.160156" style="302" customWidth="1"/>
    <col min="7" max="7" width="5" style="302" customWidth="1"/>
    <col min="8" max="8" width="77.83203" style="302" customWidth="1"/>
    <col min="9" max="10" width="20" style="302" customWidth="1"/>
    <col min="11" max="11" width="1.667969" style="302" customWidth="1"/>
  </cols>
  <sheetData>
    <row r="1" s="1" customFormat="1" ht="37.5" customHeight="1"/>
    <row r="2" s="1" customFormat="1" ht="7.5" customHeight="1">
      <c r="B2" s="303"/>
      <c r="C2" s="304"/>
      <c r="D2" s="304"/>
      <c r="E2" s="304"/>
      <c r="F2" s="304"/>
      <c r="G2" s="304"/>
      <c r="H2" s="304"/>
      <c r="I2" s="304"/>
      <c r="J2" s="304"/>
      <c r="K2" s="305"/>
    </row>
    <row r="3" s="18" customFormat="1" ht="45" customHeight="1">
      <c r="B3" s="306"/>
      <c r="C3" s="307" t="s">
        <v>1467</v>
      </c>
      <c r="D3" s="307"/>
      <c r="E3" s="307"/>
      <c r="F3" s="307"/>
      <c r="G3" s="307"/>
      <c r="H3" s="307"/>
      <c r="I3" s="307"/>
      <c r="J3" s="307"/>
      <c r="K3" s="308"/>
    </row>
    <row r="4" s="1" customFormat="1" ht="25.5" customHeight="1">
      <c r="B4" s="309"/>
      <c r="C4" s="310" t="s">
        <v>1468</v>
      </c>
      <c r="D4" s="310"/>
      <c r="E4" s="310"/>
      <c r="F4" s="310"/>
      <c r="G4" s="310"/>
      <c r="H4" s="310"/>
      <c r="I4" s="310"/>
      <c r="J4" s="310"/>
      <c r="K4" s="311"/>
    </row>
    <row r="5" s="1" customFormat="1" ht="5.25" customHeight="1">
      <c r="B5" s="309"/>
      <c r="C5" s="312"/>
      <c r="D5" s="312"/>
      <c r="E5" s="312"/>
      <c r="F5" s="312"/>
      <c r="G5" s="312"/>
      <c r="H5" s="312"/>
      <c r="I5" s="312"/>
      <c r="J5" s="312"/>
      <c r="K5" s="311"/>
    </row>
    <row r="6" s="1" customFormat="1" ht="15" customHeight="1">
      <c r="B6" s="309"/>
      <c r="C6" s="313" t="s">
        <v>1469</v>
      </c>
      <c r="D6" s="313"/>
      <c r="E6" s="313"/>
      <c r="F6" s="313"/>
      <c r="G6" s="313"/>
      <c r="H6" s="313"/>
      <c r="I6" s="313"/>
      <c r="J6" s="313"/>
      <c r="K6" s="311"/>
    </row>
    <row r="7" s="1" customFormat="1" ht="15" customHeight="1">
      <c r="B7" s="314"/>
      <c r="C7" s="313" t="s">
        <v>1470</v>
      </c>
      <c r="D7" s="313"/>
      <c r="E7" s="313"/>
      <c r="F7" s="313"/>
      <c r="G7" s="313"/>
      <c r="H7" s="313"/>
      <c r="I7" s="313"/>
      <c r="J7" s="313"/>
      <c r="K7" s="311"/>
    </row>
    <row r="8" s="1" customFormat="1" ht="12.75" customHeight="1">
      <c r="B8" s="314"/>
      <c r="C8" s="313"/>
      <c r="D8" s="313"/>
      <c r="E8" s="313"/>
      <c r="F8" s="313"/>
      <c r="G8" s="313"/>
      <c r="H8" s="313"/>
      <c r="I8" s="313"/>
      <c r="J8" s="313"/>
      <c r="K8" s="311"/>
    </row>
    <row r="9" s="1" customFormat="1" ht="15" customHeight="1">
      <c r="B9" s="314"/>
      <c r="C9" s="313" t="s">
        <v>1471</v>
      </c>
      <c r="D9" s="313"/>
      <c r="E9" s="313"/>
      <c r="F9" s="313"/>
      <c r="G9" s="313"/>
      <c r="H9" s="313"/>
      <c r="I9" s="313"/>
      <c r="J9" s="313"/>
      <c r="K9" s="311"/>
    </row>
    <row r="10" s="1" customFormat="1" ht="15" customHeight="1">
      <c r="B10" s="314"/>
      <c r="C10" s="313"/>
      <c r="D10" s="313" t="s">
        <v>1472</v>
      </c>
      <c r="E10" s="313"/>
      <c r="F10" s="313"/>
      <c r="G10" s="313"/>
      <c r="H10" s="313"/>
      <c r="I10" s="313"/>
      <c r="J10" s="313"/>
      <c r="K10" s="311"/>
    </row>
    <row r="11" s="1" customFormat="1" ht="15" customHeight="1">
      <c r="B11" s="314"/>
      <c r="C11" s="315"/>
      <c r="D11" s="313" t="s">
        <v>1473</v>
      </c>
      <c r="E11" s="313"/>
      <c r="F11" s="313"/>
      <c r="G11" s="313"/>
      <c r="H11" s="313"/>
      <c r="I11" s="313"/>
      <c r="J11" s="313"/>
      <c r="K11" s="311"/>
    </row>
    <row r="12" s="1" customFormat="1" ht="15" customHeight="1">
      <c r="B12" s="314"/>
      <c r="C12" s="315"/>
      <c r="D12" s="313"/>
      <c r="E12" s="313"/>
      <c r="F12" s="313"/>
      <c r="G12" s="313"/>
      <c r="H12" s="313"/>
      <c r="I12" s="313"/>
      <c r="J12" s="313"/>
      <c r="K12" s="311"/>
    </row>
    <row r="13" s="1" customFormat="1" ht="15" customHeight="1">
      <c r="B13" s="314"/>
      <c r="C13" s="315"/>
      <c r="D13" s="316" t="s">
        <v>1474</v>
      </c>
      <c r="E13" s="313"/>
      <c r="F13" s="313"/>
      <c r="G13" s="313"/>
      <c r="H13" s="313"/>
      <c r="I13" s="313"/>
      <c r="J13" s="313"/>
      <c r="K13" s="311"/>
    </row>
    <row r="14" s="1" customFormat="1" ht="12.75" customHeight="1">
      <c r="B14" s="314"/>
      <c r="C14" s="315"/>
      <c r="D14" s="315"/>
      <c r="E14" s="315"/>
      <c r="F14" s="315"/>
      <c r="G14" s="315"/>
      <c r="H14" s="315"/>
      <c r="I14" s="315"/>
      <c r="J14" s="315"/>
      <c r="K14" s="311"/>
    </row>
    <row r="15" s="1" customFormat="1" ht="15" customHeight="1">
      <c r="B15" s="314"/>
      <c r="C15" s="315"/>
      <c r="D15" s="313" t="s">
        <v>1475</v>
      </c>
      <c r="E15" s="313"/>
      <c r="F15" s="313"/>
      <c r="G15" s="313"/>
      <c r="H15" s="313"/>
      <c r="I15" s="313"/>
      <c r="J15" s="313"/>
      <c r="K15" s="311"/>
    </row>
    <row r="16" s="1" customFormat="1" ht="15" customHeight="1">
      <c r="B16" s="314"/>
      <c r="C16" s="315"/>
      <c r="D16" s="313" t="s">
        <v>1476</v>
      </c>
      <c r="E16" s="313"/>
      <c r="F16" s="313"/>
      <c r="G16" s="313"/>
      <c r="H16" s="313"/>
      <c r="I16" s="313"/>
      <c r="J16" s="313"/>
      <c r="K16" s="311"/>
    </row>
    <row r="17" s="1" customFormat="1" ht="15" customHeight="1">
      <c r="B17" s="314"/>
      <c r="C17" s="315"/>
      <c r="D17" s="313" t="s">
        <v>1477</v>
      </c>
      <c r="E17" s="313"/>
      <c r="F17" s="313"/>
      <c r="G17" s="313"/>
      <c r="H17" s="313"/>
      <c r="I17" s="313"/>
      <c r="J17" s="313"/>
      <c r="K17" s="311"/>
    </row>
    <row r="18" s="1" customFormat="1" ht="15" customHeight="1">
      <c r="B18" s="314"/>
      <c r="C18" s="315"/>
      <c r="D18" s="315"/>
      <c r="E18" s="317" t="s">
        <v>79</v>
      </c>
      <c r="F18" s="313" t="s">
        <v>1478</v>
      </c>
      <c r="G18" s="313"/>
      <c r="H18" s="313"/>
      <c r="I18" s="313"/>
      <c r="J18" s="313"/>
      <c r="K18" s="311"/>
    </row>
    <row r="19" s="1" customFormat="1" ht="15" customHeight="1">
      <c r="B19" s="314"/>
      <c r="C19" s="315"/>
      <c r="D19" s="315"/>
      <c r="E19" s="317" t="s">
        <v>1479</v>
      </c>
      <c r="F19" s="313" t="s">
        <v>1480</v>
      </c>
      <c r="G19" s="313"/>
      <c r="H19" s="313"/>
      <c r="I19" s="313"/>
      <c r="J19" s="313"/>
      <c r="K19" s="311"/>
    </row>
    <row r="20" s="1" customFormat="1" ht="15" customHeight="1">
      <c r="B20" s="314"/>
      <c r="C20" s="315"/>
      <c r="D20" s="315"/>
      <c r="E20" s="317" t="s">
        <v>1481</v>
      </c>
      <c r="F20" s="313" t="s">
        <v>1482</v>
      </c>
      <c r="G20" s="313"/>
      <c r="H20" s="313"/>
      <c r="I20" s="313"/>
      <c r="J20" s="313"/>
      <c r="K20" s="311"/>
    </row>
    <row r="21" s="1" customFormat="1" ht="15" customHeight="1">
      <c r="B21" s="314"/>
      <c r="C21" s="315"/>
      <c r="D21" s="315"/>
      <c r="E21" s="317" t="s">
        <v>89</v>
      </c>
      <c r="F21" s="313" t="s">
        <v>90</v>
      </c>
      <c r="G21" s="313"/>
      <c r="H21" s="313"/>
      <c r="I21" s="313"/>
      <c r="J21" s="313"/>
      <c r="K21" s="311"/>
    </row>
    <row r="22" s="1" customFormat="1" ht="15" customHeight="1">
      <c r="B22" s="314"/>
      <c r="C22" s="315"/>
      <c r="D22" s="315"/>
      <c r="E22" s="317" t="s">
        <v>1483</v>
      </c>
      <c r="F22" s="313" t="s">
        <v>1484</v>
      </c>
      <c r="G22" s="313"/>
      <c r="H22" s="313"/>
      <c r="I22" s="313"/>
      <c r="J22" s="313"/>
      <c r="K22" s="311"/>
    </row>
    <row r="23" s="1" customFormat="1" ht="15" customHeight="1">
      <c r="B23" s="314"/>
      <c r="C23" s="315"/>
      <c r="D23" s="315"/>
      <c r="E23" s="317" t="s">
        <v>1485</v>
      </c>
      <c r="F23" s="313" t="s">
        <v>1486</v>
      </c>
      <c r="G23" s="313"/>
      <c r="H23" s="313"/>
      <c r="I23" s="313"/>
      <c r="J23" s="313"/>
      <c r="K23" s="311"/>
    </row>
    <row r="24" s="1" customFormat="1" ht="12.75" customHeight="1">
      <c r="B24" s="314"/>
      <c r="C24" s="315"/>
      <c r="D24" s="315"/>
      <c r="E24" s="315"/>
      <c r="F24" s="315"/>
      <c r="G24" s="315"/>
      <c r="H24" s="315"/>
      <c r="I24" s="315"/>
      <c r="J24" s="315"/>
      <c r="K24" s="311"/>
    </row>
    <row r="25" s="1" customFormat="1" ht="15" customHeight="1">
      <c r="B25" s="314"/>
      <c r="C25" s="313" t="s">
        <v>1487</v>
      </c>
      <c r="D25" s="313"/>
      <c r="E25" s="313"/>
      <c r="F25" s="313"/>
      <c r="G25" s="313"/>
      <c r="H25" s="313"/>
      <c r="I25" s="313"/>
      <c r="J25" s="313"/>
      <c r="K25" s="311"/>
    </row>
    <row r="26" s="1" customFormat="1" ht="15" customHeight="1">
      <c r="B26" s="314"/>
      <c r="C26" s="313" t="s">
        <v>1488</v>
      </c>
      <c r="D26" s="313"/>
      <c r="E26" s="313"/>
      <c r="F26" s="313"/>
      <c r="G26" s="313"/>
      <c r="H26" s="313"/>
      <c r="I26" s="313"/>
      <c r="J26" s="313"/>
      <c r="K26" s="311"/>
    </row>
    <row r="27" s="1" customFormat="1" ht="15" customHeight="1">
      <c r="B27" s="314"/>
      <c r="C27" s="313"/>
      <c r="D27" s="313" t="s">
        <v>1489</v>
      </c>
      <c r="E27" s="313"/>
      <c r="F27" s="313"/>
      <c r="G27" s="313"/>
      <c r="H27" s="313"/>
      <c r="I27" s="313"/>
      <c r="J27" s="313"/>
      <c r="K27" s="311"/>
    </row>
    <row r="28" s="1" customFormat="1" ht="15" customHeight="1">
      <c r="B28" s="314"/>
      <c r="C28" s="315"/>
      <c r="D28" s="313" t="s">
        <v>1490</v>
      </c>
      <c r="E28" s="313"/>
      <c r="F28" s="313"/>
      <c r="G28" s="313"/>
      <c r="H28" s="313"/>
      <c r="I28" s="313"/>
      <c r="J28" s="313"/>
      <c r="K28" s="311"/>
    </row>
    <row r="29" s="1" customFormat="1" ht="12.75" customHeight="1">
      <c r="B29" s="314"/>
      <c r="C29" s="315"/>
      <c r="D29" s="315"/>
      <c r="E29" s="315"/>
      <c r="F29" s="315"/>
      <c r="G29" s="315"/>
      <c r="H29" s="315"/>
      <c r="I29" s="315"/>
      <c r="J29" s="315"/>
      <c r="K29" s="311"/>
    </row>
    <row r="30" s="1" customFormat="1" ht="15" customHeight="1">
      <c r="B30" s="314"/>
      <c r="C30" s="315"/>
      <c r="D30" s="313" t="s">
        <v>1491</v>
      </c>
      <c r="E30" s="313"/>
      <c r="F30" s="313"/>
      <c r="G30" s="313"/>
      <c r="H30" s="313"/>
      <c r="I30" s="313"/>
      <c r="J30" s="313"/>
      <c r="K30" s="311"/>
    </row>
    <row r="31" s="1" customFormat="1" ht="15" customHeight="1">
      <c r="B31" s="314"/>
      <c r="C31" s="315"/>
      <c r="D31" s="313" t="s">
        <v>1492</v>
      </c>
      <c r="E31" s="313"/>
      <c r="F31" s="313"/>
      <c r="G31" s="313"/>
      <c r="H31" s="313"/>
      <c r="I31" s="313"/>
      <c r="J31" s="313"/>
      <c r="K31" s="311"/>
    </row>
    <row r="32" s="1" customFormat="1" ht="12.75" customHeight="1">
      <c r="B32" s="314"/>
      <c r="C32" s="315"/>
      <c r="D32" s="315"/>
      <c r="E32" s="315"/>
      <c r="F32" s="315"/>
      <c r="G32" s="315"/>
      <c r="H32" s="315"/>
      <c r="I32" s="315"/>
      <c r="J32" s="315"/>
      <c r="K32" s="311"/>
    </row>
    <row r="33" s="1" customFormat="1" ht="15" customHeight="1">
      <c r="B33" s="314"/>
      <c r="C33" s="315"/>
      <c r="D33" s="313" t="s">
        <v>1493</v>
      </c>
      <c r="E33" s="313"/>
      <c r="F33" s="313"/>
      <c r="G33" s="313"/>
      <c r="H33" s="313"/>
      <c r="I33" s="313"/>
      <c r="J33" s="313"/>
      <c r="K33" s="311"/>
    </row>
    <row r="34" s="1" customFormat="1" ht="15" customHeight="1">
      <c r="B34" s="314"/>
      <c r="C34" s="315"/>
      <c r="D34" s="313" t="s">
        <v>1494</v>
      </c>
      <c r="E34" s="313"/>
      <c r="F34" s="313"/>
      <c r="G34" s="313"/>
      <c r="H34" s="313"/>
      <c r="I34" s="313"/>
      <c r="J34" s="313"/>
      <c r="K34" s="311"/>
    </row>
    <row r="35" s="1" customFormat="1" ht="15" customHeight="1">
      <c r="B35" s="314"/>
      <c r="C35" s="315"/>
      <c r="D35" s="313" t="s">
        <v>1495</v>
      </c>
      <c r="E35" s="313"/>
      <c r="F35" s="313"/>
      <c r="G35" s="313"/>
      <c r="H35" s="313"/>
      <c r="I35" s="313"/>
      <c r="J35" s="313"/>
      <c r="K35" s="311"/>
    </row>
    <row r="36" s="1" customFormat="1" ht="15" customHeight="1">
      <c r="B36" s="314"/>
      <c r="C36" s="315"/>
      <c r="D36" s="313"/>
      <c r="E36" s="316" t="s">
        <v>126</v>
      </c>
      <c r="F36" s="313"/>
      <c r="G36" s="313" t="s">
        <v>1496</v>
      </c>
      <c r="H36" s="313"/>
      <c r="I36" s="313"/>
      <c r="J36" s="313"/>
      <c r="K36" s="311"/>
    </row>
    <row r="37" s="1" customFormat="1" ht="30.75" customHeight="1">
      <c r="B37" s="314"/>
      <c r="C37" s="315"/>
      <c r="D37" s="313"/>
      <c r="E37" s="316" t="s">
        <v>1497</v>
      </c>
      <c r="F37" s="313"/>
      <c r="G37" s="313" t="s">
        <v>1498</v>
      </c>
      <c r="H37" s="313"/>
      <c r="I37" s="313"/>
      <c r="J37" s="313"/>
      <c r="K37" s="311"/>
    </row>
    <row r="38" s="1" customFormat="1" ht="15" customHeight="1">
      <c r="B38" s="314"/>
      <c r="C38" s="315"/>
      <c r="D38" s="313"/>
      <c r="E38" s="316" t="s">
        <v>53</v>
      </c>
      <c r="F38" s="313"/>
      <c r="G38" s="313" t="s">
        <v>1499</v>
      </c>
      <c r="H38" s="313"/>
      <c r="I38" s="313"/>
      <c r="J38" s="313"/>
      <c r="K38" s="311"/>
    </row>
    <row r="39" s="1" customFormat="1" ht="15" customHeight="1">
      <c r="B39" s="314"/>
      <c r="C39" s="315"/>
      <c r="D39" s="313"/>
      <c r="E39" s="316" t="s">
        <v>54</v>
      </c>
      <c r="F39" s="313"/>
      <c r="G39" s="313" t="s">
        <v>1500</v>
      </c>
      <c r="H39" s="313"/>
      <c r="I39" s="313"/>
      <c r="J39" s="313"/>
      <c r="K39" s="311"/>
    </row>
    <row r="40" s="1" customFormat="1" ht="15" customHeight="1">
      <c r="B40" s="314"/>
      <c r="C40" s="315"/>
      <c r="D40" s="313"/>
      <c r="E40" s="316" t="s">
        <v>127</v>
      </c>
      <c r="F40" s="313"/>
      <c r="G40" s="313" t="s">
        <v>1501</v>
      </c>
      <c r="H40" s="313"/>
      <c r="I40" s="313"/>
      <c r="J40" s="313"/>
      <c r="K40" s="311"/>
    </row>
    <row r="41" s="1" customFormat="1" ht="15" customHeight="1">
      <c r="B41" s="314"/>
      <c r="C41" s="315"/>
      <c r="D41" s="313"/>
      <c r="E41" s="316" t="s">
        <v>128</v>
      </c>
      <c r="F41" s="313"/>
      <c r="G41" s="313" t="s">
        <v>1502</v>
      </c>
      <c r="H41" s="313"/>
      <c r="I41" s="313"/>
      <c r="J41" s="313"/>
      <c r="K41" s="311"/>
    </row>
    <row r="42" s="1" customFormat="1" ht="15" customHeight="1">
      <c r="B42" s="314"/>
      <c r="C42" s="315"/>
      <c r="D42" s="313"/>
      <c r="E42" s="316" t="s">
        <v>1503</v>
      </c>
      <c r="F42" s="313"/>
      <c r="G42" s="313" t="s">
        <v>1504</v>
      </c>
      <c r="H42" s="313"/>
      <c r="I42" s="313"/>
      <c r="J42" s="313"/>
      <c r="K42" s="311"/>
    </row>
    <row r="43" s="1" customFormat="1" ht="15" customHeight="1">
      <c r="B43" s="314"/>
      <c r="C43" s="315"/>
      <c r="D43" s="313"/>
      <c r="E43" s="316"/>
      <c r="F43" s="313"/>
      <c r="G43" s="313" t="s">
        <v>1505</v>
      </c>
      <c r="H43" s="313"/>
      <c r="I43" s="313"/>
      <c r="J43" s="313"/>
      <c r="K43" s="311"/>
    </row>
    <row r="44" s="1" customFormat="1" ht="15" customHeight="1">
      <c r="B44" s="314"/>
      <c r="C44" s="315"/>
      <c r="D44" s="313"/>
      <c r="E44" s="316" t="s">
        <v>1506</v>
      </c>
      <c r="F44" s="313"/>
      <c r="G44" s="313" t="s">
        <v>1507</v>
      </c>
      <c r="H44" s="313"/>
      <c r="I44" s="313"/>
      <c r="J44" s="313"/>
      <c r="K44" s="311"/>
    </row>
    <row r="45" s="1" customFormat="1" ht="15" customHeight="1">
      <c r="B45" s="314"/>
      <c r="C45" s="315"/>
      <c r="D45" s="313"/>
      <c r="E45" s="316" t="s">
        <v>130</v>
      </c>
      <c r="F45" s="313"/>
      <c r="G45" s="313" t="s">
        <v>1508</v>
      </c>
      <c r="H45" s="313"/>
      <c r="I45" s="313"/>
      <c r="J45" s="313"/>
      <c r="K45" s="311"/>
    </row>
    <row r="46" s="1" customFormat="1" ht="12.75" customHeight="1">
      <c r="B46" s="314"/>
      <c r="C46" s="315"/>
      <c r="D46" s="313"/>
      <c r="E46" s="313"/>
      <c r="F46" s="313"/>
      <c r="G46" s="313"/>
      <c r="H46" s="313"/>
      <c r="I46" s="313"/>
      <c r="J46" s="313"/>
      <c r="K46" s="311"/>
    </row>
    <row r="47" s="1" customFormat="1" ht="15" customHeight="1">
      <c r="B47" s="314"/>
      <c r="C47" s="315"/>
      <c r="D47" s="313" t="s">
        <v>1509</v>
      </c>
      <c r="E47" s="313"/>
      <c r="F47" s="313"/>
      <c r="G47" s="313"/>
      <c r="H47" s="313"/>
      <c r="I47" s="313"/>
      <c r="J47" s="313"/>
      <c r="K47" s="311"/>
    </row>
    <row r="48" s="1" customFormat="1" ht="15" customHeight="1">
      <c r="B48" s="314"/>
      <c r="C48" s="315"/>
      <c r="D48" s="315"/>
      <c r="E48" s="313" t="s">
        <v>1510</v>
      </c>
      <c r="F48" s="313"/>
      <c r="G48" s="313"/>
      <c r="H48" s="313"/>
      <c r="I48" s="313"/>
      <c r="J48" s="313"/>
      <c r="K48" s="311"/>
    </row>
    <row r="49" s="1" customFormat="1" ht="15" customHeight="1">
      <c r="B49" s="314"/>
      <c r="C49" s="315"/>
      <c r="D49" s="315"/>
      <c r="E49" s="313" t="s">
        <v>1511</v>
      </c>
      <c r="F49" s="313"/>
      <c r="G49" s="313"/>
      <c r="H49" s="313"/>
      <c r="I49" s="313"/>
      <c r="J49" s="313"/>
      <c r="K49" s="311"/>
    </row>
    <row r="50" s="1" customFormat="1" ht="15" customHeight="1">
      <c r="B50" s="314"/>
      <c r="C50" s="315"/>
      <c r="D50" s="315"/>
      <c r="E50" s="313" t="s">
        <v>1512</v>
      </c>
      <c r="F50" s="313"/>
      <c r="G50" s="313"/>
      <c r="H50" s="313"/>
      <c r="I50" s="313"/>
      <c r="J50" s="313"/>
      <c r="K50" s="311"/>
    </row>
    <row r="51" s="1" customFormat="1" ht="15" customHeight="1">
      <c r="B51" s="314"/>
      <c r="C51" s="315"/>
      <c r="D51" s="313" t="s">
        <v>1513</v>
      </c>
      <c r="E51" s="313"/>
      <c r="F51" s="313"/>
      <c r="G51" s="313"/>
      <c r="H51" s="313"/>
      <c r="I51" s="313"/>
      <c r="J51" s="313"/>
      <c r="K51" s="311"/>
    </row>
    <row r="52" s="1" customFormat="1" ht="25.5" customHeight="1">
      <c r="B52" s="309"/>
      <c r="C52" s="310" t="s">
        <v>1514</v>
      </c>
      <c r="D52" s="310"/>
      <c r="E52" s="310"/>
      <c r="F52" s="310"/>
      <c r="G52" s="310"/>
      <c r="H52" s="310"/>
      <c r="I52" s="310"/>
      <c r="J52" s="310"/>
      <c r="K52" s="311"/>
    </row>
    <row r="53" s="1" customFormat="1" ht="5.25" customHeight="1">
      <c r="B53" s="309"/>
      <c r="C53" s="312"/>
      <c r="D53" s="312"/>
      <c r="E53" s="312"/>
      <c r="F53" s="312"/>
      <c r="G53" s="312"/>
      <c r="H53" s="312"/>
      <c r="I53" s="312"/>
      <c r="J53" s="312"/>
      <c r="K53" s="311"/>
    </row>
    <row r="54" s="1" customFormat="1" ht="15" customHeight="1">
      <c r="B54" s="309"/>
      <c r="C54" s="313" t="s">
        <v>1515</v>
      </c>
      <c r="D54" s="313"/>
      <c r="E54" s="313"/>
      <c r="F54" s="313"/>
      <c r="G54" s="313"/>
      <c r="H54" s="313"/>
      <c r="I54" s="313"/>
      <c r="J54" s="313"/>
      <c r="K54" s="311"/>
    </row>
    <row r="55" s="1" customFormat="1" ht="15" customHeight="1">
      <c r="B55" s="309"/>
      <c r="C55" s="313" t="s">
        <v>1516</v>
      </c>
      <c r="D55" s="313"/>
      <c r="E55" s="313"/>
      <c r="F55" s="313"/>
      <c r="G55" s="313"/>
      <c r="H55" s="313"/>
      <c r="I55" s="313"/>
      <c r="J55" s="313"/>
      <c r="K55" s="311"/>
    </row>
    <row r="56" s="1" customFormat="1" ht="12.75" customHeight="1">
      <c r="B56" s="309"/>
      <c r="C56" s="313"/>
      <c r="D56" s="313"/>
      <c r="E56" s="313"/>
      <c r="F56" s="313"/>
      <c r="G56" s="313"/>
      <c r="H56" s="313"/>
      <c r="I56" s="313"/>
      <c r="J56" s="313"/>
      <c r="K56" s="311"/>
    </row>
    <row r="57" s="1" customFormat="1" ht="15" customHeight="1">
      <c r="B57" s="309"/>
      <c r="C57" s="313" t="s">
        <v>1517</v>
      </c>
      <c r="D57" s="313"/>
      <c r="E57" s="313"/>
      <c r="F57" s="313"/>
      <c r="G57" s="313"/>
      <c r="H57" s="313"/>
      <c r="I57" s="313"/>
      <c r="J57" s="313"/>
      <c r="K57" s="311"/>
    </row>
    <row r="58" s="1" customFormat="1" ht="15" customHeight="1">
      <c r="B58" s="309"/>
      <c r="C58" s="315"/>
      <c r="D58" s="313" t="s">
        <v>1518</v>
      </c>
      <c r="E58" s="313"/>
      <c r="F58" s="313"/>
      <c r="G58" s="313"/>
      <c r="H58" s="313"/>
      <c r="I58" s="313"/>
      <c r="J58" s="313"/>
      <c r="K58" s="311"/>
    </row>
    <row r="59" s="1" customFormat="1" ht="15" customHeight="1">
      <c r="B59" s="309"/>
      <c r="C59" s="315"/>
      <c r="D59" s="313" t="s">
        <v>1519</v>
      </c>
      <c r="E59" s="313"/>
      <c r="F59" s="313"/>
      <c r="G59" s="313"/>
      <c r="H59" s="313"/>
      <c r="I59" s="313"/>
      <c r="J59" s="313"/>
      <c r="K59" s="311"/>
    </row>
    <row r="60" s="1" customFormat="1" ht="15" customHeight="1">
      <c r="B60" s="309"/>
      <c r="C60" s="315"/>
      <c r="D60" s="313" t="s">
        <v>1520</v>
      </c>
      <c r="E60" s="313"/>
      <c r="F60" s="313"/>
      <c r="G60" s="313"/>
      <c r="H60" s="313"/>
      <c r="I60" s="313"/>
      <c r="J60" s="313"/>
      <c r="K60" s="311"/>
    </row>
    <row r="61" s="1" customFormat="1" ht="15" customHeight="1">
      <c r="B61" s="309"/>
      <c r="C61" s="315"/>
      <c r="D61" s="313" t="s">
        <v>1521</v>
      </c>
      <c r="E61" s="313"/>
      <c r="F61" s="313"/>
      <c r="G61" s="313"/>
      <c r="H61" s="313"/>
      <c r="I61" s="313"/>
      <c r="J61" s="313"/>
      <c r="K61" s="311"/>
    </row>
    <row r="62" s="1" customFormat="1" ht="15" customHeight="1">
      <c r="B62" s="309"/>
      <c r="C62" s="315"/>
      <c r="D62" s="318" t="s">
        <v>1522</v>
      </c>
      <c r="E62" s="318"/>
      <c r="F62" s="318"/>
      <c r="G62" s="318"/>
      <c r="H62" s="318"/>
      <c r="I62" s="318"/>
      <c r="J62" s="318"/>
      <c r="K62" s="311"/>
    </row>
    <row r="63" s="1" customFormat="1" ht="15" customHeight="1">
      <c r="B63" s="309"/>
      <c r="C63" s="315"/>
      <c r="D63" s="313" t="s">
        <v>1523</v>
      </c>
      <c r="E63" s="313"/>
      <c r="F63" s="313"/>
      <c r="G63" s="313"/>
      <c r="H63" s="313"/>
      <c r="I63" s="313"/>
      <c r="J63" s="313"/>
      <c r="K63" s="311"/>
    </row>
    <row r="64" s="1" customFormat="1" ht="12.75" customHeight="1">
      <c r="B64" s="309"/>
      <c r="C64" s="315"/>
      <c r="D64" s="315"/>
      <c r="E64" s="319"/>
      <c r="F64" s="315"/>
      <c r="G64" s="315"/>
      <c r="H64" s="315"/>
      <c r="I64" s="315"/>
      <c r="J64" s="315"/>
      <c r="K64" s="311"/>
    </row>
    <row r="65" s="1" customFormat="1" ht="15" customHeight="1">
      <c r="B65" s="309"/>
      <c r="C65" s="315"/>
      <c r="D65" s="313" t="s">
        <v>1524</v>
      </c>
      <c r="E65" s="313"/>
      <c r="F65" s="313"/>
      <c r="G65" s="313"/>
      <c r="H65" s="313"/>
      <c r="I65" s="313"/>
      <c r="J65" s="313"/>
      <c r="K65" s="311"/>
    </row>
    <row r="66" s="1" customFormat="1" ht="15" customHeight="1">
      <c r="B66" s="309"/>
      <c r="C66" s="315"/>
      <c r="D66" s="318" t="s">
        <v>1525</v>
      </c>
      <c r="E66" s="318"/>
      <c r="F66" s="318"/>
      <c r="G66" s="318"/>
      <c r="H66" s="318"/>
      <c r="I66" s="318"/>
      <c r="J66" s="318"/>
      <c r="K66" s="311"/>
    </row>
    <row r="67" s="1" customFormat="1" ht="15" customHeight="1">
      <c r="B67" s="309"/>
      <c r="C67" s="315"/>
      <c r="D67" s="313" t="s">
        <v>1526</v>
      </c>
      <c r="E67" s="313"/>
      <c r="F67" s="313"/>
      <c r="G67" s="313"/>
      <c r="H67" s="313"/>
      <c r="I67" s="313"/>
      <c r="J67" s="313"/>
      <c r="K67" s="311"/>
    </row>
    <row r="68" s="1" customFormat="1" ht="15" customHeight="1">
      <c r="B68" s="309"/>
      <c r="C68" s="315"/>
      <c r="D68" s="313" t="s">
        <v>1527</v>
      </c>
      <c r="E68" s="313"/>
      <c r="F68" s="313"/>
      <c r="G68" s="313"/>
      <c r="H68" s="313"/>
      <c r="I68" s="313"/>
      <c r="J68" s="313"/>
      <c r="K68" s="311"/>
    </row>
    <row r="69" s="1" customFormat="1" ht="15" customHeight="1">
      <c r="B69" s="309"/>
      <c r="C69" s="315"/>
      <c r="D69" s="313" t="s">
        <v>1528</v>
      </c>
      <c r="E69" s="313"/>
      <c r="F69" s="313"/>
      <c r="G69" s="313"/>
      <c r="H69" s="313"/>
      <c r="I69" s="313"/>
      <c r="J69" s="313"/>
      <c r="K69" s="311"/>
    </row>
    <row r="70" s="1" customFormat="1" ht="15" customHeight="1">
      <c r="B70" s="309"/>
      <c r="C70" s="315"/>
      <c r="D70" s="313" t="s">
        <v>1529</v>
      </c>
      <c r="E70" s="313"/>
      <c r="F70" s="313"/>
      <c r="G70" s="313"/>
      <c r="H70" s="313"/>
      <c r="I70" s="313"/>
      <c r="J70" s="313"/>
      <c r="K70" s="311"/>
    </row>
    <row r="71" s="1" customFormat="1" ht="12.75" customHeight="1">
      <c r="B71" s="320"/>
      <c r="C71" s="321"/>
      <c r="D71" s="321"/>
      <c r="E71" s="321"/>
      <c r="F71" s="321"/>
      <c r="G71" s="321"/>
      <c r="H71" s="321"/>
      <c r="I71" s="321"/>
      <c r="J71" s="321"/>
      <c r="K71" s="322"/>
    </row>
    <row r="72" s="1" customFormat="1" ht="18.75" customHeight="1">
      <c r="B72" s="323"/>
      <c r="C72" s="323"/>
      <c r="D72" s="323"/>
      <c r="E72" s="323"/>
      <c r="F72" s="323"/>
      <c r="G72" s="323"/>
      <c r="H72" s="323"/>
      <c r="I72" s="323"/>
      <c r="J72" s="323"/>
      <c r="K72" s="324"/>
    </row>
    <row r="73" s="1" customFormat="1" ht="18.75" customHeight="1">
      <c r="B73" s="324"/>
      <c r="C73" s="324"/>
      <c r="D73" s="324"/>
      <c r="E73" s="324"/>
      <c r="F73" s="324"/>
      <c r="G73" s="324"/>
      <c r="H73" s="324"/>
      <c r="I73" s="324"/>
      <c r="J73" s="324"/>
      <c r="K73" s="324"/>
    </row>
    <row r="74" s="1" customFormat="1" ht="7.5" customHeight="1">
      <c r="B74" s="325"/>
      <c r="C74" s="326"/>
      <c r="D74" s="326"/>
      <c r="E74" s="326"/>
      <c r="F74" s="326"/>
      <c r="G74" s="326"/>
      <c r="H74" s="326"/>
      <c r="I74" s="326"/>
      <c r="J74" s="326"/>
      <c r="K74" s="327"/>
    </row>
    <row r="75" s="1" customFormat="1" ht="45" customHeight="1">
      <c r="B75" s="328"/>
      <c r="C75" s="329" t="s">
        <v>1530</v>
      </c>
      <c r="D75" s="329"/>
      <c r="E75" s="329"/>
      <c r="F75" s="329"/>
      <c r="G75" s="329"/>
      <c r="H75" s="329"/>
      <c r="I75" s="329"/>
      <c r="J75" s="329"/>
      <c r="K75" s="330"/>
    </row>
    <row r="76" s="1" customFormat="1" ht="17.25" customHeight="1">
      <c r="B76" s="328"/>
      <c r="C76" s="331" t="s">
        <v>1531</v>
      </c>
      <c r="D76" s="331"/>
      <c r="E76" s="331"/>
      <c r="F76" s="331" t="s">
        <v>1532</v>
      </c>
      <c r="G76" s="332"/>
      <c r="H76" s="331" t="s">
        <v>54</v>
      </c>
      <c r="I76" s="331" t="s">
        <v>57</v>
      </c>
      <c r="J76" s="331" t="s">
        <v>1533</v>
      </c>
      <c r="K76" s="330"/>
    </row>
    <row r="77" s="1" customFormat="1" ht="17.25" customHeight="1">
      <c r="B77" s="328"/>
      <c r="C77" s="333" t="s">
        <v>1534</v>
      </c>
      <c r="D77" s="333"/>
      <c r="E77" s="333"/>
      <c r="F77" s="334" t="s">
        <v>1535</v>
      </c>
      <c r="G77" s="335"/>
      <c r="H77" s="333"/>
      <c r="I77" s="333"/>
      <c r="J77" s="333" t="s">
        <v>1536</v>
      </c>
      <c r="K77" s="330"/>
    </row>
    <row r="78" s="1" customFormat="1" ht="5.25" customHeight="1">
      <c r="B78" s="328"/>
      <c r="C78" s="336"/>
      <c r="D78" s="336"/>
      <c r="E78" s="336"/>
      <c r="F78" s="336"/>
      <c r="G78" s="337"/>
      <c r="H78" s="336"/>
      <c r="I78" s="336"/>
      <c r="J78" s="336"/>
      <c r="K78" s="330"/>
    </row>
    <row r="79" s="1" customFormat="1" ht="15" customHeight="1">
      <c r="B79" s="328"/>
      <c r="C79" s="316" t="s">
        <v>53</v>
      </c>
      <c r="D79" s="338"/>
      <c r="E79" s="338"/>
      <c r="F79" s="339" t="s">
        <v>1537</v>
      </c>
      <c r="G79" s="340"/>
      <c r="H79" s="316" t="s">
        <v>1538</v>
      </c>
      <c r="I79" s="316" t="s">
        <v>1539</v>
      </c>
      <c r="J79" s="316">
        <v>20</v>
      </c>
      <c r="K79" s="330"/>
    </row>
    <row r="80" s="1" customFormat="1" ht="15" customHeight="1">
      <c r="B80" s="328"/>
      <c r="C80" s="316" t="s">
        <v>1540</v>
      </c>
      <c r="D80" s="316"/>
      <c r="E80" s="316"/>
      <c r="F80" s="339" t="s">
        <v>1537</v>
      </c>
      <c r="G80" s="340"/>
      <c r="H80" s="316" t="s">
        <v>1541</v>
      </c>
      <c r="I80" s="316" t="s">
        <v>1539</v>
      </c>
      <c r="J80" s="316">
        <v>120</v>
      </c>
      <c r="K80" s="330"/>
    </row>
    <row r="81" s="1" customFormat="1" ht="15" customHeight="1">
      <c r="B81" s="341"/>
      <c r="C81" s="316" t="s">
        <v>1542</v>
      </c>
      <c r="D81" s="316"/>
      <c r="E81" s="316"/>
      <c r="F81" s="339" t="s">
        <v>1543</v>
      </c>
      <c r="G81" s="340"/>
      <c r="H81" s="316" t="s">
        <v>1544</v>
      </c>
      <c r="I81" s="316" t="s">
        <v>1539</v>
      </c>
      <c r="J81" s="316">
        <v>50</v>
      </c>
      <c r="K81" s="330"/>
    </row>
    <row r="82" s="1" customFormat="1" ht="15" customHeight="1">
      <c r="B82" s="341"/>
      <c r="C82" s="316" t="s">
        <v>1545</v>
      </c>
      <c r="D82" s="316"/>
      <c r="E82" s="316"/>
      <c r="F82" s="339" t="s">
        <v>1537</v>
      </c>
      <c r="G82" s="340"/>
      <c r="H82" s="316" t="s">
        <v>1546</v>
      </c>
      <c r="I82" s="316" t="s">
        <v>1547</v>
      </c>
      <c r="J82" s="316"/>
      <c r="K82" s="330"/>
    </row>
    <row r="83" s="1" customFormat="1" ht="15" customHeight="1">
      <c r="B83" s="341"/>
      <c r="C83" s="342" t="s">
        <v>1548</v>
      </c>
      <c r="D83" s="342"/>
      <c r="E83" s="342"/>
      <c r="F83" s="343" t="s">
        <v>1543</v>
      </c>
      <c r="G83" s="342"/>
      <c r="H83" s="342" t="s">
        <v>1549</v>
      </c>
      <c r="I83" s="342" t="s">
        <v>1539</v>
      </c>
      <c r="J83" s="342">
        <v>15</v>
      </c>
      <c r="K83" s="330"/>
    </row>
    <row r="84" s="1" customFormat="1" ht="15" customHeight="1">
      <c r="B84" s="341"/>
      <c r="C84" s="342" t="s">
        <v>1550</v>
      </c>
      <c r="D84" s="342"/>
      <c r="E84" s="342"/>
      <c r="F84" s="343" t="s">
        <v>1543</v>
      </c>
      <c r="G84" s="342"/>
      <c r="H84" s="342" t="s">
        <v>1551</v>
      </c>
      <c r="I84" s="342" t="s">
        <v>1539</v>
      </c>
      <c r="J84" s="342">
        <v>15</v>
      </c>
      <c r="K84" s="330"/>
    </row>
    <row r="85" s="1" customFormat="1" ht="15" customHeight="1">
      <c r="B85" s="341"/>
      <c r="C85" s="342" t="s">
        <v>1552</v>
      </c>
      <c r="D85" s="342"/>
      <c r="E85" s="342"/>
      <c r="F85" s="343" t="s">
        <v>1543</v>
      </c>
      <c r="G85" s="342"/>
      <c r="H85" s="342" t="s">
        <v>1553</v>
      </c>
      <c r="I85" s="342" t="s">
        <v>1539</v>
      </c>
      <c r="J85" s="342">
        <v>20</v>
      </c>
      <c r="K85" s="330"/>
    </row>
    <row r="86" s="1" customFormat="1" ht="15" customHeight="1">
      <c r="B86" s="341"/>
      <c r="C86" s="342" t="s">
        <v>1554</v>
      </c>
      <c r="D86" s="342"/>
      <c r="E86" s="342"/>
      <c r="F86" s="343" t="s">
        <v>1543</v>
      </c>
      <c r="G86" s="342"/>
      <c r="H86" s="342" t="s">
        <v>1555</v>
      </c>
      <c r="I86" s="342" t="s">
        <v>1539</v>
      </c>
      <c r="J86" s="342">
        <v>20</v>
      </c>
      <c r="K86" s="330"/>
    </row>
    <row r="87" s="1" customFormat="1" ht="15" customHeight="1">
      <c r="B87" s="341"/>
      <c r="C87" s="316" t="s">
        <v>1556</v>
      </c>
      <c r="D87" s="316"/>
      <c r="E87" s="316"/>
      <c r="F87" s="339" t="s">
        <v>1543</v>
      </c>
      <c r="G87" s="340"/>
      <c r="H87" s="316" t="s">
        <v>1557</v>
      </c>
      <c r="I87" s="316" t="s">
        <v>1539</v>
      </c>
      <c r="J87" s="316">
        <v>50</v>
      </c>
      <c r="K87" s="330"/>
    </row>
    <row r="88" s="1" customFormat="1" ht="15" customHeight="1">
      <c r="B88" s="341"/>
      <c r="C88" s="316" t="s">
        <v>1558</v>
      </c>
      <c r="D88" s="316"/>
      <c r="E88" s="316"/>
      <c r="F88" s="339" t="s">
        <v>1543</v>
      </c>
      <c r="G88" s="340"/>
      <c r="H88" s="316" t="s">
        <v>1559</v>
      </c>
      <c r="I88" s="316" t="s">
        <v>1539</v>
      </c>
      <c r="J88" s="316">
        <v>20</v>
      </c>
      <c r="K88" s="330"/>
    </row>
    <row r="89" s="1" customFormat="1" ht="15" customHeight="1">
      <c r="B89" s="341"/>
      <c r="C89" s="316" t="s">
        <v>1560</v>
      </c>
      <c r="D89" s="316"/>
      <c r="E89" s="316"/>
      <c r="F89" s="339" t="s">
        <v>1543</v>
      </c>
      <c r="G89" s="340"/>
      <c r="H89" s="316" t="s">
        <v>1561</v>
      </c>
      <c r="I89" s="316" t="s">
        <v>1539</v>
      </c>
      <c r="J89" s="316">
        <v>20</v>
      </c>
      <c r="K89" s="330"/>
    </row>
    <row r="90" s="1" customFormat="1" ht="15" customHeight="1">
      <c r="B90" s="341"/>
      <c r="C90" s="316" t="s">
        <v>1562</v>
      </c>
      <c r="D90" s="316"/>
      <c r="E90" s="316"/>
      <c r="F90" s="339" t="s">
        <v>1543</v>
      </c>
      <c r="G90" s="340"/>
      <c r="H90" s="316" t="s">
        <v>1563</v>
      </c>
      <c r="I90" s="316" t="s">
        <v>1539</v>
      </c>
      <c r="J90" s="316">
        <v>50</v>
      </c>
      <c r="K90" s="330"/>
    </row>
    <row r="91" s="1" customFormat="1" ht="15" customHeight="1">
      <c r="B91" s="341"/>
      <c r="C91" s="316" t="s">
        <v>1564</v>
      </c>
      <c r="D91" s="316"/>
      <c r="E91" s="316"/>
      <c r="F91" s="339" t="s">
        <v>1543</v>
      </c>
      <c r="G91" s="340"/>
      <c r="H91" s="316" t="s">
        <v>1564</v>
      </c>
      <c r="I91" s="316" t="s">
        <v>1539</v>
      </c>
      <c r="J91" s="316">
        <v>50</v>
      </c>
      <c r="K91" s="330"/>
    </row>
    <row r="92" s="1" customFormat="1" ht="15" customHeight="1">
      <c r="B92" s="341"/>
      <c r="C92" s="316" t="s">
        <v>1565</v>
      </c>
      <c r="D92" s="316"/>
      <c r="E92" s="316"/>
      <c r="F92" s="339" t="s">
        <v>1543</v>
      </c>
      <c r="G92" s="340"/>
      <c r="H92" s="316" t="s">
        <v>1566</v>
      </c>
      <c r="I92" s="316" t="s">
        <v>1539</v>
      </c>
      <c r="J92" s="316">
        <v>255</v>
      </c>
      <c r="K92" s="330"/>
    </row>
    <row r="93" s="1" customFormat="1" ht="15" customHeight="1">
      <c r="B93" s="341"/>
      <c r="C93" s="316" t="s">
        <v>1567</v>
      </c>
      <c r="D93" s="316"/>
      <c r="E93" s="316"/>
      <c r="F93" s="339" t="s">
        <v>1537</v>
      </c>
      <c r="G93" s="340"/>
      <c r="H93" s="316" t="s">
        <v>1568</v>
      </c>
      <c r="I93" s="316" t="s">
        <v>1569</v>
      </c>
      <c r="J93" s="316"/>
      <c r="K93" s="330"/>
    </row>
    <row r="94" s="1" customFormat="1" ht="15" customHeight="1">
      <c r="B94" s="341"/>
      <c r="C94" s="316" t="s">
        <v>1570</v>
      </c>
      <c r="D94" s="316"/>
      <c r="E94" s="316"/>
      <c r="F94" s="339" t="s">
        <v>1537</v>
      </c>
      <c r="G94" s="340"/>
      <c r="H94" s="316" t="s">
        <v>1571</v>
      </c>
      <c r="I94" s="316" t="s">
        <v>1572</v>
      </c>
      <c r="J94" s="316"/>
      <c r="K94" s="330"/>
    </row>
    <row r="95" s="1" customFormat="1" ht="15" customHeight="1">
      <c r="B95" s="341"/>
      <c r="C95" s="316" t="s">
        <v>1573</v>
      </c>
      <c r="D95" s="316"/>
      <c r="E95" s="316"/>
      <c r="F95" s="339" t="s">
        <v>1537</v>
      </c>
      <c r="G95" s="340"/>
      <c r="H95" s="316" t="s">
        <v>1573</v>
      </c>
      <c r="I95" s="316" t="s">
        <v>1572</v>
      </c>
      <c r="J95" s="316"/>
      <c r="K95" s="330"/>
    </row>
    <row r="96" s="1" customFormat="1" ht="15" customHeight="1">
      <c r="B96" s="341"/>
      <c r="C96" s="316" t="s">
        <v>38</v>
      </c>
      <c r="D96" s="316"/>
      <c r="E96" s="316"/>
      <c r="F96" s="339" t="s">
        <v>1537</v>
      </c>
      <c r="G96" s="340"/>
      <c r="H96" s="316" t="s">
        <v>1574</v>
      </c>
      <c r="I96" s="316" t="s">
        <v>1572</v>
      </c>
      <c r="J96" s="316"/>
      <c r="K96" s="330"/>
    </row>
    <row r="97" s="1" customFormat="1" ht="15" customHeight="1">
      <c r="B97" s="341"/>
      <c r="C97" s="316" t="s">
        <v>48</v>
      </c>
      <c r="D97" s="316"/>
      <c r="E97" s="316"/>
      <c r="F97" s="339" t="s">
        <v>1537</v>
      </c>
      <c r="G97" s="340"/>
      <c r="H97" s="316" t="s">
        <v>1575</v>
      </c>
      <c r="I97" s="316" t="s">
        <v>1572</v>
      </c>
      <c r="J97" s="316"/>
      <c r="K97" s="330"/>
    </row>
    <row r="98" s="1" customFormat="1" ht="15" customHeight="1">
      <c r="B98" s="344"/>
      <c r="C98" s="345"/>
      <c r="D98" s="345"/>
      <c r="E98" s="345"/>
      <c r="F98" s="345"/>
      <c r="G98" s="345"/>
      <c r="H98" s="345"/>
      <c r="I98" s="345"/>
      <c r="J98" s="345"/>
      <c r="K98" s="346"/>
    </row>
    <row r="99" s="1" customFormat="1" ht="18.75" customHeight="1">
      <c r="B99" s="347"/>
      <c r="C99" s="348"/>
      <c r="D99" s="348"/>
      <c r="E99" s="348"/>
      <c r="F99" s="348"/>
      <c r="G99" s="348"/>
      <c r="H99" s="348"/>
      <c r="I99" s="348"/>
      <c r="J99" s="348"/>
      <c r="K99" s="347"/>
    </row>
    <row r="100" s="1" customFormat="1" ht="18.75" customHeight="1">
      <c r="B100" s="324"/>
      <c r="C100" s="324"/>
      <c r="D100" s="324"/>
      <c r="E100" s="324"/>
      <c r="F100" s="324"/>
      <c r="G100" s="324"/>
      <c r="H100" s="324"/>
      <c r="I100" s="324"/>
      <c r="J100" s="324"/>
      <c r="K100" s="324"/>
    </row>
    <row r="101" s="1" customFormat="1" ht="7.5" customHeight="1">
      <c r="B101" s="325"/>
      <c r="C101" s="326"/>
      <c r="D101" s="326"/>
      <c r="E101" s="326"/>
      <c r="F101" s="326"/>
      <c r="G101" s="326"/>
      <c r="H101" s="326"/>
      <c r="I101" s="326"/>
      <c r="J101" s="326"/>
      <c r="K101" s="327"/>
    </row>
    <row r="102" s="1" customFormat="1" ht="45" customHeight="1">
      <c r="B102" s="328"/>
      <c r="C102" s="329" t="s">
        <v>1576</v>
      </c>
      <c r="D102" s="329"/>
      <c r="E102" s="329"/>
      <c r="F102" s="329"/>
      <c r="G102" s="329"/>
      <c r="H102" s="329"/>
      <c r="I102" s="329"/>
      <c r="J102" s="329"/>
      <c r="K102" s="330"/>
    </row>
    <row r="103" s="1" customFormat="1" ht="17.25" customHeight="1">
      <c r="B103" s="328"/>
      <c r="C103" s="331" t="s">
        <v>1531</v>
      </c>
      <c r="D103" s="331"/>
      <c r="E103" s="331"/>
      <c r="F103" s="331" t="s">
        <v>1532</v>
      </c>
      <c r="G103" s="332"/>
      <c r="H103" s="331" t="s">
        <v>54</v>
      </c>
      <c r="I103" s="331" t="s">
        <v>57</v>
      </c>
      <c r="J103" s="331" t="s">
        <v>1533</v>
      </c>
      <c r="K103" s="330"/>
    </row>
    <row r="104" s="1" customFormat="1" ht="17.25" customHeight="1">
      <c r="B104" s="328"/>
      <c r="C104" s="333" t="s">
        <v>1534</v>
      </c>
      <c r="D104" s="333"/>
      <c r="E104" s="333"/>
      <c r="F104" s="334" t="s">
        <v>1535</v>
      </c>
      <c r="G104" s="335"/>
      <c r="H104" s="333"/>
      <c r="I104" s="333"/>
      <c r="J104" s="333" t="s">
        <v>1536</v>
      </c>
      <c r="K104" s="330"/>
    </row>
    <row r="105" s="1" customFormat="1" ht="5.25" customHeight="1">
      <c r="B105" s="328"/>
      <c r="C105" s="331"/>
      <c r="D105" s="331"/>
      <c r="E105" s="331"/>
      <c r="F105" s="331"/>
      <c r="G105" s="349"/>
      <c r="H105" s="331"/>
      <c r="I105" s="331"/>
      <c r="J105" s="331"/>
      <c r="K105" s="330"/>
    </row>
    <row r="106" s="1" customFormat="1" ht="15" customHeight="1">
      <c r="B106" s="328"/>
      <c r="C106" s="316" t="s">
        <v>53</v>
      </c>
      <c r="D106" s="338"/>
      <c r="E106" s="338"/>
      <c r="F106" s="339" t="s">
        <v>1537</v>
      </c>
      <c r="G106" s="316"/>
      <c r="H106" s="316" t="s">
        <v>1577</v>
      </c>
      <c r="I106" s="316" t="s">
        <v>1539</v>
      </c>
      <c r="J106" s="316">
        <v>20</v>
      </c>
      <c r="K106" s="330"/>
    </row>
    <row r="107" s="1" customFormat="1" ht="15" customHeight="1">
      <c r="B107" s="328"/>
      <c r="C107" s="316" t="s">
        <v>1540</v>
      </c>
      <c r="D107" s="316"/>
      <c r="E107" s="316"/>
      <c r="F107" s="339" t="s">
        <v>1537</v>
      </c>
      <c r="G107" s="316"/>
      <c r="H107" s="316" t="s">
        <v>1577</v>
      </c>
      <c r="I107" s="316" t="s">
        <v>1539</v>
      </c>
      <c r="J107" s="316">
        <v>120</v>
      </c>
      <c r="K107" s="330"/>
    </row>
    <row r="108" s="1" customFormat="1" ht="15" customHeight="1">
      <c r="B108" s="341"/>
      <c r="C108" s="316" t="s">
        <v>1542</v>
      </c>
      <c r="D108" s="316"/>
      <c r="E108" s="316"/>
      <c r="F108" s="339" t="s">
        <v>1543</v>
      </c>
      <c r="G108" s="316"/>
      <c r="H108" s="316" t="s">
        <v>1577</v>
      </c>
      <c r="I108" s="316" t="s">
        <v>1539</v>
      </c>
      <c r="J108" s="316">
        <v>50</v>
      </c>
      <c r="K108" s="330"/>
    </row>
    <row r="109" s="1" customFormat="1" ht="15" customHeight="1">
      <c r="B109" s="341"/>
      <c r="C109" s="316" t="s">
        <v>1545</v>
      </c>
      <c r="D109" s="316"/>
      <c r="E109" s="316"/>
      <c r="F109" s="339" t="s">
        <v>1537</v>
      </c>
      <c r="G109" s="316"/>
      <c r="H109" s="316" t="s">
        <v>1577</v>
      </c>
      <c r="I109" s="316" t="s">
        <v>1547</v>
      </c>
      <c r="J109" s="316"/>
      <c r="K109" s="330"/>
    </row>
    <row r="110" s="1" customFormat="1" ht="15" customHeight="1">
      <c r="B110" s="341"/>
      <c r="C110" s="316" t="s">
        <v>1556</v>
      </c>
      <c r="D110" s="316"/>
      <c r="E110" s="316"/>
      <c r="F110" s="339" t="s">
        <v>1543</v>
      </c>
      <c r="G110" s="316"/>
      <c r="H110" s="316" t="s">
        <v>1577</v>
      </c>
      <c r="I110" s="316" t="s">
        <v>1539</v>
      </c>
      <c r="J110" s="316">
        <v>50</v>
      </c>
      <c r="K110" s="330"/>
    </row>
    <row r="111" s="1" customFormat="1" ht="15" customHeight="1">
      <c r="B111" s="341"/>
      <c r="C111" s="316" t="s">
        <v>1564</v>
      </c>
      <c r="D111" s="316"/>
      <c r="E111" s="316"/>
      <c r="F111" s="339" t="s">
        <v>1543</v>
      </c>
      <c r="G111" s="316"/>
      <c r="H111" s="316" t="s">
        <v>1577</v>
      </c>
      <c r="I111" s="316" t="s">
        <v>1539</v>
      </c>
      <c r="J111" s="316">
        <v>50</v>
      </c>
      <c r="K111" s="330"/>
    </row>
    <row r="112" s="1" customFormat="1" ht="15" customHeight="1">
      <c r="B112" s="341"/>
      <c r="C112" s="316" t="s">
        <v>1562</v>
      </c>
      <c r="D112" s="316"/>
      <c r="E112" s="316"/>
      <c r="F112" s="339" t="s">
        <v>1543</v>
      </c>
      <c r="G112" s="316"/>
      <c r="H112" s="316" t="s">
        <v>1577</v>
      </c>
      <c r="I112" s="316" t="s">
        <v>1539</v>
      </c>
      <c r="J112" s="316">
        <v>50</v>
      </c>
      <c r="K112" s="330"/>
    </row>
    <row r="113" s="1" customFormat="1" ht="15" customHeight="1">
      <c r="B113" s="341"/>
      <c r="C113" s="316" t="s">
        <v>53</v>
      </c>
      <c r="D113" s="316"/>
      <c r="E113" s="316"/>
      <c r="F113" s="339" t="s">
        <v>1537</v>
      </c>
      <c r="G113" s="316"/>
      <c r="H113" s="316" t="s">
        <v>1578</v>
      </c>
      <c r="I113" s="316" t="s">
        <v>1539</v>
      </c>
      <c r="J113" s="316">
        <v>20</v>
      </c>
      <c r="K113" s="330"/>
    </row>
    <row r="114" s="1" customFormat="1" ht="15" customHeight="1">
      <c r="B114" s="341"/>
      <c r="C114" s="316" t="s">
        <v>1579</v>
      </c>
      <c r="D114" s="316"/>
      <c r="E114" s="316"/>
      <c r="F114" s="339" t="s">
        <v>1537</v>
      </c>
      <c r="G114" s="316"/>
      <c r="H114" s="316" t="s">
        <v>1580</v>
      </c>
      <c r="I114" s="316" t="s">
        <v>1539</v>
      </c>
      <c r="J114" s="316">
        <v>120</v>
      </c>
      <c r="K114" s="330"/>
    </row>
    <row r="115" s="1" customFormat="1" ht="15" customHeight="1">
      <c r="B115" s="341"/>
      <c r="C115" s="316" t="s">
        <v>38</v>
      </c>
      <c r="D115" s="316"/>
      <c r="E115" s="316"/>
      <c r="F115" s="339" t="s">
        <v>1537</v>
      </c>
      <c r="G115" s="316"/>
      <c r="H115" s="316" t="s">
        <v>1581</v>
      </c>
      <c r="I115" s="316" t="s">
        <v>1572</v>
      </c>
      <c r="J115" s="316"/>
      <c r="K115" s="330"/>
    </row>
    <row r="116" s="1" customFormat="1" ht="15" customHeight="1">
      <c r="B116" s="341"/>
      <c r="C116" s="316" t="s">
        <v>48</v>
      </c>
      <c r="D116" s="316"/>
      <c r="E116" s="316"/>
      <c r="F116" s="339" t="s">
        <v>1537</v>
      </c>
      <c r="G116" s="316"/>
      <c r="H116" s="316" t="s">
        <v>1582</v>
      </c>
      <c r="I116" s="316" t="s">
        <v>1572</v>
      </c>
      <c r="J116" s="316"/>
      <c r="K116" s="330"/>
    </row>
    <row r="117" s="1" customFormat="1" ht="15" customHeight="1">
      <c r="B117" s="341"/>
      <c r="C117" s="316" t="s">
        <v>57</v>
      </c>
      <c r="D117" s="316"/>
      <c r="E117" s="316"/>
      <c r="F117" s="339" t="s">
        <v>1537</v>
      </c>
      <c r="G117" s="316"/>
      <c r="H117" s="316" t="s">
        <v>1583</v>
      </c>
      <c r="I117" s="316" t="s">
        <v>1584</v>
      </c>
      <c r="J117" s="316"/>
      <c r="K117" s="330"/>
    </row>
    <row r="118" s="1" customFormat="1" ht="15" customHeight="1">
      <c r="B118" s="344"/>
      <c r="C118" s="350"/>
      <c r="D118" s="350"/>
      <c r="E118" s="350"/>
      <c r="F118" s="350"/>
      <c r="G118" s="350"/>
      <c r="H118" s="350"/>
      <c r="I118" s="350"/>
      <c r="J118" s="350"/>
      <c r="K118" s="346"/>
    </row>
    <row r="119" s="1" customFormat="1" ht="18.75" customHeight="1">
      <c r="B119" s="351"/>
      <c r="C119" s="352"/>
      <c r="D119" s="352"/>
      <c r="E119" s="352"/>
      <c r="F119" s="353"/>
      <c r="G119" s="352"/>
      <c r="H119" s="352"/>
      <c r="I119" s="352"/>
      <c r="J119" s="352"/>
      <c r="K119" s="351"/>
    </row>
    <row r="120" s="1" customFormat="1" ht="18.75" customHeight="1">
      <c r="B120" s="324"/>
      <c r="C120" s="324"/>
      <c r="D120" s="324"/>
      <c r="E120" s="324"/>
      <c r="F120" s="324"/>
      <c r="G120" s="324"/>
      <c r="H120" s="324"/>
      <c r="I120" s="324"/>
      <c r="J120" s="324"/>
      <c r="K120" s="324"/>
    </row>
    <row r="121" s="1" customFormat="1" ht="7.5" customHeight="1">
      <c r="B121" s="354"/>
      <c r="C121" s="355"/>
      <c r="D121" s="355"/>
      <c r="E121" s="355"/>
      <c r="F121" s="355"/>
      <c r="G121" s="355"/>
      <c r="H121" s="355"/>
      <c r="I121" s="355"/>
      <c r="J121" s="355"/>
      <c r="K121" s="356"/>
    </row>
    <row r="122" s="1" customFormat="1" ht="45" customHeight="1">
      <c r="B122" s="357"/>
      <c r="C122" s="307" t="s">
        <v>1585</v>
      </c>
      <c r="D122" s="307"/>
      <c r="E122" s="307"/>
      <c r="F122" s="307"/>
      <c r="G122" s="307"/>
      <c r="H122" s="307"/>
      <c r="I122" s="307"/>
      <c r="J122" s="307"/>
      <c r="K122" s="358"/>
    </row>
    <row r="123" s="1" customFormat="1" ht="17.25" customHeight="1">
      <c r="B123" s="359"/>
      <c r="C123" s="331" t="s">
        <v>1531</v>
      </c>
      <c r="D123" s="331"/>
      <c r="E123" s="331"/>
      <c r="F123" s="331" t="s">
        <v>1532</v>
      </c>
      <c r="G123" s="332"/>
      <c r="H123" s="331" t="s">
        <v>54</v>
      </c>
      <c r="I123" s="331" t="s">
        <v>57</v>
      </c>
      <c r="J123" s="331" t="s">
        <v>1533</v>
      </c>
      <c r="K123" s="360"/>
    </row>
    <row r="124" s="1" customFormat="1" ht="17.25" customHeight="1">
      <c r="B124" s="359"/>
      <c r="C124" s="333" t="s">
        <v>1534</v>
      </c>
      <c r="D124" s="333"/>
      <c r="E124" s="333"/>
      <c r="F124" s="334" t="s">
        <v>1535</v>
      </c>
      <c r="G124" s="335"/>
      <c r="H124" s="333"/>
      <c r="I124" s="333"/>
      <c r="J124" s="333" t="s">
        <v>1536</v>
      </c>
      <c r="K124" s="360"/>
    </row>
    <row r="125" s="1" customFormat="1" ht="5.25" customHeight="1">
      <c r="B125" s="361"/>
      <c r="C125" s="336"/>
      <c r="D125" s="336"/>
      <c r="E125" s="336"/>
      <c r="F125" s="336"/>
      <c r="G125" s="362"/>
      <c r="H125" s="336"/>
      <c r="I125" s="336"/>
      <c r="J125" s="336"/>
      <c r="K125" s="363"/>
    </row>
    <row r="126" s="1" customFormat="1" ht="15" customHeight="1">
      <c r="B126" s="361"/>
      <c r="C126" s="316" t="s">
        <v>1540</v>
      </c>
      <c r="D126" s="338"/>
      <c r="E126" s="338"/>
      <c r="F126" s="339" t="s">
        <v>1537</v>
      </c>
      <c r="G126" s="316"/>
      <c r="H126" s="316" t="s">
        <v>1577</v>
      </c>
      <c r="I126" s="316" t="s">
        <v>1539</v>
      </c>
      <c r="J126" s="316">
        <v>120</v>
      </c>
      <c r="K126" s="364"/>
    </row>
    <row r="127" s="1" customFormat="1" ht="15" customHeight="1">
      <c r="B127" s="361"/>
      <c r="C127" s="316" t="s">
        <v>1586</v>
      </c>
      <c r="D127" s="316"/>
      <c r="E127" s="316"/>
      <c r="F127" s="339" t="s">
        <v>1537</v>
      </c>
      <c r="G127" s="316"/>
      <c r="H127" s="316" t="s">
        <v>1587</v>
      </c>
      <c r="I127" s="316" t="s">
        <v>1539</v>
      </c>
      <c r="J127" s="316" t="s">
        <v>1588</v>
      </c>
      <c r="K127" s="364"/>
    </row>
    <row r="128" s="1" customFormat="1" ht="15" customHeight="1">
      <c r="B128" s="361"/>
      <c r="C128" s="316" t="s">
        <v>1485</v>
      </c>
      <c r="D128" s="316"/>
      <c r="E128" s="316"/>
      <c r="F128" s="339" t="s">
        <v>1537</v>
      </c>
      <c r="G128" s="316"/>
      <c r="H128" s="316" t="s">
        <v>1589</v>
      </c>
      <c r="I128" s="316" t="s">
        <v>1539</v>
      </c>
      <c r="J128" s="316" t="s">
        <v>1588</v>
      </c>
      <c r="K128" s="364"/>
    </row>
    <row r="129" s="1" customFormat="1" ht="15" customHeight="1">
      <c r="B129" s="361"/>
      <c r="C129" s="316" t="s">
        <v>1548</v>
      </c>
      <c r="D129" s="316"/>
      <c r="E129" s="316"/>
      <c r="F129" s="339" t="s">
        <v>1543</v>
      </c>
      <c r="G129" s="316"/>
      <c r="H129" s="316" t="s">
        <v>1549</v>
      </c>
      <c r="I129" s="316" t="s">
        <v>1539</v>
      </c>
      <c r="J129" s="316">
        <v>15</v>
      </c>
      <c r="K129" s="364"/>
    </row>
    <row r="130" s="1" customFormat="1" ht="15" customHeight="1">
      <c r="B130" s="361"/>
      <c r="C130" s="342" t="s">
        <v>1550</v>
      </c>
      <c r="D130" s="342"/>
      <c r="E130" s="342"/>
      <c r="F130" s="343" t="s">
        <v>1543</v>
      </c>
      <c r="G130" s="342"/>
      <c r="H130" s="342" t="s">
        <v>1551</v>
      </c>
      <c r="I130" s="342" t="s">
        <v>1539</v>
      </c>
      <c r="J130" s="342">
        <v>15</v>
      </c>
      <c r="K130" s="364"/>
    </row>
    <row r="131" s="1" customFormat="1" ht="15" customHeight="1">
      <c r="B131" s="361"/>
      <c r="C131" s="342" t="s">
        <v>1552</v>
      </c>
      <c r="D131" s="342"/>
      <c r="E131" s="342"/>
      <c r="F131" s="343" t="s">
        <v>1543</v>
      </c>
      <c r="G131" s="342"/>
      <c r="H131" s="342" t="s">
        <v>1553</v>
      </c>
      <c r="I131" s="342" t="s">
        <v>1539</v>
      </c>
      <c r="J131" s="342">
        <v>20</v>
      </c>
      <c r="K131" s="364"/>
    </row>
    <row r="132" s="1" customFormat="1" ht="15" customHeight="1">
      <c r="B132" s="361"/>
      <c r="C132" s="342" t="s">
        <v>1554</v>
      </c>
      <c r="D132" s="342"/>
      <c r="E132" s="342"/>
      <c r="F132" s="343" t="s">
        <v>1543</v>
      </c>
      <c r="G132" s="342"/>
      <c r="H132" s="342" t="s">
        <v>1555</v>
      </c>
      <c r="I132" s="342" t="s">
        <v>1539</v>
      </c>
      <c r="J132" s="342">
        <v>20</v>
      </c>
      <c r="K132" s="364"/>
    </row>
    <row r="133" s="1" customFormat="1" ht="15" customHeight="1">
      <c r="B133" s="361"/>
      <c r="C133" s="316" t="s">
        <v>1542</v>
      </c>
      <c r="D133" s="316"/>
      <c r="E133" s="316"/>
      <c r="F133" s="339" t="s">
        <v>1543</v>
      </c>
      <c r="G133" s="316"/>
      <c r="H133" s="316" t="s">
        <v>1577</v>
      </c>
      <c r="I133" s="316" t="s">
        <v>1539</v>
      </c>
      <c r="J133" s="316">
        <v>50</v>
      </c>
      <c r="K133" s="364"/>
    </row>
    <row r="134" s="1" customFormat="1" ht="15" customHeight="1">
      <c r="B134" s="361"/>
      <c r="C134" s="316" t="s">
        <v>1556</v>
      </c>
      <c r="D134" s="316"/>
      <c r="E134" s="316"/>
      <c r="F134" s="339" t="s">
        <v>1543</v>
      </c>
      <c r="G134" s="316"/>
      <c r="H134" s="316" t="s">
        <v>1577</v>
      </c>
      <c r="I134" s="316" t="s">
        <v>1539</v>
      </c>
      <c r="J134" s="316">
        <v>50</v>
      </c>
      <c r="K134" s="364"/>
    </row>
    <row r="135" s="1" customFormat="1" ht="15" customHeight="1">
      <c r="B135" s="361"/>
      <c r="C135" s="316" t="s">
        <v>1562</v>
      </c>
      <c r="D135" s="316"/>
      <c r="E135" s="316"/>
      <c r="F135" s="339" t="s">
        <v>1543</v>
      </c>
      <c r="G135" s="316"/>
      <c r="H135" s="316" t="s">
        <v>1577</v>
      </c>
      <c r="I135" s="316" t="s">
        <v>1539</v>
      </c>
      <c r="J135" s="316">
        <v>50</v>
      </c>
      <c r="K135" s="364"/>
    </row>
    <row r="136" s="1" customFormat="1" ht="15" customHeight="1">
      <c r="B136" s="361"/>
      <c r="C136" s="316" t="s">
        <v>1564</v>
      </c>
      <c r="D136" s="316"/>
      <c r="E136" s="316"/>
      <c r="F136" s="339" t="s">
        <v>1543</v>
      </c>
      <c r="G136" s="316"/>
      <c r="H136" s="316" t="s">
        <v>1577</v>
      </c>
      <c r="I136" s="316" t="s">
        <v>1539</v>
      </c>
      <c r="J136" s="316">
        <v>50</v>
      </c>
      <c r="K136" s="364"/>
    </row>
    <row r="137" s="1" customFormat="1" ht="15" customHeight="1">
      <c r="B137" s="361"/>
      <c r="C137" s="316" t="s">
        <v>1565</v>
      </c>
      <c r="D137" s="316"/>
      <c r="E137" s="316"/>
      <c r="F137" s="339" t="s">
        <v>1543</v>
      </c>
      <c r="G137" s="316"/>
      <c r="H137" s="316" t="s">
        <v>1590</v>
      </c>
      <c r="I137" s="316" t="s">
        <v>1539</v>
      </c>
      <c r="J137" s="316">
        <v>255</v>
      </c>
      <c r="K137" s="364"/>
    </row>
    <row r="138" s="1" customFormat="1" ht="15" customHeight="1">
      <c r="B138" s="361"/>
      <c r="C138" s="316" t="s">
        <v>1567</v>
      </c>
      <c r="D138" s="316"/>
      <c r="E138" s="316"/>
      <c r="F138" s="339" t="s">
        <v>1537</v>
      </c>
      <c r="G138" s="316"/>
      <c r="H138" s="316" t="s">
        <v>1591</v>
      </c>
      <c r="I138" s="316" t="s">
        <v>1569</v>
      </c>
      <c r="J138" s="316"/>
      <c r="K138" s="364"/>
    </row>
    <row r="139" s="1" customFormat="1" ht="15" customHeight="1">
      <c r="B139" s="361"/>
      <c r="C139" s="316" t="s">
        <v>1570</v>
      </c>
      <c r="D139" s="316"/>
      <c r="E139" s="316"/>
      <c r="F139" s="339" t="s">
        <v>1537</v>
      </c>
      <c r="G139" s="316"/>
      <c r="H139" s="316" t="s">
        <v>1592</v>
      </c>
      <c r="I139" s="316" t="s">
        <v>1572</v>
      </c>
      <c r="J139" s="316"/>
      <c r="K139" s="364"/>
    </row>
    <row r="140" s="1" customFormat="1" ht="15" customHeight="1">
      <c r="B140" s="361"/>
      <c r="C140" s="316" t="s">
        <v>1573</v>
      </c>
      <c r="D140" s="316"/>
      <c r="E140" s="316"/>
      <c r="F140" s="339" t="s">
        <v>1537</v>
      </c>
      <c r="G140" s="316"/>
      <c r="H140" s="316" t="s">
        <v>1573</v>
      </c>
      <c r="I140" s="316" t="s">
        <v>1572</v>
      </c>
      <c r="J140" s="316"/>
      <c r="K140" s="364"/>
    </row>
    <row r="141" s="1" customFormat="1" ht="15" customHeight="1">
      <c r="B141" s="361"/>
      <c r="C141" s="316" t="s">
        <v>38</v>
      </c>
      <c r="D141" s="316"/>
      <c r="E141" s="316"/>
      <c r="F141" s="339" t="s">
        <v>1537</v>
      </c>
      <c r="G141" s="316"/>
      <c r="H141" s="316" t="s">
        <v>1593</v>
      </c>
      <c r="I141" s="316" t="s">
        <v>1572</v>
      </c>
      <c r="J141" s="316"/>
      <c r="K141" s="364"/>
    </row>
    <row r="142" s="1" customFormat="1" ht="15" customHeight="1">
      <c r="B142" s="361"/>
      <c r="C142" s="316" t="s">
        <v>1594</v>
      </c>
      <c r="D142" s="316"/>
      <c r="E142" s="316"/>
      <c r="F142" s="339" t="s">
        <v>1537</v>
      </c>
      <c r="G142" s="316"/>
      <c r="H142" s="316" t="s">
        <v>1595</v>
      </c>
      <c r="I142" s="316" t="s">
        <v>1572</v>
      </c>
      <c r="J142" s="316"/>
      <c r="K142" s="364"/>
    </row>
    <row r="143" s="1" customFormat="1" ht="15" customHeight="1">
      <c r="B143" s="365"/>
      <c r="C143" s="366"/>
      <c r="D143" s="366"/>
      <c r="E143" s="366"/>
      <c r="F143" s="366"/>
      <c r="G143" s="366"/>
      <c r="H143" s="366"/>
      <c r="I143" s="366"/>
      <c r="J143" s="366"/>
      <c r="K143" s="367"/>
    </row>
    <row r="144" s="1" customFormat="1" ht="18.75" customHeight="1">
      <c r="B144" s="352"/>
      <c r="C144" s="352"/>
      <c r="D144" s="352"/>
      <c r="E144" s="352"/>
      <c r="F144" s="353"/>
      <c r="G144" s="352"/>
      <c r="H144" s="352"/>
      <c r="I144" s="352"/>
      <c r="J144" s="352"/>
      <c r="K144" s="352"/>
    </row>
    <row r="145" s="1" customFormat="1" ht="18.75" customHeight="1">
      <c r="B145" s="324"/>
      <c r="C145" s="324"/>
      <c r="D145" s="324"/>
      <c r="E145" s="324"/>
      <c r="F145" s="324"/>
      <c r="G145" s="324"/>
      <c r="H145" s="324"/>
      <c r="I145" s="324"/>
      <c r="J145" s="324"/>
      <c r="K145" s="324"/>
    </row>
    <row r="146" s="1" customFormat="1" ht="7.5" customHeight="1">
      <c r="B146" s="325"/>
      <c r="C146" s="326"/>
      <c r="D146" s="326"/>
      <c r="E146" s="326"/>
      <c r="F146" s="326"/>
      <c r="G146" s="326"/>
      <c r="H146" s="326"/>
      <c r="I146" s="326"/>
      <c r="J146" s="326"/>
      <c r="K146" s="327"/>
    </row>
    <row r="147" s="1" customFormat="1" ht="45" customHeight="1">
      <c r="B147" s="328"/>
      <c r="C147" s="329" t="s">
        <v>1596</v>
      </c>
      <c r="D147" s="329"/>
      <c r="E147" s="329"/>
      <c r="F147" s="329"/>
      <c r="G147" s="329"/>
      <c r="H147" s="329"/>
      <c r="I147" s="329"/>
      <c r="J147" s="329"/>
      <c r="K147" s="330"/>
    </row>
    <row r="148" s="1" customFormat="1" ht="17.25" customHeight="1">
      <c r="B148" s="328"/>
      <c r="C148" s="331" t="s">
        <v>1531</v>
      </c>
      <c r="D148" s="331"/>
      <c r="E148" s="331"/>
      <c r="F148" s="331" t="s">
        <v>1532</v>
      </c>
      <c r="G148" s="332"/>
      <c r="H148" s="331" t="s">
        <v>54</v>
      </c>
      <c r="I148" s="331" t="s">
        <v>57</v>
      </c>
      <c r="J148" s="331" t="s">
        <v>1533</v>
      </c>
      <c r="K148" s="330"/>
    </row>
    <row r="149" s="1" customFormat="1" ht="17.25" customHeight="1">
      <c r="B149" s="328"/>
      <c r="C149" s="333" t="s">
        <v>1534</v>
      </c>
      <c r="D149" s="333"/>
      <c r="E149" s="333"/>
      <c r="F149" s="334" t="s">
        <v>1535</v>
      </c>
      <c r="G149" s="335"/>
      <c r="H149" s="333"/>
      <c r="I149" s="333"/>
      <c r="J149" s="333" t="s">
        <v>1536</v>
      </c>
      <c r="K149" s="330"/>
    </row>
    <row r="150" s="1" customFormat="1" ht="5.25" customHeight="1">
      <c r="B150" s="341"/>
      <c r="C150" s="336"/>
      <c r="D150" s="336"/>
      <c r="E150" s="336"/>
      <c r="F150" s="336"/>
      <c r="G150" s="337"/>
      <c r="H150" s="336"/>
      <c r="I150" s="336"/>
      <c r="J150" s="336"/>
      <c r="K150" s="364"/>
    </row>
    <row r="151" s="1" customFormat="1" ht="15" customHeight="1">
      <c r="B151" s="341"/>
      <c r="C151" s="368" t="s">
        <v>1540</v>
      </c>
      <c r="D151" s="316"/>
      <c r="E151" s="316"/>
      <c r="F151" s="369" t="s">
        <v>1537</v>
      </c>
      <c r="G151" s="316"/>
      <c r="H151" s="368" t="s">
        <v>1577</v>
      </c>
      <c r="I151" s="368" t="s">
        <v>1539</v>
      </c>
      <c r="J151" s="368">
        <v>120</v>
      </c>
      <c r="K151" s="364"/>
    </row>
    <row r="152" s="1" customFormat="1" ht="15" customHeight="1">
      <c r="B152" s="341"/>
      <c r="C152" s="368" t="s">
        <v>1586</v>
      </c>
      <c r="D152" s="316"/>
      <c r="E152" s="316"/>
      <c r="F152" s="369" t="s">
        <v>1537</v>
      </c>
      <c r="G152" s="316"/>
      <c r="H152" s="368" t="s">
        <v>1597</v>
      </c>
      <c r="I152" s="368" t="s">
        <v>1539</v>
      </c>
      <c r="J152" s="368" t="s">
        <v>1588</v>
      </c>
      <c r="K152" s="364"/>
    </row>
    <row r="153" s="1" customFormat="1" ht="15" customHeight="1">
      <c r="B153" s="341"/>
      <c r="C153" s="368" t="s">
        <v>1485</v>
      </c>
      <c r="D153" s="316"/>
      <c r="E153" s="316"/>
      <c r="F153" s="369" t="s">
        <v>1537</v>
      </c>
      <c r="G153" s="316"/>
      <c r="H153" s="368" t="s">
        <v>1598</v>
      </c>
      <c r="I153" s="368" t="s">
        <v>1539</v>
      </c>
      <c r="J153" s="368" t="s">
        <v>1588</v>
      </c>
      <c r="K153" s="364"/>
    </row>
    <row r="154" s="1" customFormat="1" ht="15" customHeight="1">
      <c r="B154" s="341"/>
      <c r="C154" s="368" t="s">
        <v>1542</v>
      </c>
      <c r="D154" s="316"/>
      <c r="E154" s="316"/>
      <c r="F154" s="369" t="s">
        <v>1543</v>
      </c>
      <c r="G154" s="316"/>
      <c r="H154" s="368" t="s">
        <v>1577</v>
      </c>
      <c r="I154" s="368" t="s">
        <v>1539</v>
      </c>
      <c r="J154" s="368">
        <v>50</v>
      </c>
      <c r="K154" s="364"/>
    </row>
    <row r="155" s="1" customFormat="1" ht="15" customHeight="1">
      <c r="B155" s="341"/>
      <c r="C155" s="368" t="s">
        <v>1545</v>
      </c>
      <c r="D155" s="316"/>
      <c r="E155" s="316"/>
      <c r="F155" s="369" t="s">
        <v>1537</v>
      </c>
      <c r="G155" s="316"/>
      <c r="H155" s="368" t="s">
        <v>1577</v>
      </c>
      <c r="I155" s="368" t="s">
        <v>1547</v>
      </c>
      <c r="J155" s="368"/>
      <c r="K155" s="364"/>
    </row>
    <row r="156" s="1" customFormat="1" ht="15" customHeight="1">
      <c r="B156" s="341"/>
      <c r="C156" s="368" t="s">
        <v>1556</v>
      </c>
      <c r="D156" s="316"/>
      <c r="E156" s="316"/>
      <c r="F156" s="369" t="s">
        <v>1543</v>
      </c>
      <c r="G156" s="316"/>
      <c r="H156" s="368" t="s">
        <v>1577</v>
      </c>
      <c r="I156" s="368" t="s">
        <v>1539</v>
      </c>
      <c r="J156" s="368">
        <v>50</v>
      </c>
      <c r="K156" s="364"/>
    </row>
    <row r="157" s="1" customFormat="1" ht="15" customHeight="1">
      <c r="B157" s="341"/>
      <c r="C157" s="368" t="s">
        <v>1564</v>
      </c>
      <c r="D157" s="316"/>
      <c r="E157" s="316"/>
      <c r="F157" s="369" t="s">
        <v>1543</v>
      </c>
      <c r="G157" s="316"/>
      <c r="H157" s="368" t="s">
        <v>1577</v>
      </c>
      <c r="I157" s="368" t="s">
        <v>1539</v>
      </c>
      <c r="J157" s="368">
        <v>50</v>
      </c>
      <c r="K157" s="364"/>
    </row>
    <row r="158" s="1" customFormat="1" ht="15" customHeight="1">
      <c r="B158" s="341"/>
      <c r="C158" s="368" t="s">
        <v>1562</v>
      </c>
      <c r="D158" s="316"/>
      <c r="E158" s="316"/>
      <c r="F158" s="369" t="s">
        <v>1543</v>
      </c>
      <c r="G158" s="316"/>
      <c r="H158" s="368" t="s">
        <v>1577</v>
      </c>
      <c r="I158" s="368" t="s">
        <v>1539</v>
      </c>
      <c r="J158" s="368">
        <v>50</v>
      </c>
      <c r="K158" s="364"/>
    </row>
    <row r="159" s="1" customFormat="1" ht="15" customHeight="1">
      <c r="B159" s="341"/>
      <c r="C159" s="368" t="s">
        <v>96</v>
      </c>
      <c r="D159" s="316"/>
      <c r="E159" s="316"/>
      <c r="F159" s="369" t="s">
        <v>1537</v>
      </c>
      <c r="G159" s="316"/>
      <c r="H159" s="368" t="s">
        <v>1599</v>
      </c>
      <c r="I159" s="368" t="s">
        <v>1539</v>
      </c>
      <c r="J159" s="368" t="s">
        <v>1600</v>
      </c>
      <c r="K159" s="364"/>
    </row>
    <row r="160" s="1" customFormat="1" ht="15" customHeight="1">
      <c r="B160" s="341"/>
      <c r="C160" s="368" t="s">
        <v>1601</v>
      </c>
      <c r="D160" s="316"/>
      <c r="E160" s="316"/>
      <c r="F160" s="369" t="s">
        <v>1537</v>
      </c>
      <c r="G160" s="316"/>
      <c r="H160" s="368" t="s">
        <v>1602</v>
      </c>
      <c r="I160" s="368" t="s">
        <v>1572</v>
      </c>
      <c r="J160" s="368"/>
      <c r="K160" s="364"/>
    </row>
    <row r="161" s="1" customFormat="1" ht="15" customHeight="1">
      <c r="B161" s="370"/>
      <c r="C161" s="350"/>
      <c r="D161" s="350"/>
      <c r="E161" s="350"/>
      <c r="F161" s="350"/>
      <c r="G161" s="350"/>
      <c r="H161" s="350"/>
      <c r="I161" s="350"/>
      <c r="J161" s="350"/>
      <c r="K161" s="371"/>
    </row>
    <row r="162" s="1" customFormat="1" ht="18.75" customHeight="1">
      <c r="B162" s="352"/>
      <c r="C162" s="362"/>
      <c r="D162" s="362"/>
      <c r="E162" s="362"/>
      <c r="F162" s="372"/>
      <c r="G162" s="362"/>
      <c r="H162" s="362"/>
      <c r="I162" s="362"/>
      <c r="J162" s="362"/>
      <c r="K162" s="352"/>
    </row>
    <row r="163" s="1" customFormat="1" ht="18.75" customHeight="1"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</row>
    <row r="164" s="1" customFormat="1" ht="7.5" customHeight="1">
      <c r="B164" s="303"/>
      <c r="C164" s="304"/>
      <c r="D164" s="304"/>
      <c r="E164" s="304"/>
      <c r="F164" s="304"/>
      <c r="G164" s="304"/>
      <c r="H164" s="304"/>
      <c r="I164" s="304"/>
      <c r="J164" s="304"/>
      <c r="K164" s="305"/>
    </row>
    <row r="165" s="1" customFormat="1" ht="45" customHeight="1">
      <c r="B165" s="306"/>
      <c r="C165" s="307" t="s">
        <v>1603</v>
      </c>
      <c r="D165" s="307"/>
      <c r="E165" s="307"/>
      <c r="F165" s="307"/>
      <c r="G165" s="307"/>
      <c r="H165" s="307"/>
      <c r="I165" s="307"/>
      <c r="J165" s="307"/>
      <c r="K165" s="308"/>
    </row>
    <row r="166" s="1" customFormat="1" ht="17.25" customHeight="1">
      <c r="B166" s="306"/>
      <c r="C166" s="331" t="s">
        <v>1531</v>
      </c>
      <c r="D166" s="331"/>
      <c r="E166" s="331"/>
      <c r="F166" s="331" t="s">
        <v>1532</v>
      </c>
      <c r="G166" s="373"/>
      <c r="H166" s="374" t="s">
        <v>54</v>
      </c>
      <c r="I166" s="374" t="s">
        <v>57</v>
      </c>
      <c r="J166" s="331" t="s">
        <v>1533</v>
      </c>
      <c r="K166" s="308"/>
    </row>
    <row r="167" s="1" customFormat="1" ht="17.25" customHeight="1">
      <c r="B167" s="309"/>
      <c r="C167" s="333" t="s">
        <v>1534</v>
      </c>
      <c r="D167" s="333"/>
      <c r="E167" s="333"/>
      <c r="F167" s="334" t="s">
        <v>1535</v>
      </c>
      <c r="G167" s="375"/>
      <c r="H167" s="376"/>
      <c r="I167" s="376"/>
      <c r="J167" s="333" t="s">
        <v>1536</v>
      </c>
      <c r="K167" s="311"/>
    </row>
    <row r="168" s="1" customFormat="1" ht="5.25" customHeight="1">
      <c r="B168" s="341"/>
      <c r="C168" s="336"/>
      <c r="D168" s="336"/>
      <c r="E168" s="336"/>
      <c r="F168" s="336"/>
      <c r="G168" s="337"/>
      <c r="H168" s="336"/>
      <c r="I168" s="336"/>
      <c r="J168" s="336"/>
      <c r="K168" s="364"/>
    </row>
    <row r="169" s="1" customFormat="1" ht="15" customHeight="1">
      <c r="B169" s="341"/>
      <c r="C169" s="316" t="s">
        <v>1540</v>
      </c>
      <c r="D169" s="316"/>
      <c r="E169" s="316"/>
      <c r="F169" s="339" t="s">
        <v>1537</v>
      </c>
      <c r="G169" s="316"/>
      <c r="H169" s="316" t="s">
        <v>1577</v>
      </c>
      <c r="I169" s="316" t="s">
        <v>1539</v>
      </c>
      <c r="J169" s="316">
        <v>120</v>
      </c>
      <c r="K169" s="364"/>
    </row>
    <row r="170" s="1" customFormat="1" ht="15" customHeight="1">
      <c r="B170" s="341"/>
      <c r="C170" s="316" t="s">
        <v>1586</v>
      </c>
      <c r="D170" s="316"/>
      <c r="E170" s="316"/>
      <c r="F170" s="339" t="s">
        <v>1537</v>
      </c>
      <c r="G170" s="316"/>
      <c r="H170" s="316" t="s">
        <v>1587</v>
      </c>
      <c r="I170" s="316" t="s">
        <v>1539</v>
      </c>
      <c r="J170" s="316" t="s">
        <v>1588</v>
      </c>
      <c r="K170" s="364"/>
    </row>
    <row r="171" s="1" customFormat="1" ht="15" customHeight="1">
      <c r="B171" s="341"/>
      <c r="C171" s="316" t="s">
        <v>1485</v>
      </c>
      <c r="D171" s="316"/>
      <c r="E171" s="316"/>
      <c r="F171" s="339" t="s">
        <v>1537</v>
      </c>
      <c r="G171" s="316"/>
      <c r="H171" s="316" t="s">
        <v>1604</v>
      </c>
      <c r="I171" s="316" t="s">
        <v>1539</v>
      </c>
      <c r="J171" s="316" t="s">
        <v>1588</v>
      </c>
      <c r="K171" s="364"/>
    </row>
    <row r="172" s="1" customFormat="1" ht="15" customHeight="1">
      <c r="B172" s="341"/>
      <c r="C172" s="316" t="s">
        <v>1542</v>
      </c>
      <c r="D172" s="316"/>
      <c r="E172" s="316"/>
      <c r="F172" s="339" t="s">
        <v>1543</v>
      </c>
      <c r="G172" s="316"/>
      <c r="H172" s="316" t="s">
        <v>1604</v>
      </c>
      <c r="I172" s="316" t="s">
        <v>1539</v>
      </c>
      <c r="J172" s="316">
        <v>50</v>
      </c>
      <c r="K172" s="364"/>
    </row>
    <row r="173" s="1" customFormat="1" ht="15" customHeight="1">
      <c r="B173" s="341"/>
      <c r="C173" s="316" t="s">
        <v>1545</v>
      </c>
      <c r="D173" s="316"/>
      <c r="E173" s="316"/>
      <c r="F173" s="339" t="s">
        <v>1537</v>
      </c>
      <c r="G173" s="316"/>
      <c r="H173" s="316" t="s">
        <v>1604</v>
      </c>
      <c r="I173" s="316" t="s">
        <v>1547</v>
      </c>
      <c r="J173" s="316"/>
      <c r="K173" s="364"/>
    </row>
    <row r="174" s="1" customFormat="1" ht="15" customHeight="1">
      <c r="B174" s="341"/>
      <c r="C174" s="316" t="s">
        <v>1556</v>
      </c>
      <c r="D174" s="316"/>
      <c r="E174" s="316"/>
      <c r="F174" s="339" t="s">
        <v>1543</v>
      </c>
      <c r="G174" s="316"/>
      <c r="H174" s="316" t="s">
        <v>1604</v>
      </c>
      <c r="I174" s="316" t="s">
        <v>1539</v>
      </c>
      <c r="J174" s="316">
        <v>50</v>
      </c>
      <c r="K174" s="364"/>
    </row>
    <row r="175" s="1" customFormat="1" ht="15" customHeight="1">
      <c r="B175" s="341"/>
      <c r="C175" s="316" t="s">
        <v>1564</v>
      </c>
      <c r="D175" s="316"/>
      <c r="E175" s="316"/>
      <c r="F175" s="339" t="s">
        <v>1543</v>
      </c>
      <c r="G175" s="316"/>
      <c r="H175" s="316" t="s">
        <v>1604</v>
      </c>
      <c r="I175" s="316" t="s">
        <v>1539</v>
      </c>
      <c r="J175" s="316">
        <v>50</v>
      </c>
      <c r="K175" s="364"/>
    </row>
    <row r="176" s="1" customFormat="1" ht="15" customHeight="1">
      <c r="B176" s="341"/>
      <c r="C176" s="316" t="s">
        <v>1562</v>
      </c>
      <c r="D176" s="316"/>
      <c r="E176" s="316"/>
      <c r="F176" s="339" t="s">
        <v>1543</v>
      </c>
      <c r="G176" s="316"/>
      <c r="H176" s="316" t="s">
        <v>1604</v>
      </c>
      <c r="I176" s="316" t="s">
        <v>1539</v>
      </c>
      <c r="J176" s="316">
        <v>50</v>
      </c>
      <c r="K176" s="364"/>
    </row>
    <row r="177" s="1" customFormat="1" ht="15" customHeight="1">
      <c r="B177" s="341"/>
      <c r="C177" s="316" t="s">
        <v>126</v>
      </c>
      <c r="D177" s="316"/>
      <c r="E177" s="316"/>
      <c r="F177" s="339" t="s">
        <v>1537</v>
      </c>
      <c r="G177" s="316"/>
      <c r="H177" s="316" t="s">
        <v>1605</v>
      </c>
      <c r="I177" s="316" t="s">
        <v>1606</v>
      </c>
      <c r="J177" s="316"/>
      <c r="K177" s="364"/>
    </row>
    <row r="178" s="1" customFormat="1" ht="15" customHeight="1">
      <c r="B178" s="341"/>
      <c r="C178" s="316" t="s">
        <v>57</v>
      </c>
      <c r="D178" s="316"/>
      <c r="E178" s="316"/>
      <c r="F178" s="339" t="s">
        <v>1537</v>
      </c>
      <c r="G178" s="316"/>
      <c r="H178" s="316" t="s">
        <v>1607</v>
      </c>
      <c r="I178" s="316" t="s">
        <v>1608</v>
      </c>
      <c r="J178" s="316">
        <v>1</v>
      </c>
      <c r="K178" s="364"/>
    </row>
    <row r="179" s="1" customFormat="1" ht="15" customHeight="1">
      <c r="B179" s="341"/>
      <c r="C179" s="316" t="s">
        <v>53</v>
      </c>
      <c r="D179" s="316"/>
      <c r="E179" s="316"/>
      <c r="F179" s="339" t="s">
        <v>1537</v>
      </c>
      <c r="G179" s="316"/>
      <c r="H179" s="316" t="s">
        <v>1609</v>
      </c>
      <c r="I179" s="316" t="s">
        <v>1539</v>
      </c>
      <c r="J179" s="316">
        <v>20</v>
      </c>
      <c r="K179" s="364"/>
    </row>
    <row r="180" s="1" customFormat="1" ht="15" customHeight="1">
      <c r="B180" s="341"/>
      <c r="C180" s="316" t="s">
        <v>54</v>
      </c>
      <c r="D180" s="316"/>
      <c r="E180" s="316"/>
      <c r="F180" s="339" t="s">
        <v>1537</v>
      </c>
      <c r="G180" s="316"/>
      <c r="H180" s="316" t="s">
        <v>1610</v>
      </c>
      <c r="I180" s="316" t="s">
        <v>1539</v>
      </c>
      <c r="J180" s="316">
        <v>255</v>
      </c>
      <c r="K180" s="364"/>
    </row>
    <row r="181" s="1" customFormat="1" ht="15" customHeight="1">
      <c r="B181" s="341"/>
      <c r="C181" s="316" t="s">
        <v>127</v>
      </c>
      <c r="D181" s="316"/>
      <c r="E181" s="316"/>
      <c r="F181" s="339" t="s">
        <v>1537</v>
      </c>
      <c r="G181" s="316"/>
      <c r="H181" s="316" t="s">
        <v>1501</v>
      </c>
      <c r="I181" s="316" t="s">
        <v>1539</v>
      </c>
      <c r="J181" s="316">
        <v>10</v>
      </c>
      <c r="K181" s="364"/>
    </row>
    <row r="182" s="1" customFormat="1" ht="15" customHeight="1">
      <c r="B182" s="341"/>
      <c r="C182" s="316" t="s">
        <v>128</v>
      </c>
      <c r="D182" s="316"/>
      <c r="E182" s="316"/>
      <c r="F182" s="339" t="s">
        <v>1537</v>
      </c>
      <c r="G182" s="316"/>
      <c r="H182" s="316" t="s">
        <v>1611</v>
      </c>
      <c r="I182" s="316" t="s">
        <v>1572</v>
      </c>
      <c r="J182" s="316"/>
      <c r="K182" s="364"/>
    </row>
    <row r="183" s="1" customFormat="1" ht="15" customHeight="1">
      <c r="B183" s="341"/>
      <c r="C183" s="316" t="s">
        <v>1612</v>
      </c>
      <c r="D183" s="316"/>
      <c r="E183" s="316"/>
      <c r="F183" s="339" t="s">
        <v>1537</v>
      </c>
      <c r="G183" s="316"/>
      <c r="H183" s="316" t="s">
        <v>1613</v>
      </c>
      <c r="I183" s="316" t="s">
        <v>1572</v>
      </c>
      <c r="J183" s="316"/>
      <c r="K183" s="364"/>
    </row>
    <row r="184" s="1" customFormat="1" ht="15" customHeight="1">
      <c r="B184" s="341"/>
      <c r="C184" s="316" t="s">
        <v>1601</v>
      </c>
      <c r="D184" s="316"/>
      <c r="E184" s="316"/>
      <c r="F184" s="339" t="s">
        <v>1537</v>
      </c>
      <c r="G184" s="316"/>
      <c r="H184" s="316" t="s">
        <v>1614</v>
      </c>
      <c r="I184" s="316" t="s">
        <v>1572</v>
      </c>
      <c r="J184" s="316"/>
      <c r="K184" s="364"/>
    </row>
    <row r="185" s="1" customFormat="1" ht="15" customHeight="1">
      <c r="B185" s="341"/>
      <c r="C185" s="316" t="s">
        <v>130</v>
      </c>
      <c r="D185" s="316"/>
      <c r="E185" s="316"/>
      <c r="F185" s="339" t="s">
        <v>1543</v>
      </c>
      <c r="G185" s="316"/>
      <c r="H185" s="316" t="s">
        <v>1615</v>
      </c>
      <c r="I185" s="316" t="s">
        <v>1539</v>
      </c>
      <c r="J185" s="316">
        <v>50</v>
      </c>
      <c r="K185" s="364"/>
    </row>
    <row r="186" s="1" customFormat="1" ht="15" customHeight="1">
      <c r="B186" s="341"/>
      <c r="C186" s="316" t="s">
        <v>1616</v>
      </c>
      <c r="D186" s="316"/>
      <c r="E186" s="316"/>
      <c r="F186" s="339" t="s">
        <v>1543</v>
      </c>
      <c r="G186" s="316"/>
      <c r="H186" s="316" t="s">
        <v>1617</v>
      </c>
      <c r="I186" s="316" t="s">
        <v>1618</v>
      </c>
      <c r="J186" s="316"/>
      <c r="K186" s="364"/>
    </row>
    <row r="187" s="1" customFormat="1" ht="15" customHeight="1">
      <c r="B187" s="341"/>
      <c r="C187" s="316" t="s">
        <v>1619</v>
      </c>
      <c r="D187" s="316"/>
      <c r="E187" s="316"/>
      <c r="F187" s="339" t="s">
        <v>1543</v>
      </c>
      <c r="G187" s="316"/>
      <c r="H187" s="316" t="s">
        <v>1620</v>
      </c>
      <c r="I187" s="316" t="s">
        <v>1618</v>
      </c>
      <c r="J187" s="316"/>
      <c r="K187" s="364"/>
    </row>
    <row r="188" s="1" customFormat="1" ht="15" customHeight="1">
      <c r="B188" s="341"/>
      <c r="C188" s="316" t="s">
        <v>1621</v>
      </c>
      <c r="D188" s="316"/>
      <c r="E188" s="316"/>
      <c r="F188" s="339" t="s">
        <v>1543</v>
      </c>
      <c r="G188" s="316"/>
      <c r="H188" s="316" t="s">
        <v>1622</v>
      </c>
      <c r="I188" s="316" t="s">
        <v>1618</v>
      </c>
      <c r="J188" s="316"/>
      <c r="K188" s="364"/>
    </row>
    <row r="189" s="1" customFormat="1" ht="15" customHeight="1">
      <c r="B189" s="341"/>
      <c r="C189" s="377" t="s">
        <v>1623</v>
      </c>
      <c r="D189" s="316"/>
      <c r="E189" s="316"/>
      <c r="F189" s="339" t="s">
        <v>1543</v>
      </c>
      <c r="G189" s="316"/>
      <c r="H189" s="316" t="s">
        <v>1624</v>
      </c>
      <c r="I189" s="316" t="s">
        <v>1625</v>
      </c>
      <c r="J189" s="378" t="s">
        <v>1626</v>
      </c>
      <c r="K189" s="364"/>
    </row>
    <row r="190" s="19" customFormat="1" ht="15" customHeight="1">
      <c r="B190" s="379"/>
      <c r="C190" s="380" t="s">
        <v>1627</v>
      </c>
      <c r="D190" s="381"/>
      <c r="E190" s="381"/>
      <c r="F190" s="382" t="s">
        <v>1543</v>
      </c>
      <c r="G190" s="381"/>
      <c r="H190" s="381" t="s">
        <v>1628</v>
      </c>
      <c r="I190" s="381" t="s">
        <v>1625</v>
      </c>
      <c r="J190" s="383" t="s">
        <v>1626</v>
      </c>
      <c r="K190" s="384"/>
    </row>
    <row r="191" s="1" customFormat="1" ht="15" customHeight="1">
      <c r="B191" s="341"/>
      <c r="C191" s="377" t="s">
        <v>42</v>
      </c>
      <c r="D191" s="316"/>
      <c r="E191" s="316"/>
      <c r="F191" s="339" t="s">
        <v>1537</v>
      </c>
      <c r="G191" s="316"/>
      <c r="H191" s="313" t="s">
        <v>1629</v>
      </c>
      <c r="I191" s="316" t="s">
        <v>1630</v>
      </c>
      <c r="J191" s="316"/>
      <c r="K191" s="364"/>
    </row>
    <row r="192" s="1" customFormat="1" ht="15" customHeight="1">
      <c r="B192" s="341"/>
      <c r="C192" s="377" t="s">
        <v>1631</v>
      </c>
      <c r="D192" s="316"/>
      <c r="E192" s="316"/>
      <c r="F192" s="339" t="s">
        <v>1537</v>
      </c>
      <c r="G192" s="316"/>
      <c r="H192" s="316" t="s">
        <v>1632</v>
      </c>
      <c r="I192" s="316" t="s">
        <v>1572</v>
      </c>
      <c r="J192" s="316"/>
      <c r="K192" s="364"/>
    </row>
    <row r="193" s="1" customFormat="1" ht="15" customHeight="1">
      <c r="B193" s="341"/>
      <c r="C193" s="377" t="s">
        <v>1633</v>
      </c>
      <c r="D193" s="316"/>
      <c r="E193" s="316"/>
      <c r="F193" s="339" t="s">
        <v>1537</v>
      </c>
      <c r="G193" s="316"/>
      <c r="H193" s="316" t="s">
        <v>1634</v>
      </c>
      <c r="I193" s="316" t="s">
        <v>1572</v>
      </c>
      <c r="J193" s="316"/>
      <c r="K193" s="364"/>
    </row>
    <row r="194" s="1" customFormat="1" ht="15" customHeight="1">
      <c r="B194" s="341"/>
      <c r="C194" s="377" t="s">
        <v>1635</v>
      </c>
      <c r="D194" s="316"/>
      <c r="E194" s="316"/>
      <c r="F194" s="339" t="s">
        <v>1543</v>
      </c>
      <c r="G194" s="316"/>
      <c r="H194" s="316" t="s">
        <v>1636</v>
      </c>
      <c r="I194" s="316" t="s">
        <v>1572</v>
      </c>
      <c r="J194" s="316"/>
      <c r="K194" s="364"/>
    </row>
    <row r="195" s="1" customFormat="1" ht="15" customHeight="1">
      <c r="B195" s="370"/>
      <c r="C195" s="385"/>
      <c r="D195" s="350"/>
      <c r="E195" s="350"/>
      <c r="F195" s="350"/>
      <c r="G195" s="350"/>
      <c r="H195" s="350"/>
      <c r="I195" s="350"/>
      <c r="J195" s="350"/>
      <c r="K195" s="371"/>
    </row>
    <row r="196" s="1" customFormat="1" ht="18.75" customHeight="1">
      <c r="B196" s="352"/>
      <c r="C196" s="362"/>
      <c r="D196" s="362"/>
      <c r="E196" s="362"/>
      <c r="F196" s="372"/>
      <c r="G196" s="362"/>
      <c r="H196" s="362"/>
      <c r="I196" s="362"/>
      <c r="J196" s="362"/>
      <c r="K196" s="352"/>
    </row>
    <row r="197" s="1" customFormat="1" ht="18.75" customHeight="1">
      <c r="B197" s="352"/>
      <c r="C197" s="362"/>
      <c r="D197" s="362"/>
      <c r="E197" s="362"/>
      <c r="F197" s="372"/>
      <c r="G197" s="362"/>
      <c r="H197" s="362"/>
      <c r="I197" s="362"/>
      <c r="J197" s="362"/>
      <c r="K197" s="352"/>
    </row>
    <row r="198" s="1" customFormat="1" ht="18.75" customHeight="1">
      <c r="B198" s="324"/>
      <c r="C198" s="324"/>
      <c r="D198" s="324"/>
      <c r="E198" s="324"/>
      <c r="F198" s="324"/>
      <c r="G198" s="324"/>
      <c r="H198" s="324"/>
      <c r="I198" s="324"/>
      <c r="J198" s="324"/>
      <c r="K198" s="324"/>
    </row>
    <row r="199" s="1" customFormat="1" ht="13.5">
      <c r="B199" s="303"/>
      <c r="C199" s="304"/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1">
      <c r="B200" s="306"/>
      <c r="C200" s="307" t="s">
        <v>1637</v>
      </c>
      <c r="D200" s="307"/>
      <c r="E200" s="307"/>
      <c r="F200" s="307"/>
      <c r="G200" s="307"/>
      <c r="H200" s="307"/>
      <c r="I200" s="307"/>
      <c r="J200" s="307"/>
      <c r="K200" s="308"/>
    </row>
    <row r="201" s="1" customFormat="1" ht="25.5" customHeight="1">
      <c r="B201" s="306"/>
      <c r="C201" s="386" t="s">
        <v>1638</v>
      </c>
      <c r="D201" s="386"/>
      <c r="E201" s="386"/>
      <c r="F201" s="386" t="s">
        <v>1639</v>
      </c>
      <c r="G201" s="387"/>
      <c r="H201" s="386" t="s">
        <v>1640</v>
      </c>
      <c r="I201" s="386"/>
      <c r="J201" s="386"/>
      <c r="K201" s="308"/>
    </row>
    <row r="202" s="1" customFormat="1" ht="5.25" customHeight="1">
      <c r="B202" s="341"/>
      <c r="C202" s="336"/>
      <c r="D202" s="336"/>
      <c r="E202" s="336"/>
      <c r="F202" s="336"/>
      <c r="G202" s="362"/>
      <c r="H202" s="336"/>
      <c r="I202" s="336"/>
      <c r="J202" s="336"/>
      <c r="K202" s="364"/>
    </row>
    <row r="203" s="1" customFormat="1" ht="15" customHeight="1">
      <c r="B203" s="341"/>
      <c r="C203" s="316" t="s">
        <v>1630</v>
      </c>
      <c r="D203" s="316"/>
      <c r="E203" s="316"/>
      <c r="F203" s="339" t="s">
        <v>43</v>
      </c>
      <c r="G203" s="316"/>
      <c r="H203" s="316" t="s">
        <v>1641</v>
      </c>
      <c r="I203" s="316"/>
      <c r="J203" s="316"/>
      <c r="K203" s="364"/>
    </row>
    <row r="204" s="1" customFormat="1" ht="15" customHeight="1">
      <c r="B204" s="341"/>
      <c r="C204" s="316"/>
      <c r="D204" s="316"/>
      <c r="E204" s="316"/>
      <c r="F204" s="339" t="s">
        <v>44</v>
      </c>
      <c r="G204" s="316"/>
      <c r="H204" s="316" t="s">
        <v>1642</v>
      </c>
      <c r="I204" s="316"/>
      <c r="J204" s="316"/>
      <c r="K204" s="364"/>
    </row>
    <row r="205" s="1" customFormat="1" ht="15" customHeight="1">
      <c r="B205" s="341"/>
      <c r="C205" s="316"/>
      <c r="D205" s="316"/>
      <c r="E205" s="316"/>
      <c r="F205" s="339" t="s">
        <v>47</v>
      </c>
      <c r="G205" s="316"/>
      <c r="H205" s="316" t="s">
        <v>1643</v>
      </c>
      <c r="I205" s="316"/>
      <c r="J205" s="316"/>
      <c r="K205" s="364"/>
    </row>
    <row r="206" s="1" customFormat="1" ht="15" customHeight="1">
      <c r="B206" s="341"/>
      <c r="C206" s="316"/>
      <c r="D206" s="316"/>
      <c r="E206" s="316"/>
      <c r="F206" s="339" t="s">
        <v>45</v>
      </c>
      <c r="G206" s="316"/>
      <c r="H206" s="316" t="s">
        <v>1644</v>
      </c>
      <c r="I206" s="316"/>
      <c r="J206" s="316"/>
      <c r="K206" s="364"/>
    </row>
    <row r="207" s="1" customFormat="1" ht="15" customHeight="1">
      <c r="B207" s="341"/>
      <c r="C207" s="316"/>
      <c r="D207" s="316"/>
      <c r="E207" s="316"/>
      <c r="F207" s="339" t="s">
        <v>46</v>
      </c>
      <c r="G207" s="316"/>
      <c r="H207" s="316" t="s">
        <v>1645</v>
      </c>
      <c r="I207" s="316"/>
      <c r="J207" s="316"/>
      <c r="K207" s="364"/>
    </row>
    <row r="208" s="1" customFormat="1" ht="15" customHeight="1">
      <c r="B208" s="341"/>
      <c r="C208" s="316"/>
      <c r="D208" s="316"/>
      <c r="E208" s="316"/>
      <c r="F208" s="339"/>
      <c r="G208" s="316"/>
      <c r="H208" s="316"/>
      <c r="I208" s="316"/>
      <c r="J208" s="316"/>
      <c r="K208" s="364"/>
    </row>
    <row r="209" s="1" customFormat="1" ht="15" customHeight="1">
      <c r="B209" s="341"/>
      <c r="C209" s="316" t="s">
        <v>1584</v>
      </c>
      <c r="D209" s="316"/>
      <c r="E209" s="316"/>
      <c r="F209" s="339" t="s">
        <v>79</v>
      </c>
      <c r="G209" s="316"/>
      <c r="H209" s="316" t="s">
        <v>1646</v>
      </c>
      <c r="I209" s="316"/>
      <c r="J209" s="316"/>
      <c r="K209" s="364"/>
    </row>
    <row r="210" s="1" customFormat="1" ht="15" customHeight="1">
      <c r="B210" s="341"/>
      <c r="C210" s="316"/>
      <c r="D210" s="316"/>
      <c r="E210" s="316"/>
      <c r="F210" s="339" t="s">
        <v>1481</v>
      </c>
      <c r="G210" s="316"/>
      <c r="H210" s="316" t="s">
        <v>1482</v>
      </c>
      <c r="I210" s="316"/>
      <c r="J210" s="316"/>
      <c r="K210" s="364"/>
    </row>
    <row r="211" s="1" customFormat="1" ht="15" customHeight="1">
      <c r="B211" s="341"/>
      <c r="C211" s="316"/>
      <c r="D211" s="316"/>
      <c r="E211" s="316"/>
      <c r="F211" s="339" t="s">
        <v>1479</v>
      </c>
      <c r="G211" s="316"/>
      <c r="H211" s="316" t="s">
        <v>1647</v>
      </c>
      <c r="I211" s="316"/>
      <c r="J211" s="316"/>
      <c r="K211" s="364"/>
    </row>
    <row r="212" s="1" customFormat="1" ht="15" customHeight="1">
      <c r="B212" s="388"/>
      <c r="C212" s="316"/>
      <c r="D212" s="316"/>
      <c r="E212" s="316"/>
      <c r="F212" s="339" t="s">
        <v>89</v>
      </c>
      <c r="G212" s="377"/>
      <c r="H212" s="368" t="s">
        <v>90</v>
      </c>
      <c r="I212" s="368"/>
      <c r="J212" s="368"/>
      <c r="K212" s="389"/>
    </row>
    <row r="213" s="1" customFormat="1" ht="15" customHeight="1">
      <c r="B213" s="388"/>
      <c r="C213" s="316"/>
      <c r="D213" s="316"/>
      <c r="E213" s="316"/>
      <c r="F213" s="339" t="s">
        <v>1483</v>
      </c>
      <c r="G213" s="377"/>
      <c r="H213" s="368" t="s">
        <v>1433</v>
      </c>
      <c r="I213" s="368"/>
      <c r="J213" s="368"/>
      <c r="K213" s="389"/>
    </row>
    <row r="214" s="1" customFormat="1" ht="15" customHeight="1">
      <c r="B214" s="388"/>
      <c r="C214" s="316"/>
      <c r="D214" s="316"/>
      <c r="E214" s="316"/>
      <c r="F214" s="339"/>
      <c r="G214" s="377"/>
      <c r="H214" s="368"/>
      <c r="I214" s="368"/>
      <c r="J214" s="368"/>
      <c r="K214" s="389"/>
    </row>
    <row r="215" s="1" customFormat="1" ht="15" customHeight="1">
      <c r="B215" s="388"/>
      <c r="C215" s="316" t="s">
        <v>1608</v>
      </c>
      <c r="D215" s="316"/>
      <c r="E215" s="316"/>
      <c r="F215" s="339">
        <v>1</v>
      </c>
      <c r="G215" s="377"/>
      <c r="H215" s="368" t="s">
        <v>1648</v>
      </c>
      <c r="I215" s="368"/>
      <c r="J215" s="368"/>
      <c r="K215" s="389"/>
    </row>
    <row r="216" s="1" customFormat="1" ht="15" customHeight="1">
      <c r="B216" s="388"/>
      <c r="C216" s="316"/>
      <c r="D216" s="316"/>
      <c r="E216" s="316"/>
      <c r="F216" s="339">
        <v>2</v>
      </c>
      <c r="G216" s="377"/>
      <c r="H216" s="368" t="s">
        <v>1649</v>
      </c>
      <c r="I216" s="368"/>
      <c r="J216" s="368"/>
      <c r="K216" s="389"/>
    </row>
    <row r="217" s="1" customFormat="1" ht="15" customHeight="1">
      <c r="B217" s="388"/>
      <c r="C217" s="316"/>
      <c r="D217" s="316"/>
      <c r="E217" s="316"/>
      <c r="F217" s="339">
        <v>3</v>
      </c>
      <c r="G217" s="377"/>
      <c r="H217" s="368" t="s">
        <v>1650</v>
      </c>
      <c r="I217" s="368"/>
      <c r="J217" s="368"/>
      <c r="K217" s="389"/>
    </row>
    <row r="218" s="1" customFormat="1" ht="15" customHeight="1">
      <c r="B218" s="388"/>
      <c r="C218" s="316"/>
      <c r="D218" s="316"/>
      <c r="E218" s="316"/>
      <c r="F218" s="339">
        <v>4</v>
      </c>
      <c r="G218" s="377"/>
      <c r="H218" s="368" t="s">
        <v>1651</v>
      </c>
      <c r="I218" s="368"/>
      <c r="J218" s="368"/>
      <c r="K218" s="389"/>
    </row>
    <row r="219" s="1" customFormat="1" ht="12.75" customHeight="1">
      <c r="B219" s="390"/>
      <c r="C219" s="391"/>
      <c r="D219" s="391"/>
      <c r="E219" s="391"/>
      <c r="F219" s="391"/>
      <c r="G219" s="391"/>
      <c r="H219" s="391"/>
      <c r="I219" s="391"/>
      <c r="J219" s="391"/>
      <c r="K219" s="39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NEUWIRTH\Uzivatel</dc:creator>
  <cp:lastModifiedBy>NEUWIRTH\Uzivatel</cp:lastModifiedBy>
  <dcterms:created xsi:type="dcterms:W3CDTF">2025-08-11T12:28:44Z</dcterms:created>
  <dcterms:modified xsi:type="dcterms:W3CDTF">2025-08-11T12:28:51Z</dcterms:modified>
</cp:coreProperties>
</file>