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lova\Documents\Práce\Rozpočty\2026\03_2026_Doleší_Úvoz\"/>
    </mc:Choice>
  </mc:AlternateContent>
  <bookViews>
    <workbookView xWindow="0" yWindow="0" windowWidth="0" windowHeight="0"/>
  </bookViews>
  <sheets>
    <sheet name="Rekapitulace stavby" sheetId="1" r:id="rId1"/>
    <sheet name="SO 01 - Stavební úpravy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01 - Stavební úpravy'!$C$108:$K$962</definedName>
    <definedName name="_xlnm.Print_Area" localSheetId="1">'SO 01 - Stavební úpravy'!$C$4:$J$39,'SO 01 - Stavební úpravy'!$C$45:$J$90,'SO 01 - Stavební úpravy'!$C$96:$K$962</definedName>
    <definedName name="_xlnm.Print_Titles" localSheetId="1">'SO 01 - Stavební úpravy'!$108:$108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960"/>
  <c r="BH960"/>
  <c r="BG960"/>
  <c r="BE960"/>
  <c r="T960"/>
  <c r="T959"/>
  <c r="R960"/>
  <c r="R959"/>
  <c r="P960"/>
  <c r="P959"/>
  <c r="BI956"/>
  <c r="BH956"/>
  <c r="BG956"/>
  <c r="BE956"/>
  <c r="T956"/>
  <c r="T955"/>
  <c r="R956"/>
  <c r="R955"/>
  <c r="P956"/>
  <c r="P955"/>
  <c r="BI952"/>
  <c r="BH952"/>
  <c r="BG952"/>
  <c r="BE952"/>
  <c r="T952"/>
  <c r="T951"/>
  <c r="T950"/>
  <c r="R952"/>
  <c r="R951"/>
  <c r="R950"/>
  <c r="P952"/>
  <c r="P951"/>
  <c r="P950"/>
  <c r="BI947"/>
  <c r="BH947"/>
  <c r="BG947"/>
  <c r="BE947"/>
  <c r="T947"/>
  <c r="R947"/>
  <c r="P947"/>
  <c r="BI921"/>
  <c r="BH921"/>
  <c r="BG921"/>
  <c r="BE921"/>
  <c r="T921"/>
  <c r="R921"/>
  <c r="P921"/>
  <c r="BI919"/>
  <c r="BH919"/>
  <c r="BG919"/>
  <c r="BE919"/>
  <c r="T919"/>
  <c r="R919"/>
  <c r="P919"/>
  <c r="BI916"/>
  <c r="BH916"/>
  <c r="BG916"/>
  <c r="BE916"/>
  <c r="T916"/>
  <c r="R916"/>
  <c r="P916"/>
  <c r="BI914"/>
  <c r="BH914"/>
  <c r="BG914"/>
  <c r="BE914"/>
  <c r="T914"/>
  <c r="R914"/>
  <c r="P914"/>
  <c r="BI911"/>
  <c r="BH911"/>
  <c r="BG911"/>
  <c r="BE911"/>
  <c r="T911"/>
  <c r="R911"/>
  <c r="P911"/>
  <c r="BI886"/>
  <c r="BH886"/>
  <c r="BG886"/>
  <c r="BE886"/>
  <c r="T886"/>
  <c r="R886"/>
  <c r="P886"/>
  <c r="BI861"/>
  <c r="BH861"/>
  <c r="BG861"/>
  <c r="BE861"/>
  <c r="T861"/>
  <c r="R861"/>
  <c r="P861"/>
  <c r="BI857"/>
  <c r="BH857"/>
  <c r="BG857"/>
  <c r="BE857"/>
  <c r="T857"/>
  <c r="R857"/>
  <c r="P857"/>
  <c r="BI854"/>
  <c r="BH854"/>
  <c r="BG854"/>
  <c r="BE854"/>
  <c r="T854"/>
  <c r="R854"/>
  <c r="P854"/>
  <c r="BI851"/>
  <c r="BH851"/>
  <c r="BG851"/>
  <c r="BE851"/>
  <c r="T851"/>
  <c r="R851"/>
  <c r="P851"/>
  <c r="BI848"/>
  <c r="BH848"/>
  <c r="BG848"/>
  <c r="BE848"/>
  <c r="T848"/>
  <c r="R848"/>
  <c r="P848"/>
  <c r="BI843"/>
  <c r="BH843"/>
  <c r="BG843"/>
  <c r="BE843"/>
  <c r="T843"/>
  <c r="R843"/>
  <c r="P843"/>
  <c r="BI840"/>
  <c r="BH840"/>
  <c r="BG840"/>
  <c r="BE840"/>
  <c r="T840"/>
  <c r="R840"/>
  <c r="P840"/>
  <c r="BI837"/>
  <c r="BH837"/>
  <c r="BG837"/>
  <c r="BE837"/>
  <c r="T837"/>
  <c r="R837"/>
  <c r="P837"/>
  <c r="BI834"/>
  <c r="BH834"/>
  <c r="BG834"/>
  <c r="BE834"/>
  <c r="T834"/>
  <c r="R834"/>
  <c r="P834"/>
  <c r="BI831"/>
  <c r="BH831"/>
  <c r="BG831"/>
  <c r="BE831"/>
  <c r="T831"/>
  <c r="R831"/>
  <c r="P831"/>
  <c r="BI828"/>
  <c r="BH828"/>
  <c r="BG828"/>
  <c r="BE828"/>
  <c r="T828"/>
  <c r="R828"/>
  <c r="P828"/>
  <c r="BI825"/>
  <c r="BH825"/>
  <c r="BG825"/>
  <c r="BE825"/>
  <c r="T825"/>
  <c r="R825"/>
  <c r="P825"/>
  <c r="BI822"/>
  <c r="BH822"/>
  <c r="BG822"/>
  <c r="BE822"/>
  <c r="T822"/>
  <c r="R822"/>
  <c r="P822"/>
  <c r="BI819"/>
  <c r="BH819"/>
  <c r="BG819"/>
  <c r="BE819"/>
  <c r="T819"/>
  <c r="R819"/>
  <c r="P819"/>
  <c r="BI814"/>
  <c r="BH814"/>
  <c r="BG814"/>
  <c r="BE814"/>
  <c r="T814"/>
  <c r="R814"/>
  <c r="P814"/>
  <c r="BI810"/>
  <c r="BH810"/>
  <c r="BG810"/>
  <c r="BE810"/>
  <c r="T810"/>
  <c r="R810"/>
  <c r="P810"/>
  <c r="BI807"/>
  <c r="BH807"/>
  <c r="BG807"/>
  <c r="BE807"/>
  <c r="T807"/>
  <c r="R807"/>
  <c r="P807"/>
  <c r="BI804"/>
  <c r="BH804"/>
  <c r="BG804"/>
  <c r="BE804"/>
  <c r="T804"/>
  <c r="R804"/>
  <c r="P804"/>
  <c r="BI802"/>
  <c r="BH802"/>
  <c r="BG802"/>
  <c r="BE802"/>
  <c r="T802"/>
  <c r="R802"/>
  <c r="P802"/>
  <c r="BI799"/>
  <c r="BH799"/>
  <c r="BG799"/>
  <c r="BE799"/>
  <c r="T799"/>
  <c r="R799"/>
  <c r="P799"/>
  <c r="BI796"/>
  <c r="BH796"/>
  <c r="BG796"/>
  <c r="BE796"/>
  <c r="T796"/>
  <c r="R796"/>
  <c r="P796"/>
  <c r="BI793"/>
  <c r="BH793"/>
  <c r="BG793"/>
  <c r="BE793"/>
  <c r="T793"/>
  <c r="R793"/>
  <c r="P793"/>
  <c r="BI790"/>
  <c r="BH790"/>
  <c r="BG790"/>
  <c r="BE790"/>
  <c r="T790"/>
  <c r="R790"/>
  <c r="P790"/>
  <c r="BI784"/>
  <c r="BH784"/>
  <c r="BG784"/>
  <c r="BE784"/>
  <c r="T784"/>
  <c r="R784"/>
  <c r="P784"/>
  <c r="BI781"/>
  <c r="BH781"/>
  <c r="BG781"/>
  <c r="BE781"/>
  <c r="T781"/>
  <c r="R781"/>
  <c r="P781"/>
  <c r="BI778"/>
  <c r="BH778"/>
  <c r="BG778"/>
  <c r="BE778"/>
  <c r="T778"/>
  <c r="R778"/>
  <c r="P778"/>
  <c r="BI776"/>
  <c r="BH776"/>
  <c r="BG776"/>
  <c r="BE776"/>
  <c r="T776"/>
  <c r="R776"/>
  <c r="P776"/>
  <c r="BI772"/>
  <c r="BH772"/>
  <c r="BG772"/>
  <c r="BE772"/>
  <c r="T772"/>
  <c r="R772"/>
  <c r="P772"/>
  <c r="BI769"/>
  <c r="BH769"/>
  <c r="BG769"/>
  <c r="BE769"/>
  <c r="T769"/>
  <c r="R769"/>
  <c r="P769"/>
  <c r="BI762"/>
  <c r="BH762"/>
  <c r="BG762"/>
  <c r="BE762"/>
  <c r="T762"/>
  <c r="R762"/>
  <c r="P762"/>
  <c r="BI758"/>
  <c r="BH758"/>
  <c r="BG758"/>
  <c r="BE758"/>
  <c r="T758"/>
  <c r="R758"/>
  <c r="P758"/>
  <c r="BI755"/>
  <c r="BH755"/>
  <c r="BG755"/>
  <c r="BE755"/>
  <c r="T755"/>
  <c r="R755"/>
  <c r="P755"/>
  <c r="BI752"/>
  <c r="BH752"/>
  <c r="BG752"/>
  <c r="BE752"/>
  <c r="T752"/>
  <c r="R752"/>
  <c r="P752"/>
  <c r="BI749"/>
  <c r="BH749"/>
  <c r="BG749"/>
  <c r="BE749"/>
  <c r="T749"/>
  <c r="R749"/>
  <c r="P749"/>
  <c r="BI746"/>
  <c r="BH746"/>
  <c r="BG746"/>
  <c r="BE746"/>
  <c r="T746"/>
  <c r="R746"/>
  <c r="P746"/>
  <c r="BI742"/>
  <c r="BH742"/>
  <c r="BG742"/>
  <c r="BE742"/>
  <c r="T742"/>
  <c r="R742"/>
  <c r="P742"/>
  <c r="BI739"/>
  <c r="BH739"/>
  <c r="BG739"/>
  <c r="BE739"/>
  <c r="T739"/>
  <c r="R739"/>
  <c r="P739"/>
  <c r="BI736"/>
  <c r="BH736"/>
  <c r="BG736"/>
  <c r="BE736"/>
  <c r="T736"/>
  <c r="R736"/>
  <c r="P736"/>
  <c r="BI733"/>
  <c r="BH733"/>
  <c r="BG733"/>
  <c r="BE733"/>
  <c r="T733"/>
  <c r="R733"/>
  <c r="P733"/>
  <c r="BI726"/>
  <c r="BH726"/>
  <c r="BG726"/>
  <c r="BE726"/>
  <c r="T726"/>
  <c r="R726"/>
  <c r="P726"/>
  <c r="BI723"/>
  <c r="BH723"/>
  <c r="BG723"/>
  <c r="BE723"/>
  <c r="T723"/>
  <c r="R723"/>
  <c r="P723"/>
  <c r="BI720"/>
  <c r="BH720"/>
  <c r="BG720"/>
  <c r="BE720"/>
  <c r="T720"/>
  <c r="R720"/>
  <c r="P720"/>
  <c r="BI714"/>
  <c r="BH714"/>
  <c r="BG714"/>
  <c r="BE714"/>
  <c r="T714"/>
  <c r="R714"/>
  <c r="P714"/>
  <c r="BI711"/>
  <c r="BH711"/>
  <c r="BG711"/>
  <c r="BE711"/>
  <c r="T711"/>
  <c r="R711"/>
  <c r="P711"/>
  <c r="BI708"/>
  <c r="BH708"/>
  <c r="BG708"/>
  <c r="BE708"/>
  <c r="T708"/>
  <c r="R708"/>
  <c r="P708"/>
  <c r="BI704"/>
  <c r="BH704"/>
  <c r="BG704"/>
  <c r="BE704"/>
  <c r="T704"/>
  <c r="R704"/>
  <c r="P704"/>
  <c r="BI702"/>
  <c r="BH702"/>
  <c r="BG702"/>
  <c r="BE702"/>
  <c r="T702"/>
  <c r="R702"/>
  <c r="P702"/>
  <c r="BI700"/>
  <c r="BH700"/>
  <c r="BG700"/>
  <c r="BE700"/>
  <c r="T700"/>
  <c r="R700"/>
  <c r="P700"/>
  <c r="BI696"/>
  <c r="BH696"/>
  <c r="BG696"/>
  <c r="BE696"/>
  <c r="T696"/>
  <c r="R696"/>
  <c r="P696"/>
  <c r="BI693"/>
  <c r="BH693"/>
  <c r="BG693"/>
  <c r="BE693"/>
  <c r="T693"/>
  <c r="R693"/>
  <c r="P693"/>
  <c r="BI690"/>
  <c r="BH690"/>
  <c r="BG690"/>
  <c r="BE690"/>
  <c r="T690"/>
  <c r="R690"/>
  <c r="P690"/>
  <c r="BI688"/>
  <c r="BH688"/>
  <c r="BG688"/>
  <c r="BE688"/>
  <c r="T688"/>
  <c r="R688"/>
  <c r="P688"/>
  <c r="BI685"/>
  <c r="BH685"/>
  <c r="BG685"/>
  <c r="BE685"/>
  <c r="T685"/>
  <c r="R685"/>
  <c r="P685"/>
  <c r="BI683"/>
  <c r="BH683"/>
  <c r="BG683"/>
  <c r="BE683"/>
  <c r="T683"/>
  <c r="R683"/>
  <c r="P683"/>
  <c r="BI680"/>
  <c r="BH680"/>
  <c r="BG680"/>
  <c r="BE680"/>
  <c r="T680"/>
  <c r="R680"/>
  <c r="P680"/>
  <c r="BI678"/>
  <c r="BH678"/>
  <c r="BG678"/>
  <c r="BE678"/>
  <c r="T678"/>
  <c r="R678"/>
  <c r="P678"/>
  <c r="BI675"/>
  <c r="BH675"/>
  <c r="BG675"/>
  <c r="BE675"/>
  <c r="T675"/>
  <c r="R675"/>
  <c r="P675"/>
  <c r="BI673"/>
  <c r="BH673"/>
  <c r="BG673"/>
  <c r="BE673"/>
  <c r="T673"/>
  <c r="R673"/>
  <c r="P673"/>
  <c r="BI671"/>
  <c r="BH671"/>
  <c r="BG671"/>
  <c r="BE671"/>
  <c r="T671"/>
  <c r="R671"/>
  <c r="P671"/>
  <c r="BI669"/>
  <c r="BH669"/>
  <c r="BG669"/>
  <c r="BE669"/>
  <c r="T669"/>
  <c r="R669"/>
  <c r="P669"/>
  <c r="BI667"/>
  <c r="BH667"/>
  <c r="BG667"/>
  <c r="BE667"/>
  <c r="T667"/>
  <c r="R667"/>
  <c r="P667"/>
  <c r="BI665"/>
  <c r="BH665"/>
  <c r="BG665"/>
  <c r="BE665"/>
  <c r="T665"/>
  <c r="R665"/>
  <c r="P665"/>
  <c r="BI663"/>
  <c r="BH663"/>
  <c r="BG663"/>
  <c r="BE663"/>
  <c r="T663"/>
  <c r="R663"/>
  <c r="P663"/>
  <c r="BI660"/>
  <c r="BH660"/>
  <c r="BG660"/>
  <c r="BE660"/>
  <c r="T660"/>
  <c r="R660"/>
  <c r="P660"/>
  <c r="BI658"/>
  <c r="BH658"/>
  <c r="BG658"/>
  <c r="BE658"/>
  <c r="T658"/>
  <c r="R658"/>
  <c r="P658"/>
  <c r="BI654"/>
  <c r="BH654"/>
  <c r="BG654"/>
  <c r="BE654"/>
  <c r="T654"/>
  <c r="R654"/>
  <c r="P654"/>
  <c r="BI651"/>
  <c r="BH651"/>
  <c r="BG651"/>
  <c r="BE651"/>
  <c r="T651"/>
  <c r="R651"/>
  <c r="P651"/>
  <c r="BI648"/>
  <c r="BH648"/>
  <c r="BG648"/>
  <c r="BE648"/>
  <c r="T648"/>
  <c r="R648"/>
  <c r="P648"/>
  <c r="BI646"/>
  <c r="BH646"/>
  <c r="BG646"/>
  <c r="BE646"/>
  <c r="T646"/>
  <c r="R646"/>
  <c r="P646"/>
  <c r="BI643"/>
  <c r="BH643"/>
  <c r="BG643"/>
  <c r="BE643"/>
  <c r="T643"/>
  <c r="R643"/>
  <c r="P643"/>
  <c r="BI641"/>
  <c r="BH641"/>
  <c r="BG641"/>
  <c r="BE641"/>
  <c r="T641"/>
  <c r="R641"/>
  <c r="P641"/>
  <c r="BI638"/>
  <c r="BH638"/>
  <c r="BG638"/>
  <c r="BE638"/>
  <c r="T638"/>
  <c r="R638"/>
  <c r="P638"/>
  <c r="BI634"/>
  <c r="BH634"/>
  <c r="BG634"/>
  <c r="BE634"/>
  <c r="T634"/>
  <c r="R634"/>
  <c r="P634"/>
  <c r="BI630"/>
  <c r="BH630"/>
  <c r="BG630"/>
  <c r="BE630"/>
  <c r="T630"/>
  <c r="R630"/>
  <c r="P630"/>
  <c r="BI626"/>
  <c r="BH626"/>
  <c r="BG626"/>
  <c r="BE626"/>
  <c r="T626"/>
  <c r="R626"/>
  <c r="P626"/>
  <c r="BI623"/>
  <c r="BH623"/>
  <c r="BG623"/>
  <c r="BE623"/>
  <c r="T623"/>
  <c r="R623"/>
  <c r="P623"/>
  <c r="BI619"/>
  <c r="BH619"/>
  <c r="BG619"/>
  <c r="BE619"/>
  <c r="T619"/>
  <c r="R619"/>
  <c r="P619"/>
  <c r="BI617"/>
  <c r="BH617"/>
  <c r="BG617"/>
  <c r="BE617"/>
  <c r="T617"/>
  <c r="R617"/>
  <c r="P617"/>
  <c r="BI614"/>
  <c r="BH614"/>
  <c r="BG614"/>
  <c r="BE614"/>
  <c r="T614"/>
  <c r="R614"/>
  <c r="P614"/>
  <c r="BI612"/>
  <c r="BH612"/>
  <c r="BG612"/>
  <c r="BE612"/>
  <c r="T612"/>
  <c r="R612"/>
  <c r="P612"/>
  <c r="BI609"/>
  <c r="BH609"/>
  <c r="BG609"/>
  <c r="BE609"/>
  <c r="T609"/>
  <c r="R609"/>
  <c r="P609"/>
  <c r="BI607"/>
  <c r="BH607"/>
  <c r="BG607"/>
  <c r="BE607"/>
  <c r="T607"/>
  <c r="R607"/>
  <c r="P607"/>
  <c r="BI604"/>
  <c r="BH604"/>
  <c r="BG604"/>
  <c r="BE604"/>
  <c r="T604"/>
  <c r="R604"/>
  <c r="P604"/>
  <c r="BI602"/>
  <c r="BH602"/>
  <c r="BG602"/>
  <c r="BE602"/>
  <c r="T602"/>
  <c r="R602"/>
  <c r="P602"/>
  <c r="BI599"/>
  <c r="BH599"/>
  <c r="BG599"/>
  <c r="BE599"/>
  <c r="T599"/>
  <c r="R599"/>
  <c r="P599"/>
  <c r="BI597"/>
  <c r="BH597"/>
  <c r="BG597"/>
  <c r="BE597"/>
  <c r="T597"/>
  <c r="R597"/>
  <c r="P597"/>
  <c r="BI594"/>
  <c r="BH594"/>
  <c r="BG594"/>
  <c r="BE594"/>
  <c r="T594"/>
  <c r="R594"/>
  <c r="P594"/>
  <c r="BI591"/>
  <c r="BH591"/>
  <c r="BG591"/>
  <c r="BE591"/>
  <c r="T591"/>
  <c r="R591"/>
  <c r="P591"/>
  <c r="BI588"/>
  <c r="BH588"/>
  <c r="BG588"/>
  <c r="BE588"/>
  <c r="T588"/>
  <c r="R588"/>
  <c r="P588"/>
  <c r="BI586"/>
  <c r="BH586"/>
  <c r="BG586"/>
  <c r="BE586"/>
  <c r="T586"/>
  <c r="R586"/>
  <c r="P586"/>
  <c r="BI583"/>
  <c r="BH583"/>
  <c r="BG583"/>
  <c r="BE583"/>
  <c r="T583"/>
  <c r="R583"/>
  <c r="P583"/>
  <c r="BI581"/>
  <c r="BH581"/>
  <c r="BG581"/>
  <c r="BE581"/>
  <c r="T581"/>
  <c r="R581"/>
  <c r="P581"/>
  <c r="BI578"/>
  <c r="BH578"/>
  <c r="BG578"/>
  <c r="BE578"/>
  <c r="T578"/>
  <c r="R578"/>
  <c r="P578"/>
  <c r="BI575"/>
  <c r="BH575"/>
  <c r="BG575"/>
  <c r="BE575"/>
  <c r="T575"/>
  <c r="R575"/>
  <c r="P575"/>
  <c r="BI572"/>
  <c r="BH572"/>
  <c r="BG572"/>
  <c r="BE572"/>
  <c r="T572"/>
  <c r="R572"/>
  <c r="P572"/>
  <c r="BI569"/>
  <c r="BH569"/>
  <c r="BG569"/>
  <c r="BE569"/>
  <c r="T569"/>
  <c r="R569"/>
  <c r="P569"/>
  <c r="BI566"/>
  <c r="BH566"/>
  <c r="BG566"/>
  <c r="BE566"/>
  <c r="T566"/>
  <c r="R566"/>
  <c r="P566"/>
  <c r="BI564"/>
  <c r="BH564"/>
  <c r="BG564"/>
  <c r="BE564"/>
  <c r="T564"/>
  <c r="R564"/>
  <c r="P564"/>
  <c r="BI561"/>
  <c r="BH561"/>
  <c r="BG561"/>
  <c r="BE561"/>
  <c r="T561"/>
  <c r="R561"/>
  <c r="P561"/>
  <c r="BI558"/>
  <c r="BH558"/>
  <c r="BG558"/>
  <c r="BE558"/>
  <c r="T558"/>
  <c r="R558"/>
  <c r="P558"/>
  <c r="BI555"/>
  <c r="BH555"/>
  <c r="BG555"/>
  <c r="BE555"/>
  <c r="T555"/>
  <c r="R555"/>
  <c r="P555"/>
  <c r="BI553"/>
  <c r="BH553"/>
  <c r="BG553"/>
  <c r="BE553"/>
  <c r="T553"/>
  <c r="R553"/>
  <c r="P553"/>
  <c r="BI551"/>
  <c r="BH551"/>
  <c r="BG551"/>
  <c r="BE551"/>
  <c r="T551"/>
  <c r="R551"/>
  <c r="P551"/>
  <c r="BI549"/>
  <c r="BH549"/>
  <c r="BG549"/>
  <c r="BE549"/>
  <c r="T549"/>
  <c r="R549"/>
  <c r="P549"/>
  <c r="BI547"/>
  <c r="BH547"/>
  <c r="BG547"/>
  <c r="BE547"/>
  <c r="T547"/>
  <c r="R547"/>
  <c r="P547"/>
  <c r="BI545"/>
  <c r="BH545"/>
  <c r="BG545"/>
  <c r="BE545"/>
  <c r="T545"/>
  <c r="R545"/>
  <c r="P545"/>
  <c r="BI543"/>
  <c r="BH543"/>
  <c r="BG543"/>
  <c r="BE543"/>
  <c r="T543"/>
  <c r="R543"/>
  <c r="P543"/>
  <c r="BI540"/>
  <c r="BH540"/>
  <c r="BG540"/>
  <c r="BE540"/>
  <c r="T540"/>
  <c r="R540"/>
  <c r="P540"/>
  <c r="BI538"/>
  <c r="BH538"/>
  <c r="BG538"/>
  <c r="BE538"/>
  <c r="T538"/>
  <c r="R538"/>
  <c r="P538"/>
  <c r="BI535"/>
  <c r="BH535"/>
  <c r="BG535"/>
  <c r="BE535"/>
  <c r="T535"/>
  <c r="R535"/>
  <c r="P535"/>
  <c r="BI533"/>
  <c r="BH533"/>
  <c r="BG533"/>
  <c r="BE533"/>
  <c r="T533"/>
  <c r="R533"/>
  <c r="P533"/>
  <c r="BI530"/>
  <c r="BH530"/>
  <c r="BG530"/>
  <c r="BE530"/>
  <c r="T530"/>
  <c r="R530"/>
  <c r="P530"/>
  <c r="BI527"/>
  <c r="BH527"/>
  <c r="BG527"/>
  <c r="BE527"/>
  <c r="T527"/>
  <c r="R527"/>
  <c r="P527"/>
  <c r="BI525"/>
  <c r="BH525"/>
  <c r="BG525"/>
  <c r="BE525"/>
  <c r="T525"/>
  <c r="R525"/>
  <c r="P525"/>
  <c r="BI523"/>
  <c r="BH523"/>
  <c r="BG523"/>
  <c r="BE523"/>
  <c r="T523"/>
  <c r="R523"/>
  <c r="P523"/>
  <c r="BI520"/>
  <c r="BH520"/>
  <c r="BG520"/>
  <c r="BE520"/>
  <c r="T520"/>
  <c r="R520"/>
  <c r="P520"/>
  <c r="BI518"/>
  <c r="BH518"/>
  <c r="BG518"/>
  <c r="BE518"/>
  <c r="T518"/>
  <c r="R518"/>
  <c r="P518"/>
  <c r="BI515"/>
  <c r="BH515"/>
  <c r="BG515"/>
  <c r="BE515"/>
  <c r="T515"/>
  <c r="R515"/>
  <c r="P515"/>
  <c r="BI512"/>
  <c r="BH512"/>
  <c r="BG512"/>
  <c r="BE512"/>
  <c r="T512"/>
  <c r="R512"/>
  <c r="P512"/>
  <c r="BI509"/>
  <c r="BH509"/>
  <c r="BG509"/>
  <c r="BE509"/>
  <c r="T509"/>
  <c r="R509"/>
  <c r="P509"/>
  <c r="BI505"/>
  <c r="BH505"/>
  <c r="BG505"/>
  <c r="BE505"/>
  <c r="T505"/>
  <c r="R505"/>
  <c r="P505"/>
  <c r="BI502"/>
  <c r="BH502"/>
  <c r="BG502"/>
  <c r="BE502"/>
  <c r="T502"/>
  <c r="R502"/>
  <c r="P502"/>
  <c r="BI498"/>
  <c r="BH498"/>
  <c r="BG498"/>
  <c r="BE498"/>
  <c r="T498"/>
  <c r="R498"/>
  <c r="P498"/>
  <c r="BI495"/>
  <c r="BH495"/>
  <c r="BG495"/>
  <c r="BE495"/>
  <c r="T495"/>
  <c r="R495"/>
  <c r="P495"/>
  <c r="BI492"/>
  <c r="BH492"/>
  <c r="BG492"/>
  <c r="BE492"/>
  <c r="T492"/>
  <c r="R492"/>
  <c r="P492"/>
  <c r="BI489"/>
  <c r="BH489"/>
  <c r="BG489"/>
  <c r="BE489"/>
  <c r="T489"/>
  <c r="R489"/>
  <c r="P489"/>
  <c r="BI485"/>
  <c r="BH485"/>
  <c r="BG485"/>
  <c r="BE485"/>
  <c r="T485"/>
  <c r="R485"/>
  <c r="P485"/>
  <c r="BI482"/>
  <c r="BH482"/>
  <c r="BG482"/>
  <c r="BE482"/>
  <c r="T482"/>
  <c r="R482"/>
  <c r="P482"/>
  <c r="BI479"/>
  <c r="BH479"/>
  <c r="BG479"/>
  <c r="BE479"/>
  <c r="T479"/>
  <c r="R479"/>
  <c r="P479"/>
  <c r="BI476"/>
  <c r="BH476"/>
  <c r="BG476"/>
  <c r="BE476"/>
  <c r="T476"/>
  <c r="R476"/>
  <c r="P476"/>
  <c r="BI473"/>
  <c r="BH473"/>
  <c r="BG473"/>
  <c r="BE473"/>
  <c r="T473"/>
  <c r="R473"/>
  <c r="P473"/>
  <c r="BI469"/>
  <c r="BH469"/>
  <c r="BG469"/>
  <c r="BE469"/>
  <c r="T469"/>
  <c r="T468"/>
  <c r="R469"/>
  <c r="R468"/>
  <c r="P469"/>
  <c r="P468"/>
  <c r="BI465"/>
  <c r="BH465"/>
  <c r="BG465"/>
  <c r="BE465"/>
  <c r="T465"/>
  <c r="R465"/>
  <c r="P465"/>
  <c r="BI462"/>
  <c r="BH462"/>
  <c r="BG462"/>
  <c r="BE462"/>
  <c r="T462"/>
  <c r="R462"/>
  <c r="P462"/>
  <c r="BI459"/>
  <c r="BH459"/>
  <c r="BG459"/>
  <c r="BE459"/>
  <c r="T459"/>
  <c r="R459"/>
  <c r="P459"/>
  <c r="BI456"/>
  <c r="BH456"/>
  <c r="BG456"/>
  <c r="BE456"/>
  <c r="T456"/>
  <c r="R456"/>
  <c r="P456"/>
  <c r="BI453"/>
  <c r="BH453"/>
  <c r="BG453"/>
  <c r="BE453"/>
  <c r="T453"/>
  <c r="R453"/>
  <c r="P453"/>
  <c r="BI450"/>
  <c r="BH450"/>
  <c r="BG450"/>
  <c r="BE450"/>
  <c r="T450"/>
  <c r="R450"/>
  <c r="P450"/>
  <c r="BI447"/>
  <c r="BH447"/>
  <c r="BG447"/>
  <c r="BE447"/>
  <c r="T447"/>
  <c r="R447"/>
  <c r="P447"/>
  <c r="BI444"/>
  <c r="BH444"/>
  <c r="BG444"/>
  <c r="BE444"/>
  <c r="T444"/>
  <c r="R444"/>
  <c r="P444"/>
  <c r="BI441"/>
  <c r="BH441"/>
  <c r="BG441"/>
  <c r="BE441"/>
  <c r="T441"/>
  <c r="R441"/>
  <c r="P441"/>
  <c r="BI438"/>
  <c r="BH438"/>
  <c r="BG438"/>
  <c r="BE438"/>
  <c r="T438"/>
  <c r="R438"/>
  <c r="P438"/>
  <c r="BI435"/>
  <c r="BH435"/>
  <c r="BG435"/>
  <c r="BE435"/>
  <c r="T435"/>
  <c r="R435"/>
  <c r="P435"/>
  <c r="BI432"/>
  <c r="BH432"/>
  <c r="BG432"/>
  <c r="BE432"/>
  <c r="T432"/>
  <c r="R432"/>
  <c r="P432"/>
  <c r="BI429"/>
  <c r="BH429"/>
  <c r="BG429"/>
  <c r="BE429"/>
  <c r="T429"/>
  <c r="R429"/>
  <c r="P429"/>
  <c r="BI426"/>
  <c r="BH426"/>
  <c r="BG426"/>
  <c r="BE426"/>
  <c r="T426"/>
  <c r="R426"/>
  <c r="P426"/>
  <c r="BI423"/>
  <c r="BH423"/>
  <c r="BG423"/>
  <c r="BE423"/>
  <c r="T423"/>
  <c r="R423"/>
  <c r="P423"/>
  <c r="BI419"/>
  <c r="BH419"/>
  <c r="BG419"/>
  <c r="BE419"/>
  <c r="T419"/>
  <c r="R419"/>
  <c r="P419"/>
  <c r="BI416"/>
  <c r="BH416"/>
  <c r="BG416"/>
  <c r="BE416"/>
  <c r="T416"/>
  <c r="R416"/>
  <c r="P416"/>
  <c r="BI413"/>
  <c r="BH413"/>
  <c r="BG413"/>
  <c r="BE413"/>
  <c r="T413"/>
  <c r="R413"/>
  <c r="P413"/>
  <c r="BI410"/>
  <c r="BH410"/>
  <c r="BG410"/>
  <c r="BE410"/>
  <c r="T410"/>
  <c r="R410"/>
  <c r="P410"/>
  <c r="BI407"/>
  <c r="BH407"/>
  <c r="BG407"/>
  <c r="BE407"/>
  <c r="T407"/>
  <c r="R407"/>
  <c r="P407"/>
  <c r="BI403"/>
  <c r="BH403"/>
  <c r="BG403"/>
  <c r="BE403"/>
  <c r="T403"/>
  <c r="R403"/>
  <c r="P403"/>
  <c r="BI400"/>
  <c r="BH400"/>
  <c r="BG400"/>
  <c r="BE400"/>
  <c r="T400"/>
  <c r="R400"/>
  <c r="P400"/>
  <c r="BI397"/>
  <c r="BH397"/>
  <c r="BG397"/>
  <c r="BE397"/>
  <c r="T397"/>
  <c r="R397"/>
  <c r="P397"/>
  <c r="BI394"/>
  <c r="BH394"/>
  <c r="BG394"/>
  <c r="BE394"/>
  <c r="T394"/>
  <c r="R394"/>
  <c r="P394"/>
  <c r="BI391"/>
  <c r="BH391"/>
  <c r="BG391"/>
  <c r="BE391"/>
  <c r="T391"/>
  <c r="R391"/>
  <c r="P391"/>
  <c r="BI388"/>
  <c r="BH388"/>
  <c r="BG388"/>
  <c r="BE388"/>
  <c r="T388"/>
  <c r="R388"/>
  <c r="P388"/>
  <c r="BI385"/>
  <c r="BH385"/>
  <c r="BG385"/>
  <c r="BE385"/>
  <c r="T385"/>
  <c r="R385"/>
  <c r="P385"/>
  <c r="BI383"/>
  <c r="BH383"/>
  <c r="BG383"/>
  <c r="BE383"/>
  <c r="T383"/>
  <c r="R383"/>
  <c r="P383"/>
  <c r="BI379"/>
  <c r="BH379"/>
  <c r="BG379"/>
  <c r="BE379"/>
  <c r="T379"/>
  <c r="R379"/>
  <c r="P379"/>
  <c r="BI376"/>
  <c r="BH376"/>
  <c r="BG376"/>
  <c r="BE376"/>
  <c r="T376"/>
  <c r="R376"/>
  <c r="P376"/>
  <c r="BI373"/>
  <c r="BH373"/>
  <c r="BG373"/>
  <c r="BE373"/>
  <c r="T373"/>
  <c r="R373"/>
  <c r="P373"/>
  <c r="BI370"/>
  <c r="BH370"/>
  <c r="BG370"/>
  <c r="BE370"/>
  <c r="T370"/>
  <c r="R370"/>
  <c r="P370"/>
  <c r="BI367"/>
  <c r="BH367"/>
  <c r="BG367"/>
  <c r="BE367"/>
  <c r="T367"/>
  <c r="R367"/>
  <c r="P367"/>
  <c r="BI364"/>
  <c r="BH364"/>
  <c r="BG364"/>
  <c r="BE364"/>
  <c r="T364"/>
  <c r="R364"/>
  <c r="P364"/>
  <c r="BI361"/>
  <c r="BH361"/>
  <c r="BG361"/>
  <c r="BE361"/>
  <c r="T361"/>
  <c r="R361"/>
  <c r="P361"/>
  <c r="BI359"/>
  <c r="BH359"/>
  <c r="BG359"/>
  <c r="BE359"/>
  <c r="T359"/>
  <c r="R359"/>
  <c r="P359"/>
  <c r="BI354"/>
  <c r="BH354"/>
  <c r="BG354"/>
  <c r="BE354"/>
  <c r="T354"/>
  <c r="T353"/>
  <c r="R354"/>
  <c r="R353"/>
  <c r="P354"/>
  <c r="P353"/>
  <c r="BI350"/>
  <c r="BH350"/>
  <c r="BG350"/>
  <c r="BE350"/>
  <c r="T350"/>
  <c r="R350"/>
  <c r="P350"/>
  <c r="BI347"/>
  <c r="BH347"/>
  <c r="BG347"/>
  <c r="BE347"/>
  <c r="T347"/>
  <c r="R347"/>
  <c r="P347"/>
  <c r="BI343"/>
  <c r="BH343"/>
  <c r="BG343"/>
  <c r="BE343"/>
  <c r="T343"/>
  <c r="R343"/>
  <c r="P343"/>
  <c r="BI340"/>
  <c r="BH340"/>
  <c r="BG340"/>
  <c r="BE340"/>
  <c r="T340"/>
  <c r="R340"/>
  <c r="P340"/>
  <c r="BI337"/>
  <c r="BH337"/>
  <c r="BG337"/>
  <c r="BE337"/>
  <c r="T337"/>
  <c r="R337"/>
  <c r="P337"/>
  <c r="BI312"/>
  <c r="BH312"/>
  <c r="BG312"/>
  <c r="BE312"/>
  <c r="T312"/>
  <c r="R312"/>
  <c r="P312"/>
  <c r="BI309"/>
  <c r="BH309"/>
  <c r="BG309"/>
  <c r="BE309"/>
  <c r="T309"/>
  <c r="R309"/>
  <c r="P309"/>
  <c r="BI306"/>
  <c r="BH306"/>
  <c r="BG306"/>
  <c r="BE306"/>
  <c r="T306"/>
  <c r="R306"/>
  <c r="P306"/>
  <c r="BI303"/>
  <c r="BH303"/>
  <c r="BG303"/>
  <c r="BE303"/>
  <c r="T303"/>
  <c r="R303"/>
  <c r="P303"/>
  <c r="BI301"/>
  <c r="BH301"/>
  <c r="BG301"/>
  <c r="BE301"/>
  <c r="T301"/>
  <c r="R301"/>
  <c r="P301"/>
  <c r="BI297"/>
  <c r="BH297"/>
  <c r="BG297"/>
  <c r="BE297"/>
  <c r="T297"/>
  <c r="R297"/>
  <c r="P297"/>
  <c r="BI293"/>
  <c r="BH293"/>
  <c r="BG293"/>
  <c r="BE293"/>
  <c r="T293"/>
  <c r="R293"/>
  <c r="P293"/>
  <c r="BI289"/>
  <c r="BH289"/>
  <c r="BG289"/>
  <c r="BE289"/>
  <c r="T289"/>
  <c r="R289"/>
  <c r="P289"/>
  <c r="BI279"/>
  <c r="BH279"/>
  <c r="BG279"/>
  <c r="BE279"/>
  <c r="T279"/>
  <c r="R279"/>
  <c r="P279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R270"/>
  <c r="P270"/>
  <c r="BI265"/>
  <c r="BH265"/>
  <c r="BG265"/>
  <c r="BE265"/>
  <c r="T265"/>
  <c r="R265"/>
  <c r="P265"/>
  <c r="BI262"/>
  <c r="BH262"/>
  <c r="BG262"/>
  <c r="BE262"/>
  <c r="T262"/>
  <c r="R262"/>
  <c r="P262"/>
  <c r="BI252"/>
  <c r="BH252"/>
  <c r="BG252"/>
  <c r="BE252"/>
  <c r="T252"/>
  <c r="R252"/>
  <c r="P252"/>
  <c r="BI248"/>
  <c r="BH248"/>
  <c r="BG248"/>
  <c r="BE248"/>
  <c r="T248"/>
  <c r="R248"/>
  <c r="P248"/>
  <c r="BI245"/>
  <c r="BH245"/>
  <c r="BG245"/>
  <c r="BE245"/>
  <c r="T245"/>
  <c r="R245"/>
  <c r="P245"/>
  <c r="BI241"/>
  <c r="BH241"/>
  <c r="BG241"/>
  <c r="BE241"/>
  <c r="T241"/>
  <c r="R241"/>
  <c r="P241"/>
  <c r="BI237"/>
  <c r="BH237"/>
  <c r="BG237"/>
  <c r="BE237"/>
  <c r="T237"/>
  <c r="R237"/>
  <c r="P237"/>
  <c r="BI213"/>
  <c r="BH213"/>
  <c r="BG213"/>
  <c r="BE213"/>
  <c r="T213"/>
  <c r="R213"/>
  <c r="P213"/>
  <c r="BI189"/>
  <c r="BH189"/>
  <c r="BG189"/>
  <c r="BE189"/>
  <c r="T189"/>
  <c r="R189"/>
  <c r="P189"/>
  <c r="BI165"/>
  <c r="BH165"/>
  <c r="BG165"/>
  <c r="BE165"/>
  <c r="T165"/>
  <c r="R165"/>
  <c r="P165"/>
  <c r="BI161"/>
  <c r="BH161"/>
  <c r="BG161"/>
  <c r="BE161"/>
  <c r="T161"/>
  <c r="R161"/>
  <c r="P161"/>
  <c r="BI158"/>
  <c r="BH158"/>
  <c r="BG158"/>
  <c r="BE158"/>
  <c r="T158"/>
  <c r="R158"/>
  <c r="P158"/>
  <c r="BI134"/>
  <c r="BH134"/>
  <c r="BG134"/>
  <c r="BE134"/>
  <c r="T134"/>
  <c r="R134"/>
  <c r="P134"/>
  <c r="BI129"/>
  <c r="BH129"/>
  <c r="BG129"/>
  <c r="BE129"/>
  <c r="T129"/>
  <c r="R129"/>
  <c r="P129"/>
  <c r="BI125"/>
  <c r="BH125"/>
  <c r="BG125"/>
  <c r="BE125"/>
  <c r="T125"/>
  <c r="R125"/>
  <c r="P125"/>
  <c r="BI120"/>
  <c r="BH120"/>
  <c r="BG120"/>
  <c r="BE120"/>
  <c r="T120"/>
  <c r="R120"/>
  <c r="P120"/>
  <c r="BI116"/>
  <c r="BH116"/>
  <c r="BG116"/>
  <c r="BE116"/>
  <c r="T116"/>
  <c r="R116"/>
  <c r="P116"/>
  <c r="BI112"/>
  <c r="BH112"/>
  <c r="BG112"/>
  <c r="BE112"/>
  <c r="T112"/>
  <c r="R112"/>
  <c r="P112"/>
  <c r="J105"/>
  <c r="F105"/>
  <c r="F103"/>
  <c r="E101"/>
  <c r="J54"/>
  <c r="F54"/>
  <c r="F52"/>
  <c r="E50"/>
  <c r="J24"/>
  <c r="E24"/>
  <c r="J106"/>
  <c r="J23"/>
  <c r="J18"/>
  <c r="E18"/>
  <c r="F55"/>
  <c r="J17"/>
  <c r="J12"/>
  <c r="J103"/>
  <c r="E7"/>
  <c r="E48"/>
  <c i="1" r="L50"/>
  <c r="AM50"/>
  <c r="AM49"/>
  <c r="L49"/>
  <c r="AM47"/>
  <c r="L47"/>
  <c r="L45"/>
  <c r="L44"/>
  <c i="2" r="J711"/>
  <c r="BK530"/>
  <c r="BK755"/>
  <c r="BK520"/>
  <c r="BK158"/>
  <c r="J673"/>
  <c r="BK447"/>
  <c r="J265"/>
  <c r="J807"/>
  <c r="BK489"/>
  <c r="BK112"/>
  <c r="J675"/>
  <c r="J602"/>
  <c r="J447"/>
  <c r="BK397"/>
  <c i="1" r="AS54"/>
  <c i="2" r="J456"/>
  <c r="J129"/>
  <c r="J784"/>
  <c r="J690"/>
  <c r="BK350"/>
  <c r="J947"/>
  <c r="J837"/>
  <c r="J654"/>
  <c r="J502"/>
  <c r="BK388"/>
  <c r="J354"/>
  <c r="J781"/>
  <c r="BK708"/>
  <c r="BK630"/>
  <c r="BK547"/>
  <c r="BK453"/>
  <c r="J704"/>
  <c r="J479"/>
  <c r="J438"/>
  <c r="J739"/>
  <c r="J520"/>
  <c r="J861"/>
  <c r="J825"/>
  <c r="J485"/>
  <c r="J423"/>
  <c r="J641"/>
  <c r="J822"/>
  <c r="BK772"/>
  <c r="BK343"/>
  <c r="J799"/>
  <c r="BK663"/>
  <c r="J597"/>
  <c r="J515"/>
  <c r="J459"/>
  <c r="J410"/>
  <c r="BK391"/>
  <c r="J540"/>
  <c r="BK297"/>
  <c r="BK822"/>
  <c r="BK776"/>
  <c r="BK720"/>
  <c r="J413"/>
  <c r="J213"/>
  <c r="BK914"/>
  <c r="J828"/>
  <c r="BK714"/>
  <c r="J549"/>
  <c r="BK361"/>
  <c r="BK561"/>
  <c r="J843"/>
  <c r="BK646"/>
  <c r="BK604"/>
  <c r="J581"/>
  <c r="BK270"/>
  <c r="BK213"/>
  <c r="J762"/>
  <c r="BK671"/>
  <c r="J379"/>
  <c r="BK165"/>
  <c r="BK643"/>
  <c r="BK502"/>
  <c r="J309"/>
  <c r="BK680"/>
  <c r="J663"/>
  <c r="BK843"/>
  <c r="BK607"/>
  <c r="BK129"/>
  <c r="BK614"/>
  <c r="J134"/>
  <c r="BK804"/>
  <c r="J551"/>
  <c r="BK279"/>
  <c r="BK911"/>
  <c r="J814"/>
  <c r="J569"/>
  <c r="BK426"/>
  <c r="J558"/>
  <c r="BK814"/>
  <c r="BK739"/>
  <c r="BK634"/>
  <c r="J543"/>
  <c r="BK432"/>
  <c r="J343"/>
  <c r="J742"/>
  <c r="J373"/>
  <c r="BK799"/>
  <c r="J749"/>
  <c r="J509"/>
  <c r="BK276"/>
  <c r="BK886"/>
  <c r="J810"/>
  <c r="J630"/>
  <c r="BK482"/>
  <c r="J370"/>
  <c r="J638"/>
  <c r="BK769"/>
  <c r="J561"/>
  <c r="BK476"/>
  <c r="BK651"/>
  <c r="BK543"/>
  <c r="J572"/>
  <c r="BK410"/>
  <c r="J161"/>
  <c r="BK840"/>
  <c r="J665"/>
  <c r="BK583"/>
  <c r="BK435"/>
  <c r="BK383"/>
  <c r="J276"/>
  <c r="J857"/>
  <c r="BK252"/>
  <c r="BK385"/>
  <c r="BK683"/>
  <c r="BK400"/>
  <c r="J361"/>
  <c r="BK700"/>
  <c r="J441"/>
  <c r="J505"/>
  <c r="BK952"/>
  <c r="BK515"/>
  <c r="BK828"/>
  <c r="BK189"/>
  <c r="BK784"/>
  <c r="J435"/>
  <c r="J416"/>
  <c r="J752"/>
  <c r="BK588"/>
  <c r="J385"/>
  <c r="J702"/>
  <c r="J512"/>
  <c r="BK265"/>
  <c r="J848"/>
  <c r="J614"/>
  <c r="J680"/>
  <c r="J465"/>
  <c r="BK312"/>
  <c r="BK790"/>
  <c r="BK733"/>
  <c r="J564"/>
  <c r="J432"/>
  <c r="BK293"/>
  <c r="BK419"/>
  <c r="BK834"/>
  <c r="BK723"/>
  <c r="BK373"/>
  <c r="BK916"/>
  <c r="BK736"/>
  <c r="BK492"/>
  <c r="BK376"/>
  <c r="BK623"/>
  <c r="J746"/>
  <c r="J588"/>
  <c r="J237"/>
  <c r="BK566"/>
  <c r="BK638"/>
  <c r="BK597"/>
  <c r="BK459"/>
  <c r="J279"/>
  <c r="BK746"/>
  <c r="BK413"/>
  <c r="BK781"/>
  <c r="BK675"/>
  <c r="J533"/>
  <c r="J388"/>
  <c r="J714"/>
  <c r="J492"/>
  <c r="J306"/>
  <c r="BK673"/>
  <c r="J914"/>
  <c r="J952"/>
  <c r="J685"/>
  <c r="J634"/>
  <c r="J337"/>
  <c r="BK796"/>
  <c r="J158"/>
  <c r="BK778"/>
  <c r="J651"/>
  <c r="J591"/>
  <c r="BK465"/>
  <c r="BK367"/>
  <c r="BK726"/>
  <c r="J476"/>
  <c r="BK125"/>
  <c r="J790"/>
  <c r="BK696"/>
  <c r="BK485"/>
  <c r="BK248"/>
  <c r="BK854"/>
  <c r="J755"/>
  <c r="BK572"/>
  <c r="BK394"/>
  <c r="BK161"/>
  <c r="J553"/>
  <c r="BK793"/>
  <c r="BK612"/>
  <c r="BK553"/>
  <c r="BK241"/>
  <c r="BK641"/>
  <c r="J538"/>
  <c r="J586"/>
  <c r="BK347"/>
  <c r="J886"/>
  <c r="J819"/>
  <c r="J736"/>
  <c r="J619"/>
  <c r="J429"/>
  <c r="J394"/>
  <c r="J297"/>
  <c r="J916"/>
  <c r="BK648"/>
  <c r="J245"/>
  <c r="J523"/>
  <c r="BK837"/>
  <c r="BK758"/>
  <c r="J667"/>
  <c r="J403"/>
  <c r="BK237"/>
  <c r="BK617"/>
  <c r="BK473"/>
  <c r="BK273"/>
  <c r="BK509"/>
  <c r="BK960"/>
  <c r="BK450"/>
  <c r="J671"/>
  <c r="BK479"/>
  <c r="J359"/>
  <c r="J840"/>
  <c r="J604"/>
  <c r="J116"/>
  <c r="BK678"/>
  <c r="BK469"/>
  <c r="BK564"/>
  <c r="J400"/>
  <c r="J350"/>
  <c r="J796"/>
  <c r="J617"/>
  <c r="J594"/>
  <c r="BK364"/>
  <c r="J189"/>
  <c r="J555"/>
  <c r="BK569"/>
  <c r="BK495"/>
  <c r="J303"/>
  <c r="J960"/>
  <c r="J831"/>
  <c r="BK752"/>
  <c r="J669"/>
  <c r="J599"/>
  <c r="BK538"/>
  <c r="J450"/>
  <c r="J364"/>
  <c r="J273"/>
  <c r="BK438"/>
  <c r="BK851"/>
  <c r="J778"/>
  <c r="BK555"/>
  <c r="J301"/>
  <c r="BK921"/>
  <c r="BK742"/>
  <c r="J566"/>
  <c r="J407"/>
  <c r="J367"/>
  <c r="BK575"/>
  <c r="BK819"/>
  <c r="BK578"/>
  <c r="J444"/>
  <c r="J683"/>
  <c r="BK551"/>
  <c r="BK525"/>
  <c r="J547"/>
  <c r="J340"/>
  <c r="BK120"/>
  <c r="J834"/>
  <c r="J772"/>
  <c r="J921"/>
  <c r="BK535"/>
  <c r="J270"/>
  <c r="J530"/>
  <c r="J252"/>
  <c r="J804"/>
  <c r="J733"/>
  <c r="BK545"/>
  <c r="J397"/>
  <c r="J241"/>
  <c r="J607"/>
  <c r="BK462"/>
  <c r="J262"/>
  <c r="BK665"/>
  <c r="J854"/>
  <c r="BK702"/>
  <c r="J688"/>
  <c r="J518"/>
  <c r="BK379"/>
  <c r="BK825"/>
  <c r="J769"/>
  <c r="J120"/>
  <c r="J696"/>
  <c r="BK609"/>
  <c r="J473"/>
  <c r="BK456"/>
  <c r="BK429"/>
  <c r="BK289"/>
  <c r="J678"/>
  <c r="BK403"/>
  <c r="J802"/>
  <c r="J626"/>
  <c r="J623"/>
  <c r="BK359"/>
  <c r="J758"/>
  <c r="BK549"/>
  <c r="BK626"/>
  <c r="BK947"/>
  <c r="J658"/>
  <c r="J383"/>
  <c r="J708"/>
  <c r="J489"/>
  <c r="J793"/>
  <c r="BK688"/>
  <c r="J469"/>
  <c r="BK354"/>
  <c r="BK690"/>
  <c r="J525"/>
  <c r="BK749"/>
  <c r="BK581"/>
  <c r="J462"/>
  <c r="BK423"/>
  <c r="BK301"/>
  <c r="J911"/>
  <c r="BK660"/>
  <c r="BK591"/>
  <c r="J293"/>
  <c r="BK693"/>
  <c r="J575"/>
  <c r="BK956"/>
  <c r="BK498"/>
  <c r="J248"/>
  <c r="BK857"/>
  <c r="BK802"/>
  <c r="J720"/>
  <c r="BK602"/>
  <c r="J498"/>
  <c r="BK685"/>
  <c r="BK306"/>
  <c r="BK527"/>
  <c r="BK831"/>
  <c r="J535"/>
  <c r="BK370"/>
  <c r="BK599"/>
  <c r="BK669"/>
  <c r="J578"/>
  <c r="J643"/>
  <c r="BK262"/>
  <c r="J583"/>
  <c r="BK810"/>
  <c r="BK654"/>
  <c r="BK558"/>
  <c r="J453"/>
  <c r="BK309"/>
  <c r="J919"/>
  <c r="J726"/>
  <c r="BK444"/>
  <c r="BK340"/>
  <c r="BK619"/>
  <c r="BK533"/>
  <c r="BK586"/>
  <c r="BK667"/>
  <c r="BK407"/>
  <c r="BK848"/>
  <c r="J660"/>
  <c r="BK594"/>
  <c r="J426"/>
  <c r="BK337"/>
  <c r="BK861"/>
  <c r="J527"/>
  <c r="BK518"/>
  <c r="J776"/>
  <c r="BK416"/>
  <c r="BK711"/>
  <c r="J347"/>
  <c r="BK919"/>
  <c r="BK658"/>
  <c r="BK303"/>
  <c r="J165"/>
  <c r="J612"/>
  <c r="J482"/>
  <c r="J376"/>
  <c r="J851"/>
  <c r="J723"/>
  <c r="J419"/>
  <c r="BK245"/>
  <c r="J495"/>
  <c r="BK505"/>
  <c r="BK134"/>
  <c r="BK704"/>
  <c r="J693"/>
  <c r="J125"/>
  <c r="J646"/>
  <c r="J391"/>
  <c r="BK116"/>
  <c r="BK807"/>
  <c r="BK762"/>
  <c r="J700"/>
  <c r="BK512"/>
  <c r="J289"/>
  <c r="BK441"/>
  <c r="J956"/>
  <c r="J648"/>
  <c r="J545"/>
  <c r="BK523"/>
  <c r="J609"/>
  <c r="BK540"/>
  <c r="J312"/>
  <c r="J112"/>
  <c l="1" r="R133"/>
  <c r="R269"/>
  <c r="R336"/>
  <c r="BK358"/>
  <c r="BK382"/>
  <c r="J382"/>
  <c r="J68"/>
  <c r="P382"/>
  <c r="BK422"/>
  <c r="J422"/>
  <c r="J70"/>
  <c r="T422"/>
  <c r="BK472"/>
  <c r="J472"/>
  <c r="J72"/>
  <c r="R472"/>
  <c r="BK478"/>
  <c r="J478"/>
  <c r="J73"/>
  <c r="R478"/>
  <c r="P488"/>
  <c r="BK508"/>
  <c r="J508"/>
  <c r="J76"/>
  <c r="T508"/>
  <c r="R563"/>
  <c r="BK593"/>
  <c r="J593"/>
  <c r="J78"/>
  <c r="P593"/>
  <c r="T593"/>
  <c r="P622"/>
  <c r="BK813"/>
  <c r="J813"/>
  <c r="J84"/>
  <c r="BK111"/>
  <c r="J111"/>
  <c r="J61"/>
  <c r="P133"/>
  <c r="P269"/>
  <c r="P336"/>
  <c r="T622"/>
  <c r="P813"/>
  <c r="R653"/>
  <c r="BK707"/>
  <c r="J707"/>
  <c r="J81"/>
  <c r="R813"/>
  <c r="T133"/>
  <c r="BK653"/>
  <c r="J653"/>
  <c r="J80"/>
  <c r="T653"/>
  <c r="P713"/>
  <c r="R761"/>
  <c r="R860"/>
  <c r="R713"/>
  <c r="T761"/>
  <c r="T813"/>
  <c r="BK713"/>
  <c r="J713"/>
  <c r="J82"/>
  <c r="BK761"/>
  <c r="J761"/>
  <c r="J83"/>
  <c r="T860"/>
  <c r="P111"/>
  <c r="T111"/>
  <c r="BK488"/>
  <c r="J488"/>
  <c r="J74"/>
  <c r="R488"/>
  <c r="BK501"/>
  <c r="J501"/>
  <c r="J75"/>
  <c r="R501"/>
  <c r="P508"/>
  <c r="BK563"/>
  <c r="J563"/>
  <c r="J77"/>
  <c r="T563"/>
  <c r="R593"/>
  <c r="P406"/>
  <c r="BK622"/>
  <c r="J622"/>
  <c r="J79"/>
  <c r="BK133"/>
  <c r="J133"/>
  <c r="J62"/>
  <c r="T269"/>
  <c r="P653"/>
  <c r="T336"/>
  <c r="T358"/>
  <c r="T382"/>
  <c r="R406"/>
  <c r="T406"/>
  <c r="R422"/>
  <c r="P472"/>
  <c r="T472"/>
  <c r="P478"/>
  <c r="T478"/>
  <c r="T488"/>
  <c r="P501"/>
  <c r="T501"/>
  <c r="R508"/>
  <c r="P563"/>
  <c r="R111"/>
  <c r="R110"/>
  <c r="BK269"/>
  <c r="J269"/>
  <c r="J63"/>
  <c r="BK336"/>
  <c r="J336"/>
  <c r="J64"/>
  <c r="P358"/>
  <c r="BK406"/>
  <c r="J406"/>
  <c r="J69"/>
  <c r="P707"/>
  <c r="BK860"/>
  <c r="J860"/>
  <c r="J85"/>
  <c r="R358"/>
  <c r="R382"/>
  <c r="P422"/>
  <c r="R622"/>
  <c r="R707"/>
  <c r="T713"/>
  <c r="P860"/>
  <c r="T707"/>
  <c r="P761"/>
  <c r="BF289"/>
  <c r="BF354"/>
  <c r="BF373"/>
  <c r="BF388"/>
  <c r="BF492"/>
  <c r="BF551"/>
  <c r="BF586"/>
  <c r="BF690"/>
  <c r="BF693"/>
  <c r="BF696"/>
  <c r="BF700"/>
  <c r="BF726"/>
  <c r="BF758"/>
  <c r="BF778"/>
  <c r="BF804"/>
  <c r="BF831"/>
  <c r="BF840"/>
  <c r="BF843"/>
  <c r="E99"/>
  <c r="F106"/>
  <c r="BF112"/>
  <c r="BF129"/>
  <c r="BF161"/>
  <c r="BF237"/>
  <c r="BF248"/>
  <c r="BF530"/>
  <c r="BF609"/>
  <c r="BF643"/>
  <c r="BF648"/>
  <c r="BF658"/>
  <c r="BF444"/>
  <c r="BF485"/>
  <c r="BF512"/>
  <c r="BF518"/>
  <c r="BF540"/>
  <c r="BF558"/>
  <c r="BF564"/>
  <c r="BF569"/>
  <c r="BF588"/>
  <c r="BF617"/>
  <c r="BF630"/>
  <c r="BF673"/>
  <c r="BF273"/>
  <c r="BF297"/>
  <c r="BF306"/>
  <c r="BF337"/>
  <c r="BF394"/>
  <c r="BF462"/>
  <c r="BF509"/>
  <c r="BF520"/>
  <c r="BF523"/>
  <c r="BF599"/>
  <c r="BF660"/>
  <c r="BF665"/>
  <c r="BF583"/>
  <c r="BF755"/>
  <c r="BF776"/>
  <c r="BF784"/>
  <c r="BF793"/>
  <c r="BF837"/>
  <c r="BF851"/>
  <c r="BF857"/>
  <c r="BF861"/>
  <c r="BK951"/>
  <c r="J951"/>
  <c r="J87"/>
  <c r="BF612"/>
  <c r="BF626"/>
  <c r="BF343"/>
  <c r="BF376"/>
  <c r="BF379"/>
  <c r="BF438"/>
  <c r="BF498"/>
  <c r="BF515"/>
  <c r="BF538"/>
  <c r="BF545"/>
  <c r="BF638"/>
  <c r="BF790"/>
  <c r="BF796"/>
  <c r="BF814"/>
  <c r="BF822"/>
  <c r="BF825"/>
  <c r="BF854"/>
  <c r="BF886"/>
  <c r="BF916"/>
  <c r="BF921"/>
  <c r="BF165"/>
  <c r="BF312"/>
  <c r="BF364"/>
  <c r="BF367"/>
  <c r="BF385"/>
  <c r="BF391"/>
  <c r="BF400"/>
  <c r="BF407"/>
  <c r="BF416"/>
  <c r="BF423"/>
  <c r="BF429"/>
  <c r="BF432"/>
  <c r="BF441"/>
  <c r="BF447"/>
  <c r="BF469"/>
  <c r="BF489"/>
  <c r="BF543"/>
  <c r="BF591"/>
  <c r="BF680"/>
  <c r="BF733"/>
  <c r="BF752"/>
  <c r="BF807"/>
  <c r="BF819"/>
  <c r="BF956"/>
  <c r="J55"/>
  <c r="BF213"/>
  <c r="BF265"/>
  <c r="BF270"/>
  <c r="BF435"/>
  <c r="BF479"/>
  <c r="BF495"/>
  <c r="BF634"/>
  <c r="BF711"/>
  <c r="BF746"/>
  <c r="BF952"/>
  <c r="J52"/>
  <c r="BF116"/>
  <c r="BF120"/>
  <c r="BF241"/>
  <c r="BF301"/>
  <c r="BF303"/>
  <c r="BF383"/>
  <c r="BF607"/>
  <c r="BF614"/>
  <c r="BF646"/>
  <c r="BF671"/>
  <c r="BF704"/>
  <c r="BF708"/>
  <c r="BF947"/>
  <c r="BK959"/>
  <c r="J959"/>
  <c r="J89"/>
  <c r="BF125"/>
  <c r="BF245"/>
  <c r="BF252"/>
  <c r="BF361"/>
  <c r="BF525"/>
  <c r="BF619"/>
  <c r="BF641"/>
  <c r="BF781"/>
  <c r="BF802"/>
  <c r="BF834"/>
  <c r="BF340"/>
  <c r="BF347"/>
  <c r="BF350"/>
  <c r="BF359"/>
  <c r="BF370"/>
  <c r="BF456"/>
  <c r="BF547"/>
  <c r="BF578"/>
  <c r="BF581"/>
  <c r="BF651"/>
  <c r="BF654"/>
  <c r="BF663"/>
  <c r="BF667"/>
  <c r="BK468"/>
  <c r="J468"/>
  <c r="J71"/>
  <c r="BF410"/>
  <c r="BF413"/>
  <c r="BF426"/>
  <c r="BF453"/>
  <c r="BF459"/>
  <c r="BF505"/>
  <c r="BF555"/>
  <c r="BF566"/>
  <c r="BF602"/>
  <c r="BF685"/>
  <c r="BK353"/>
  <c r="J353"/>
  <c r="J65"/>
  <c r="BF828"/>
  <c r="BK955"/>
  <c r="J955"/>
  <c r="J88"/>
  <c r="BF535"/>
  <c r="BF553"/>
  <c r="BF561"/>
  <c r="BF604"/>
  <c r="BF714"/>
  <c r="BF279"/>
  <c r="BF293"/>
  <c r="BF419"/>
  <c r="BF450"/>
  <c r="BF482"/>
  <c r="BF527"/>
  <c r="BF533"/>
  <c r="BF597"/>
  <c r="BF675"/>
  <c r="BF683"/>
  <c r="BF720"/>
  <c r="BF134"/>
  <c r="BF189"/>
  <c r="BF276"/>
  <c r="BF473"/>
  <c r="BF502"/>
  <c r="BF549"/>
  <c r="BF736"/>
  <c r="BF742"/>
  <c r="BF749"/>
  <c r="BF762"/>
  <c r="BF769"/>
  <c r="BF772"/>
  <c r="BF799"/>
  <c r="BF810"/>
  <c r="BF158"/>
  <c r="BF309"/>
  <c r="BF465"/>
  <c r="BF476"/>
  <c r="BF572"/>
  <c r="BF575"/>
  <c r="BF594"/>
  <c r="BF623"/>
  <c r="BF702"/>
  <c r="BF739"/>
  <c r="BF262"/>
  <c r="BF397"/>
  <c r="BF403"/>
  <c r="BF669"/>
  <c r="BF678"/>
  <c r="BF688"/>
  <c r="BF723"/>
  <c r="BF848"/>
  <c r="BF911"/>
  <c r="BF914"/>
  <c r="BF919"/>
  <c r="BF960"/>
  <c r="F36"/>
  <c i="1" r="BC55"/>
  <c r="BC54"/>
  <c r="W32"/>
  <c i="2" r="F33"/>
  <c i="1" r="AZ55"/>
  <c r="AZ54"/>
  <c r="W29"/>
  <c i="2" r="F35"/>
  <c i="1" r="BB55"/>
  <c r="BB54"/>
  <c r="W31"/>
  <c i="2" r="J33"/>
  <c i="1" r="AV55"/>
  <c i="2" r="F37"/>
  <c i="1" r="BD55"/>
  <c r="BD54"/>
  <c r="W33"/>
  <c i="2" l="1" r="P110"/>
  <c r="R357"/>
  <c r="R109"/>
  <c r="P357"/>
  <c r="T357"/>
  <c r="BK357"/>
  <c r="J357"/>
  <c r="J66"/>
  <c r="T110"/>
  <c r="T109"/>
  <c r="J358"/>
  <c r="J67"/>
  <c r="BK110"/>
  <c r="J110"/>
  <c r="J60"/>
  <c r="BK950"/>
  <c r="J950"/>
  <c r="J86"/>
  <c i="1" r="AY54"/>
  <c i="2" r="J34"/>
  <c i="1" r="AW55"/>
  <c r="AT55"/>
  <c r="AX54"/>
  <c r="AV54"/>
  <c r="AK29"/>
  <c i="2" r="F34"/>
  <c i="1" r="BA55"/>
  <c r="BA54"/>
  <c r="W30"/>
  <c i="2" l="1" r="P109"/>
  <c i="1" r="AU55"/>
  <c i="2" r="BK109"/>
  <c r="J109"/>
  <c i="1" r="AU54"/>
  <c r="AW54"/>
  <c r="AK30"/>
  <c i="2" r="J30"/>
  <c i="1" r="AG55"/>
  <c r="AG54"/>
  <c i="2" l="1" r="J59"/>
  <c i="1" r="AN55"/>
  <c i="2" r="J39"/>
  <c i="1" r="AT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<sst xmlns="http://schemas.openxmlformats.org/spreadsheetml/2006/main">
  <si>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</si>
  <si>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</si>
  <si>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</si>
  <si>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</si>
  <si>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</si>
  <si>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{ee083d7b-242e-47c9-b6c0-e508aa9050d5}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</si>
  <si>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</si>
  <si>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</si>
  <si>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</si>
  <si>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</si>
  <si>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</si>
  <si>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</si>
  <si>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</si>
  <si>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</si>
  <si>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</si>
  <si>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72_2025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</si>
  <si>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</si>
  <si>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</si>
  <si>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bytové jednotky č.1</t>
  </si>
  <si>
    <t>KSO:</t>
  </si>
  <si>
    <t>CC-CZ:</t>
  </si>
  <si>
    <t>Místo:</t>
  </si>
  <si>
    <t>Úvoz 207/17 Jihlava</t>
  </si>
  <si>
    <t>Datum:</t>
  </si>
  <si>
    <t>18. 12. 2025</t>
  </si>
  <si>
    <t>Zadavatel:</t>
  </si>
  <si>
    <t>IČ:</t>
  </si>
  <si>
    <t>Magistrát Města Jihlava, Masarykovo nám.97/1</t>
  </si>
  <si>
    <t>DIČ:</t>
  </si>
  <si>
    <t>Účastník:</t>
  </si>
  <si>
    <t>Vyplň údaj</t>
  </si>
  <si>
    <t>Projektant:</t>
  </si>
  <si>
    <t>19728361</t>
  </si>
  <si>
    <t xml:space="preserve">Selta Projekt 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</si>
  <si>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</si>
  <si>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</si>
  <si>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</si>
  <si>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</si>
  <si>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</si>
  <si>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</si>
  <si>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</si>
  <si>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</si>
  <si>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</si>
  <si>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</si>
  <si>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</si>
  <si>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</si>
  <si>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</si>
  <si>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</si>
  <si>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</si>
  <si>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</si>
  <si>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</si>
  <si>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</si>
  <si>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</si>
  <si>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</si>
  <si>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</si>
  <si>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</si>
  <si>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</si>
  <si>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</si>
  <si>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</si>
  <si>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</si>
  <si>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</si>
  <si>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</si>
  <si>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</si>
  <si>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</si>
  <si>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</si>
  <si>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</si>
  <si>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</si>
  <si>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</si>
  <si>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</si>
  <si>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</si>
  <si>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</si>
  <si>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</si>
  <si>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</si>
  <si>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</si>
  <si>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</si>
  <si>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</si>
  <si>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</si>
  <si>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</si>
  <si>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</si>
  <si>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</t>
  </si>
  <si>
    <t>STA</t>
  </si>
  <si>
    <t>1</t>
  </si>
  <si>
    <t>{a94c15ad-90ad-4242-8522-3a113620d7a1}</t>
  </si>
  <si>
    <t>KRYCÍ LIST SOUPISU PRACÍ</t>
  </si>
  <si>
    <t>Objekt:</t>
  </si>
  <si>
    <t>SO 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</si>
  <si>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</si>
  <si>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</si>
  <si>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</si>
  <si>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</si>
  <si>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</si>
  <si>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</si>
  <si>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</si>
  <si>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</si>
  <si>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</si>
  <si>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</si>
  <si>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</si>
  <si>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</si>
  <si>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</si>
  <si>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</si>
  <si>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</si>
  <si>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</si>
  <si>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</si>
  <si>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</si>
  <si>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</si>
  <si>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</si>
  <si>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</si>
  <si>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</si>
  <si>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</si>
  <si>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</si>
  <si>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</si>
  <si>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</si>
  <si>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</si>
  <si>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</si>
  <si>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</si>
  <si>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</si>
  <si>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</si>
  <si>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</si>
  <si>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</si>
  <si>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</si>
  <si>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</si>
  <si>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</si>
  <si>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</si>
  <si>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</si>
  <si>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</si>
  <si>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</si>
  <si>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</si>
  <si>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</si>
  <si>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</si>
  <si>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</si>
  <si>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</si>
  <si>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</si>
  <si>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</si>
  <si>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</si>
  <si>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</si>
  <si>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</si>
  <si>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</si>
  <si>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</si>
  <si>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</si>
  <si>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</si>
  <si>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</si>
  <si>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</si>
  <si>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CS ÚRS 2025 02</t>
  </si>
  <si>
    <t>4</t>
  </si>
  <si>
    <t>2</t>
  </si>
  <si>
    <t>-1792127745</t>
  </si>
  <si>
    <t>PP</t>
  </si>
  <si>
    <t>Zazdívka otvorů ve zdivu nadzákladovém cihlami pálenými plochy přes 1 m2 do 4 m2 na maltu vápenocementovou</t>
  </si>
  <si>
    <t>Online PSC</t>
  </si>
  <si>
    <t>https://podminky.urs.cz/item/CS_URS_2025_02/310239211</t>
  </si>
  <si>
    <t>VV</t>
  </si>
  <si>
    <t>"chodba"0,9*2*0,48</t>
  </si>
  <si>
    <t>317944323</t>
  </si>
  <si>
    <t>Válcované nosníky výšky přes 120 do 240 mm dodatečně osazované do připravených otvorů</t>
  </si>
  <si>
    <t>t</t>
  </si>
  <si>
    <t>-1865225717</t>
  </si>
  <si>
    <t>Válcované nosníky dodatečně osazované do připravených otvorů bez zazdění hlav, výšky přes 120 do 220 mm</t>
  </si>
  <si>
    <t>https://podminky.urs.cz/item/CS_URS_2025_02/317944323</t>
  </si>
  <si>
    <t>0,014</t>
  </si>
  <si>
    <t>319201321</t>
  </si>
  <si>
    <t>Vyrovnání nerovného povrchu zdiva tl do 30 mm maltou</t>
  </si>
  <si>
    <t>m2</t>
  </si>
  <si>
    <t>835389723</t>
  </si>
  <si>
    <t>Vyrovnání nerovného povrchu vnitřního i vnějšího zdiva bez odsekání vadných cihel, maltou (s dodáním hmot) tl. do 30 mm</t>
  </si>
  <si>
    <t>https://podminky.urs.cz/item/CS_URS_2025_02/319201321</t>
  </si>
  <si>
    <t>P</t>
  </si>
  <si>
    <t xml:space="preserve">Poznámka k položce:_x000d_
počítáno na 30% omítané plochy_x000d_
</t>
  </si>
  <si>
    <t>"odhad výměry"25</t>
  </si>
  <si>
    <t>346244382</t>
  </si>
  <si>
    <t>Plentování jednostranné v přes 200 do 300 mm válcovaných nosníků cihlami</t>
  </si>
  <si>
    <t>1134102255</t>
  </si>
  <si>
    <t>Plentování ocelových válcovaných nosníků jednostranné cihlami na maltu, výška stojiny přes 200 do 300 mm</t>
  </si>
  <si>
    <t>https://podminky.urs.cz/item/CS_URS_2025_02/346244382</t>
  </si>
  <si>
    <t>(1+1)*0,14</t>
  </si>
  <si>
    <t>5</t>
  </si>
  <si>
    <t>349231821</t>
  </si>
  <si>
    <t>Přizdívka ostění s ozubem z cihel tl přes 150 do 300 mm</t>
  </si>
  <si>
    <t>CS ÚRS 2026 01</t>
  </si>
  <si>
    <t>-757094911</t>
  </si>
  <si>
    <t>Přizdívka z cihel ostění s ozubem ve vybouraných otvorech, s vysekáním kapes pro zavázaní přes 150 do 300 mm</t>
  </si>
  <si>
    <t>https://podminky.urs.cz/item/CS_URS_2026_01/349231821</t>
  </si>
  <si>
    <t>2*0,25</t>
  </si>
  <si>
    <t>6</t>
  </si>
  <si>
    <t>Úpravy povrchů, podlahy a osazování výplní</t>
  </si>
  <si>
    <t>612131100</t>
  </si>
  <si>
    <t>Vápenný postřik vnitřních stěn nanášený ručně</t>
  </si>
  <si>
    <t>-1367205856</t>
  </si>
  <si>
    <t>Podkladní a spojovací vrstva vnitřních omítaných ploch vápenný postřik nanášený ručně celoplošně stěn</t>
  </si>
  <si>
    <t>https://podminky.urs.cz/item/CS_URS_2025_02/612131100</t>
  </si>
  <si>
    <t>"m.č.1.01"</t>
  </si>
  <si>
    <t>(6,21+6,21+4,54+4,54)*3</t>
  </si>
  <si>
    <t>(1,1*1,9+1,1*1,9+0,8*2+0,9*2)*-1</t>
  </si>
  <si>
    <t>"m.č.1.02"</t>
  </si>
  <si>
    <t>(5,53+5,53+2,33+2,33)*3</t>
  </si>
  <si>
    <t>(1,1*1,9+0,9*2+0,7*2)*-1</t>
  </si>
  <si>
    <t>"m.č.1.03"</t>
  </si>
  <si>
    <t>3,652*3</t>
  </si>
  <si>
    <t>0,6*2*-1</t>
  </si>
  <si>
    <t>"m.č.1.04"</t>
  </si>
  <si>
    <t>(0,98+0,98+2+2)*3</t>
  </si>
  <si>
    <t>(0,6*2)*-1</t>
  </si>
  <si>
    <t>"m.č.1.05"</t>
  </si>
  <si>
    <t>13,54*3</t>
  </si>
  <si>
    <t>(0,9*2+0,6*2+0,6*2+0,8*2+0,6*2+0,8*2+0,7*2)*-1</t>
  </si>
  <si>
    <t>"m.č.1.06"</t>
  </si>
  <si>
    <t>(3,933+3,933+3,753+3,753)*3</t>
  </si>
  <si>
    <t>(0,8*2+1,1*1,9+1,1*1,9)*-1</t>
  </si>
  <si>
    <t>"m.č.1.07"</t>
  </si>
  <si>
    <t>(1,5+1,5+2+2)*3</t>
  </si>
  <si>
    <t>7</t>
  </si>
  <si>
    <t>612135101</t>
  </si>
  <si>
    <t>Hrubá výplň rýh ve stěnách maltou jakékoli šířky rýhy</t>
  </si>
  <si>
    <t>1576482341</t>
  </si>
  <si>
    <t>Hrubá výplň rýh maltou jakékoli šířky rýhy ve stěnách</t>
  </si>
  <si>
    <t>https://podminky.urs.cz/item/CS_URS_2026_01/612135101</t>
  </si>
  <si>
    <t>8</t>
  </si>
  <si>
    <t>612142001</t>
  </si>
  <si>
    <t>Pletivo sklovláknité vnitřních stěn vtlačené do tmelu</t>
  </si>
  <si>
    <t>-1034120549</t>
  </si>
  <si>
    <t>Pletivo vnitřních ploch v ploše nebo pruzích, na plném podkladu sklovláknité vtlačené do tmelu včetně tmelu stěn</t>
  </si>
  <si>
    <t>https://podminky.urs.cz/item/CS_URS_2025_02/612142001</t>
  </si>
  <si>
    <t>"odhad výměry - překrytí rýh atd"30</t>
  </si>
  <si>
    <t>9</t>
  </si>
  <si>
    <t>612321121</t>
  </si>
  <si>
    <t>Vápenocementová omítka hladká jednovrstvá vnitřních stěn nanášená ručně</t>
  </si>
  <si>
    <t>1844832678</t>
  </si>
  <si>
    <t>Omítka vápenocementová vnitřních ploch nanášená ručně jednovrstvá, tloušťky do 10 mm hladká svislých konstrukcí stěn</t>
  </si>
  <si>
    <t>https://podminky.urs.cz/item/CS_URS_2025_02/612321121</t>
  </si>
  <si>
    <t>10</t>
  </si>
  <si>
    <t>612321131</t>
  </si>
  <si>
    <t>Vápenocementový štuk vnitřních stěn tloušťky do 3 mm</t>
  </si>
  <si>
    <t>-355367878</t>
  </si>
  <si>
    <t>Vápenocementový štuk vnitřních ploch tloušťky do 3 mm svislých konstrukcí stěn</t>
  </si>
  <si>
    <t>https://podminky.urs.cz/item/CS_URS_2025_02/612321131</t>
  </si>
  <si>
    <t>11</t>
  </si>
  <si>
    <t>612321191</t>
  </si>
  <si>
    <t>Příplatek k vápenocementové omítce vnitřních stěn za každých dalších 5 mm tloušťky ručně</t>
  </si>
  <si>
    <t>-1331337666</t>
  </si>
  <si>
    <t>Omítka vápenocementová vnitřních ploch nanášená ručně Příplatek k cenám za každých dalších i započatých 5 mm tloušťky omítky přes 10 mm stěn</t>
  </si>
  <si>
    <t>https://podminky.urs.cz/item/CS_URS_2026_01/612321191</t>
  </si>
  <si>
    <t>612325302</t>
  </si>
  <si>
    <t>Vápenocementová štuková omítka ostění nebo nadpraží</t>
  </si>
  <si>
    <t>498941496</t>
  </si>
  <si>
    <t>Vápenocementová omítka ostění nebo nadpraží štuková dvouvrstvá</t>
  </si>
  <si>
    <t>https://podminky.urs.cz/item/CS_URS_2025_02/612325302</t>
  </si>
  <si>
    <t>(1,1+1,1+1,9+1,9)*5*0,25</t>
  </si>
  <si>
    <t>13</t>
  </si>
  <si>
    <t>631319011</t>
  </si>
  <si>
    <t>Příplatek k mazanině tl přes 50 do 80 mm za přehlazení povrchu</t>
  </si>
  <si>
    <t>-2026906726</t>
  </si>
  <si>
    <t>Příplatek k cenám mazanin za úpravu povrchu mazaniny přehlazením, mazanina tl. přes 50 do 80 mm</t>
  </si>
  <si>
    <t>https://podminky.urs.cz/item/CS_URS_2025_02/631319011</t>
  </si>
  <si>
    <t>(64,29*0,05)</t>
  </si>
  <si>
    <t>14</t>
  </si>
  <si>
    <t>631319171</t>
  </si>
  <si>
    <t>Příplatek k mazanině tl přes 50 do 80 mm za stržení povrchu spodní vrstvy před vložením výztuže</t>
  </si>
  <si>
    <t>-2059316669</t>
  </si>
  <si>
    <t>Příplatek k cenám mazanin za stržení povrchu spodní vrstvy mazaniny latí před vložením výztuže nebo pletiva pro tl. obou vrstev mazaniny přes 50 do 80 mm</t>
  </si>
  <si>
    <t>https://podminky.urs.cz/item/CS_URS_2025_02/631319171</t>
  </si>
  <si>
    <t>15</t>
  </si>
  <si>
    <t>631362021</t>
  </si>
  <si>
    <t>Výztuž mazanin svařovanými sítěmi Kari</t>
  </si>
  <si>
    <t>1949989738</t>
  </si>
  <si>
    <t>Výztuž mazanin ze svařovaných sítí z drátů typu KARI</t>
  </si>
  <si>
    <t>https://podminky.urs.cz/item/CS_URS_2026_01/631362021</t>
  </si>
  <si>
    <t>(64,3*1,25*3,1)/1000</t>
  </si>
  <si>
    <t>16</t>
  </si>
  <si>
    <t>632451024</t>
  </si>
  <si>
    <t>Vyrovnávací potěr tl přes 40 do 50 mm z MC 15 provedený v pásu</t>
  </si>
  <si>
    <t>-1247373472</t>
  </si>
  <si>
    <t>Potěr cementový vyrovnávací z malty (MC-15) v pásu o průměrné (střední) tl. přes 40 do 50 mm</t>
  </si>
  <si>
    <t>https://podminky.urs.cz/item/CS_URS_2025_02/632451024</t>
  </si>
  <si>
    <t>"m.č.1.01"24,25</t>
  </si>
  <si>
    <t>"m.č.1.02"12,9</t>
  </si>
  <si>
    <t>"m.č. 1.03"0,9</t>
  </si>
  <si>
    <t>"m.č.1.04" 1,96</t>
  </si>
  <si>
    <t>"m.č. 1.05"6,6</t>
  </si>
  <si>
    <t>"m.č.1.06" 14,71</t>
  </si>
  <si>
    <t>"m.č.1.07" 2,97</t>
  </si>
  <si>
    <t>17</t>
  </si>
  <si>
    <t>632481213</t>
  </si>
  <si>
    <t>Separační vrstva z PE fólie</t>
  </si>
  <si>
    <t>-422626549</t>
  </si>
  <si>
    <t>Separační vrstva k oddělení podlahových vrstev z polyetylénové fólie</t>
  </si>
  <si>
    <t>https://podminky.urs.cz/item/CS_URS_2025_02/632481213</t>
  </si>
  <si>
    <t>18</t>
  </si>
  <si>
    <t>634112112</t>
  </si>
  <si>
    <t>Obvodová dilatace podlahovým páskem z pěnového PE mezi stěnou a mazaninou nebo potěrem v 100 mm</t>
  </si>
  <si>
    <t>m</t>
  </si>
  <si>
    <t>880111505</t>
  </si>
  <si>
    <t>Obvodová dilatace mezi stěnou a mazaninou nebo potěrem podlahovým páskem z pěnového PE tl. do 10 mm, výšky 100 mm</t>
  </si>
  <si>
    <t>https://podminky.urs.cz/item/CS_URS_2025_02/634112112</t>
  </si>
  <si>
    <t>19,8+15,8+13,6+7+3,7+6+15,4</t>
  </si>
  <si>
    <t>Ostatní konstrukce a práce, bourání</t>
  </si>
  <si>
    <t>19</t>
  </si>
  <si>
    <t>949101111</t>
  </si>
  <si>
    <t>Lešení pomocné pro objekty pozemních staveb s lešeňovou podlahou v do 1,9 m zatížení do 150 kg/m2</t>
  </si>
  <si>
    <t>-70812436</t>
  </si>
  <si>
    <t>Lešení pomocné pracovní pro objekty pozemních staveb pro zatížení do 150 kg/m2, o výšce lešeňové podlahy do 1,9 m</t>
  </si>
  <si>
    <t>https://podminky.urs.cz/item/CS_URS_2025_02/949101111</t>
  </si>
  <si>
    <t>20</t>
  </si>
  <si>
    <t>953845113</t>
  </si>
  <si>
    <t>Vyvložkování stávajícího komínového tělesa nerezovými vložkami pevnými D přes 130 do 160 mm v 3 m</t>
  </si>
  <si>
    <t>soubor</t>
  </si>
  <si>
    <t>-1506433796</t>
  </si>
  <si>
    <t>Vyvložkování stávajících komínových nebo větracích průduchů nerezovými vložkami pevnými, včetně ukončení komínu komínového tělesa výšky 3 m světlý průměr vložky přes 130 m do 160 mm</t>
  </si>
  <si>
    <t>https://podminky.urs.cz/item/CS_URS_2026_01/953845113</t>
  </si>
  <si>
    <t>953845118</t>
  </si>
  <si>
    <t>Vyvložkování stávajícího svislého kouřovodu nerezovými vložkami pevnými D přes 130 do 160 mm v 3 m</t>
  </si>
  <si>
    <t>1350434582</t>
  </si>
  <si>
    <t>Vyvložkování stávajících komínových nebo větracích průduchů nerezovými vložkami pevnými, včetně ukončení komínu svislého kouřovodu výšky 3 m světlý průměr vložky přes 130 m do 160 mm</t>
  </si>
  <si>
    <t>https://podminky.urs.cz/item/CS_URS_2026_01/953845118</t>
  </si>
  <si>
    <t>22</t>
  </si>
  <si>
    <t>965045113</t>
  </si>
  <si>
    <t>Bourání potěrů cementových nebo pískocementových tl do 50 mm pl přes 4 m2</t>
  </si>
  <si>
    <t>-272369553</t>
  </si>
  <si>
    <t>Bourání potěrů tl. do 50 mm cementových nebo pískocementových, plochy přes 4 m2</t>
  </si>
  <si>
    <t>https://podminky.urs.cz/item/CS_URS_2025_02/965045113</t>
  </si>
  <si>
    <t>23</t>
  </si>
  <si>
    <t>968062375</t>
  </si>
  <si>
    <t>Vybourání dřevěných rámů oken zdvojených včetně křídel pl do 2 m2</t>
  </si>
  <si>
    <t>-1820491912</t>
  </si>
  <si>
    <t>Vybourání dřevěných rámů oken s křídly, dveřních zárubní, vrat, stěn, ostění nebo obkladů rámů oken s křídly zdvojených, plochy do 2 m2</t>
  </si>
  <si>
    <t>https://podminky.urs.cz/item/CS_URS_2025_02/968062375</t>
  </si>
  <si>
    <t>(1,1*1,9)*5</t>
  </si>
  <si>
    <t>24</t>
  </si>
  <si>
    <t>968072455</t>
  </si>
  <si>
    <t>Vybourání kovových dveřních zárubní pl do 2 m2</t>
  </si>
  <si>
    <t>-1559160169</t>
  </si>
  <si>
    <t>Vybourání kovových rámů oken s křídly, dveřních zárubní, vrat, stěn, ostění nebo obkladů dveřních zárubní, plochy do 2 m2</t>
  </si>
  <si>
    <t>https://podminky.urs.cz/item/CS_URS_2025_02/968072455</t>
  </si>
  <si>
    <t>0,9*2+0,6*2+0,6*2+0,8*2+0,6*2+0,8*2+0,9*2+0,7*2</t>
  </si>
  <si>
    <t>25</t>
  </si>
  <si>
    <t>973031324</t>
  </si>
  <si>
    <t>Vysekání kapes ve zdivu cihelném na MV nebo MVC pl do 0,10 m2 hl do 150 mm</t>
  </si>
  <si>
    <t>kus</t>
  </si>
  <si>
    <t>799771241</t>
  </si>
  <si>
    <t>Vysekání výklenků nebo kapes ve zdivu z cihel na maltu vápennou nebo vápenocementovou kapes, plochy do 0,10 m2, hl. do 150 mm</t>
  </si>
  <si>
    <t>https://podminky.urs.cz/item/CS_URS_2026_01/973031324</t>
  </si>
  <si>
    <t>"zazdívka otvoru"12</t>
  </si>
  <si>
    <t>26</t>
  </si>
  <si>
    <t>974_Pol001</t>
  </si>
  <si>
    <t>bm</t>
  </si>
  <si>
    <t>1516023723</t>
  </si>
  <si>
    <t>Odříznutí a odbourání části příčky pro rozšíření otvoru</t>
  </si>
  <si>
    <t>27</t>
  </si>
  <si>
    <t>974031121</t>
  </si>
  <si>
    <t>Vysekání rýh ve zdivu cihelném hl do 30 mm š do 30 mm</t>
  </si>
  <si>
    <t>CS ÚRS 2024 02</t>
  </si>
  <si>
    <t>-672002763</t>
  </si>
  <si>
    <t>Vysekání rýh ve zdivu cihelném na maltu vápennou nebo vápenocementovou do hl. 30 mm a šířky do 30 mm</t>
  </si>
  <si>
    <t>https://podminky.urs.cz/item/CS_URS_2024_02/974031121</t>
  </si>
  <si>
    <t>28</t>
  </si>
  <si>
    <t>974031132</t>
  </si>
  <si>
    <t>Vysekání rýh ve zdivu cihelném hl do 50 mm š do 70 mm</t>
  </si>
  <si>
    <t>-1709986049</t>
  </si>
  <si>
    <t>Vysekání rýh ve zdivu cihelném na maltu vápennou nebo vápenocementovou do hl. 50 mm a šířky do 70 mm</t>
  </si>
  <si>
    <t>https://podminky.urs.cz/item/CS_URS_2024_02/974031132</t>
  </si>
  <si>
    <t>29</t>
  </si>
  <si>
    <t>977151121</t>
  </si>
  <si>
    <t>Jádrové vrty diamantovými korunkami do stavebních materiálů D přes 110 do 120 mm</t>
  </si>
  <si>
    <t>1005556369</t>
  </si>
  <si>
    <t>Jádrové vrty diamantovými korunkami do stavebních materiálů (železobetonu, betonu, cihel, obkladů, dlažeb, kamene) průměru přes 110 do 120 mm</t>
  </si>
  <si>
    <t>https://podminky.urs.cz/item/CS_URS_2025_02/977151121</t>
  </si>
  <si>
    <t>30</t>
  </si>
  <si>
    <t>978013191</t>
  </si>
  <si>
    <t>Otlučení (osekání) vnitřní vápenné nebo vápenocementové omítky stěn v rozsahu přes 50 do 100 %</t>
  </si>
  <si>
    <t>440180446</t>
  </si>
  <si>
    <t>Otlučení vápenných nebo vápenocementových omítek vnitřních ploch stěn s vyškrabáním spar, s očištěním zdiva, v rozsahu přes 50 do 100 %</t>
  </si>
  <si>
    <t>https://podminky.urs.cz/item/CS_URS_2025_02/978013191</t>
  </si>
  <si>
    <t>997</t>
  </si>
  <si>
    <t>Doprava suti a vybouraných hmot</t>
  </si>
  <si>
    <t>31</t>
  </si>
  <si>
    <t>997013212</t>
  </si>
  <si>
    <t>Vnitrostaveništní doprava suti a vybouraných hmot pro budovy v přes 6 do 9 m ručně</t>
  </si>
  <si>
    <t>-1917478743</t>
  </si>
  <si>
    <t>Vnitrostaveništní doprava suti a vybouraných hmot vodorovně do 50 m s naložením ručně pro budovy a haly výšky přes 6 do 9 m</t>
  </si>
  <si>
    <t>https://podminky.urs.cz/item/CS_URS_2025_02/997013212</t>
  </si>
  <si>
    <t>32</t>
  </si>
  <si>
    <t>997013501</t>
  </si>
  <si>
    <t>Odvoz suti a vybouraných hmot na skládku nebo meziskládku do 1 km se složením</t>
  </si>
  <si>
    <t>190296971</t>
  </si>
  <si>
    <t>Odvoz suti a vybouraných hmot na skládku nebo meziskládku se složením, na vzdálenost do 1 km</t>
  </si>
  <si>
    <t>https://podminky.urs.cz/item/CS_URS_2025_02/997013501</t>
  </si>
  <si>
    <t>33</t>
  </si>
  <si>
    <t>997013509</t>
  </si>
  <si>
    <t>Příplatek k odvozu suti a vybouraných hmot na skládku ZKD 1 km přes 1 km</t>
  </si>
  <si>
    <t>2129956848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</si>
  <si>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</si>
  <si>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</si>
  <si>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19,645*19 'Přepočtené koeficientem množství</t>
  </si>
  <si>
    <t>34</t>
  </si>
  <si>
    <t>997013603</t>
  </si>
  <si>
    <t>Poplatek za uložení na skládce (skládkovné) stavebního odpadu cihelného kód odpadu 17 01 02</t>
  </si>
  <si>
    <t>63261701</t>
  </si>
  <si>
    <t>Poplatek za uložení stavebního odpadu na skládce (skládkovné) cihelného zatříděného do Katalogu odpadů pod kódem 17 01 02</t>
  </si>
  <si>
    <t>https://podminky.urs.cz/item/CS_URS_2025_02/997013603</t>
  </si>
  <si>
    <t>35</t>
  </si>
  <si>
    <t>997013635</t>
  </si>
  <si>
    <t>Poplatek za uložení na skládce (skládkovné) komunálního odpadu kód odpadu 20 03 01</t>
  </si>
  <si>
    <t>1050632448</t>
  </si>
  <si>
    <t>Poplatek za uložení stavebního odpadu na skládce (skládkovné) komunálního zatříděného do Katalogu odpadů pod kódem 20 03 01</t>
  </si>
  <si>
    <t>https://podminky.urs.cz/item/CS_URS_2025_02/997013635</t>
  </si>
  <si>
    <t>998</t>
  </si>
  <si>
    <t>Přesun hmot</t>
  </si>
  <si>
    <t>36</t>
  </si>
  <si>
    <t>998018002</t>
  </si>
  <si>
    <t>Přesun hmot pro budovy ruční pro budovy v přes 6 do 12 m</t>
  </si>
  <si>
    <t>626004213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</si>
  <si>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</si>
  <si>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https://podminky.urs.cz/item/CS_URS_2025_02/998018002</t>
  </si>
  <si>
    <t>PSV</t>
  </si>
  <si>
    <t>Práce a dodávky PSV</t>
  </si>
  <si>
    <t>721</t>
  </si>
  <si>
    <t>Zdravotechnika - vnitřní kanalizace</t>
  </si>
  <si>
    <t>37</t>
  </si>
  <si>
    <t>721_Pol001</t>
  </si>
  <si>
    <t>kpl</t>
  </si>
  <si>
    <t>9538363</t>
  </si>
  <si>
    <t>Stavební přípomoce</t>
  </si>
  <si>
    <t>38</t>
  </si>
  <si>
    <t>721110951</t>
  </si>
  <si>
    <t>Potrubí kameninové vsazení odbočky DN 100</t>
  </si>
  <si>
    <t>-934774134</t>
  </si>
  <si>
    <t>Opravy odpadního potrubí kameninového vsazení odbočky do potrubí DN 100</t>
  </si>
  <si>
    <t>https://podminky.urs.cz/item/CS_URS_2025_02/721110951</t>
  </si>
  <si>
    <t>39</t>
  </si>
  <si>
    <t>721171905</t>
  </si>
  <si>
    <t>Potrubí z PP vsazení odbočky do hrdla DN 110</t>
  </si>
  <si>
    <t>17271330</t>
  </si>
  <si>
    <t>Opravy odpadního potrubí plastového vsazení odbočky do potrubí DN 110</t>
  </si>
  <si>
    <t>https://podminky.urs.cz/item/CS_URS_2026_01/721171905</t>
  </si>
  <si>
    <t>40</t>
  </si>
  <si>
    <t>721174044</t>
  </si>
  <si>
    <t>Potrubí kanalizační z PP připojovací DN 75</t>
  </si>
  <si>
    <t>-750923956</t>
  </si>
  <si>
    <t>Potrubí z trub polypropylenových připojovací DN 75</t>
  </si>
  <si>
    <t>https://podminky.urs.cz/item/CS_URS_2025_02/721174044</t>
  </si>
  <si>
    <t>41</t>
  </si>
  <si>
    <t>721194104</t>
  </si>
  <si>
    <t>Vyvedení a upevnění odpadních výpustek DN 40</t>
  </si>
  <si>
    <t>1369167529</t>
  </si>
  <si>
    <t>Vyměření přípojek na potrubí vyvedení a upevnění odpadních výpustek DN 40</t>
  </si>
  <si>
    <t>https://podminky.urs.cz/item/CS_URS_2025_02/721194104</t>
  </si>
  <si>
    <t>42</t>
  </si>
  <si>
    <t>721194109</t>
  </si>
  <si>
    <t>Vyvedení a upevnění odpadních výpustek DN 110</t>
  </si>
  <si>
    <t>217604800</t>
  </si>
  <si>
    <t>Vyměření přípojek na potrubí vyvedení a upevnění odpadních výpustek DN 110</t>
  </si>
  <si>
    <t>https://podminky.urs.cz/item/CS_URS_2026_01/721194109</t>
  </si>
  <si>
    <t>43</t>
  </si>
  <si>
    <t>721220801</t>
  </si>
  <si>
    <t>Demontáž uzávěrek zápachových DN 70</t>
  </si>
  <si>
    <t>-634358764</t>
  </si>
  <si>
    <t>Demontáž zápachových uzávěrek do DN 70</t>
  </si>
  <si>
    <t>https://podminky.urs.cz/item/CS_URS_2026_01/721220801</t>
  </si>
  <si>
    <t>44</t>
  </si>
  <si>
    <t>721290111</t>
  </si>
  <si>
    <t>Zkouška těsnosti potrubí kanalizace vodou DN do 125</t>
  </si>
  <si>
    <t>377674115</t>
  </si>
  <si>
    <t>Zkouška těsnosti kanalizace v objektech vodou do DN 125</t>
  </si>
  <si>
    <t>https://podminky.urs.cz/item/CS_URS_2026_01/721290111</t>
  </si>
  <si>
    <t>722</t>
  </si>
  <si>
    <t>Zdravotechnika - vnitřní vodovod</t>
  </si>
  <si>
    <t>45</t>
  </si>
  <si>
    <t>722_Pol001</t>
  </si>
  <si>
    <t>1845875269</t>
  </si>
  <si>
    <t>46</t>
  </si>
  <si>
    <t>722174002</t>
  </si>
  <si>
    <t>Potrubí vodovodní plastové PPR S3,2 spojované svařováním D 20x2,8 mm</t>
  </si>
  <si>
    <t>1750218302</t>
  </si>
  <si>
    <t>Potrubí z trubek polypropylenových spojovaných svařováním z jednovrstvého PP-R S3,2 (PN 16) D 20/2,8</t>
  </si>
  <si>
    <t>https://podminky.urs.cz/item/CS_URS_2025_02/722174002</t>
  </si>
  <si>
    <t>47</t>
  </si>
  <si>
    <t>722179191</t>
  </si>
  <si>
    <t>Příplatek k rozvodu vody z plastů za malý rozsah prací na zakázce do 20 m</t>
  </si>
  <si>
    <t>-2117594347</t>
  </si>
  <si>
    <t>Příplatek k ceně rozvody vody z plastů za práce malého rozsahu na zakázce do 20 m rozvodu</t>
  </si>
  <si>
    <t>https://podminky.urs.cz/item/CS_URS_2025_02/722179191</t>
  </si>
  <si>
    <t>48</t>
  </si>
  <si>
    <t>722190401</t>
  </si>
  <si>
    <t>Vyvedení a upevnění výpustku DN do 25</t>
  </si>
  <si>
    <t>640836300</t>
  </si>
  <si>
    <t>Zřízení přípojek na potrubí vyvedení a upevnění výpustek do DN 25</t>
  </si>
  <si>
    <t>https://podminky.urs.cz/item/CS_URS_2025_02/722190401</t>
  </si>
  <si>
    <t>49</t>
  </si>
  <si>
    <t>722190901</t>
  </si>
  <si>
    <t>Uzavření nebo otevření vodovodního potrubí při opravách</t>
  </si>
  <si>
    <t>-332975412</t>
  </si>
  <si>
    <t>Opravy ostatní uzavření nebo otevření vodovodního potrubí při opravách včetně vypuštění a napuštění</t>
  </si>
  <si>
    <t>https://podminky.urs.cz/item/CS_URS_2026_01/722190901</t>
  </si>
  <si>
    <t>50</t>
  </si>
  <si>
    <t>722232012</t>
  </si>
  <si>
    <t>Kohout kulový podomítkový G 3/4" PN 16 do 120°C vnitřní závit</t>
  </si>
  <si>
    <t>1468569895</t>
  </si>
  <si>
    <t>Armatury se dvěma závity kulové kohouty PN 16 do 120°C podomítkové vnitřní závit G 3/4"</t>
  </si>
  <si>
    <t>https://podminky.urs.cz/item/CS_URS_2025_02/722232012</t>
  </si>
  <si>
    <t>51</t>
  </si>
  <si>
    <t>722290234</t>
  </si>
  <si>
    <t>Proplach a dezinfekce vodovodního potrubí DN do 80</t>
  </si>
  <si>
    <t>2111821424</t>
  </si>
  <si>
    <t>Zkoušky, proplach a desinfekce vodovodního potrubí proplach a desinfekce vodovodního potrubí do DN 80</t>
  </si>
  <si>
    <t>https://podminky.urs.cz/item/CS_URS_2025_02/722290234</t>
  </si>
  <si>
    <t>52</t>
  </si>
  <si>
    <t>722290246</t>
  </si>
  <si>
    <t>Zkouška těsnosti vodovodního potrubí plastového DN do 40</t>
  </si>
  <si>
    <t>-209216887</t>
  </si>
  <si>
    <t>Zkoušky, proplach a desinfekce vodovodního potrubí zkoušky těsnosti vodovodního potrubí plastového do DN 40</t>
  </si>
  <si>
    <t>https://podminky.urs.cz/item/CS_URS_2025_02/722290246</t>
  </si>
  <si>
    <t>723</t>
  </si>
  <si>
    <t>Zdravotechnika - vnitřní plynovod</t>
  </si>
  <si>
    <t>53</t>
  </si>
  <si>
    <t>723160204</t>
  </si>
  <si>
    <t>Přípojka k plynoměru spojované na závit bez ochozu G 1"</t>
  </si>
  <si>
    <t>-1953541455</t>
  </si>
  <si>
    <t>Přípojky k plynoměrům spojované na závit bez ochozu G 1"</t>
  </si>
  <si>
    <t>https://podminky.urs.cz/item/CS_URS_2026_01/723160204</t>
  </si>
  <si>
    <t>54</t>
  </si>
  <si>
    <t>723160334</t>
  </si>
  <si>
    <t>Rozpěrka přípojek plynoměru G 1"</t>
  </si>
  <si>
    <t>1944322572</t>
  </si>
  <si>
    <t>Přípojky k plynoměrům rozpěrky přípojek G 1"</t>
  </si>
  <si>
    <t>https://podminky.urs.cz/item/CS_URS_2026_01/723160334</t>
  </si>
  <si>
    <t>55</t>
  </si>
  <si>
    <t>723181013</t>
  </si>
  <si>
    <t>Potrubí měděné polotvrdé spojované lisováním D 22x1 mm</t>
  </si>
  <si>
    <t>-1654513829</t>
  </si>
  <si>
    <t>Potrubí z měděných trubek polotvrdých, spojovaných lisováním Ø 22/1</t>
  </si>
  <si>
    <t>https://podminky.urs.cz/item/CS_URS_2026_01/723181013</t>
  </si>
  <si>
    <t>56</t>
  </si>
  <si>
    <t>723190208</t>
  </si>
  <si>
    <t>Přípojka plynovodní nerezová hadice G 1/2"F x G 1/2"F délky 75 cm spojovaná na závit</t>
  </si>
  <si>
    <t>-763984041</t>
  </si>
  <si>
    <t>Přípojky plynovodní ke spotřebičům z hadic nerezových vnitřní závit G 1/2" FF, délky 75 cm</t>
  </si>
  <si>
    <t>https://podminky.urs.cz/item/CS_URS_2026_01/723190208</t>
  </si>
  <si>
    <t>57</t>
  </si>
  <si>
    <t>723230103</t>
  </si>
  <si>
    <t>Kulový uzávěr přímý PN 5 G 3/4" FF s protipožární armaturou a 2x vnitřním závitem</t>
  </si>
  <si>
    <t>919593605</t>
  </si>
  <si>
    <t>Armatury se dvěma závity s protipožární armaturou PN 5 kulové uzávěry přímé závity vnitřní G 3/4" FF</t>
  </si>
  <si>
    <t>https://podminky.urs.cz/item/CS_URS_2026_01/723230103</t>
  </si>
  <si>
    <t>725</t>
  </si>
  <si>
    <t>Zdravotechnika - zařizovací předměty</t>
  </si>
  <si>
    <t>58</t>
  </si>
  <si>
    <t>725110814</t>
  </si>
  <si>
    <t>Demontáž klozetu Kombi</t>
  </si>
  <si>
    <t>-1020751885</t>
  </si>
  <si>
    <t>Demontáž klozetů kombi</t>
  </si>
  <si>
    <t>https://podminky.urs.cz/item/CS_URS_2025_02/725110814</t>
  </si>
  <si>
    <t>59</t>
  </si>
  <si>
    <t>725112171</t>
  </si>
  <si>
    <t>Kombi klozet s hlubokým splachováním odpad vodorovný</t>
  </si>
  <si>
    <t>350302431</t>
  </si>
  <si>
    <t>Zařízení záchodů kombi klozety s hlubokým splachováním odpad vodorovný</t>
  </si>
  <si>
    <t>https://podminky.urs.cz/item/CS_URS_2026_01/725112171</t>
  </si>
  <si>
    <t>60</t>
  </si>
  <si>
    <t>725210821</t>
  </si>
  <si>
    <t>Demontáž umyvadel bez výtokových armatur</t>
  </si>
  <si>
    <t>149109801</t>
  </si>
  <si>
    <t>Demontáž umyvadel bez výtokových armatur umyvadel</t>
  </si>
  <si>
    <t>https://podminky.urs.cz/item/CS_URS_2025_02/725210821</t>
  </si>
  <si>
    <t>61</t>
  </si>
  <si>
    <t>725211602</t>
  </si>
  <si>
    <t>Umyvadlo keramické bílé šířky 550 mm bez krytu na sifon připevněné na stěnu šrouby</t>
  </si>
  <si>
    <t>559633839</t>
  </si>
  <si>
    <t>Umyvadla keramická bílá bez výtokových armatur připevněná na stěnu šrouby bez sloupu nebo krytu na sifon, šířka umyvadla 550 mm</t>
  </si>
  <si>
    <t>https://podminky.urs.cz/item/CS_URS_2025_02/725211602</t>
  </si>
  <si>
    <t>62</t>
  </si>
  <si>
    <t>725240812</t>
  </si>
  <si>
    <t>Demontáž vaniček sprchových bez výtokových armatur</t>
  </si>
  <si>
    <t>-602199872</t>
  </si>
  <si>
    <t>Demontáž sprchových kabin a vaniček bez výtokových armatur vaniček</t>
  </si>
  <si>
    <t>https://podminky.urs.cz/item/CS_URS_2025_02/725240812</t>
  </si>
  <si>
    <t>63</t>
  </si>
  <si>
    <t>725241142</t>
  </si>
  <si>
    <t>Vanička sprchová akrylátová čtvrtkruhová 900x900 mm</t>
  </si>
  <si>
    <t>-1997250995</t>
  </si>
  <si>
    <t>Sprchové vaničky akrylátové čtvrtkruhové 900x900 mm</t>
  </si>
  <si>
    <t>https://podminky.urs.cz/item/CS_URS_2025_02/725241142</t>
  </si>
  <si>
    <t>64</t>
  </si>
  <si>
    <t>725244813</t>
  </si>
  <si>
    <t>Zástěna sprchová rohová rámová se skleněnou výplní tl. 4 a 5 mm dveře posuvné dvoudílné na čtvrtkruhovou vaničku 900x900 mm</t>
  </si>
  <si>
    <t>1821317545</t>
  </si>
  <si>
    <t>Sprchové dveře a zástěny zástěny sprchové rohové čtvrtkruhové rámové se skleněnou výplní tl. 4 a 5 mm dveře posuvné dvoudílné, vstup z oblouku, na vaničku 900x900 mm</t>
  </si>
  <si>
    <t>https://podminky.urs.cz/item/CS_URS_2025_02/725244813</t>
  </si>
  <si>
    <t>65</t>
  </si>
  <si>
    <t>725820801</t>
  </si>
  <si>
    <t>Demontáž baterie nástěnné do G 3 / 4</t>
  </si>
  <si>
    <t>-1485935649</t>
  </si>
  <si>
    <t>Demontáž baterií nástěnných do G 3/4</t>
  </si>
  <si>
    <t>https://podminky.urs.cz/item/CS_URS_2025_02/725820801</t>
  </si>
  <si>
    <t>66</t>
  </si>
  <si>
    <t>725822613</t>
  </si>
  <si>
    <t>Baterie umyvadlová stojánková páková s výpustí</t>
  </si>
  <si>
    <t>1736752584</t>
  </si>
  <si>
    <t>Baterie umyvadlové stojánkové pákové s výpustí</t>
  </si>
  <si>
    <t>https://podminky.urs.cz/item/CS_URS_2025_02/725822613</t>
  </si>
  <si>
    <t>67</t>
  </si>
  <si>
    <t>725840850</t>
  </si>
  <si>
    <t>Demontáž baterie sprch diferenciální do G 3/4x1</t>
  </si>
  <si>
    <t>1591494086</t>
  </si>
  <si>
    <t>Demontáž baterií sprchových diferenciálních do G 3/4 x 1</t>
  </si>
  <si>
    <t>https://podminky.urs.cz/item/CS_URS_2025_02/725840850</t>
  </si>
  <si>
    <t>68</t>
  </si>
  <si>
    <t>725841322</t>
  </si>
  <si>
    <t>Baterie sprchová nástěnná klasická s roztečí 150 mm</t>
  </si>
  <si>
    <t>-422601688</t>
  </si>
  <si>
    <t>Baterie sprchové klasické s roztečí 150 mm</t>
  </si>
  <si>
    <t>https://podminky.urs.cz/item/CS_URS_2025_02/725841322</t>
  </si>
  <si>
    <t>69</t>
  </si>
  <si>
    <t>725860811</t>
  </si>
  <si>
    <t>Demontáž uzávěrů zápachu jednoduchých</t>
  </si>
  <si>
    <t>1774151097</t>
  </si>
  <si>
    <t>Demontáž zápachových uzávěrek pro zařizovací předměty jednoduchých</t>
  </si>
  <si>
    <t>https://podminky.urs.cz/item/CS_URS_2025_02/725860811</t>
  </si>
  <si>
    <t>70</t>
  </si>
  <si>
    <t>725861102</t>
  </si>
  <si>
    <t>Zápachová uzávěrka pro umyvadla DN 40</t>
  </si>
  <si>
    <t>-629932973</t>
  </si>
  <si>
    <t>Zápachové uzávěrky zařizovacích předmětů pro umyvadla DN 40</t>
  </si>
  <si>
    <t>https://podminky.urs.cz/item/CS_URS_2025_02/725861102</t>
  </si>
  <si>
    <t>71</t>
  </si>
  <si>
    <t>725862113</t>
  </si>
  <si>
    <t>Zápachová uzávěrka pro dřezy s přípojkou pro pračku nebo myčku DN 40/50</t>
  </si>
  <si>
    <t>-1798943904</t>
  </si>
  <si>
    <t>Zápachové uzávěrky zařizovacích předmětů pro dřezy s přípojkou pro pračku nebo myčku DN 40/50</t>
  </si>
  <si>
    <t>https://podminky.urs.cz/item/CS_URS_2025_02/725862113</t>
  </si>
  <si>
    <t>72</t>
  </si>
  <si>
    <t>725865322</t>
  </si>
  <si>
    <t>Zápachová uzávěrka sprchových van DN 40/50 s kulovým kloubem na odtoku a přepadovou trubicí</t>
  </si>
  <si>
    <t>-1251910076</t>
  </si>
  <si>
    <t>Zápachové uzávěrky zařizovacích předmětů pro vany sprchových koutů s kulovým kloubem na odtoku DN 40/50 a přepadovou trubicí</t>
  </si>
  <si>
    <t>https://podminky.urs.cz/item/CS_URS_2025_02/725865322</t>
  </si>
  <si>
    <t>731</t>
  </si>
  <si>
    <t>Ústřední vytápění - kotelny</t>
  </si>
  <si>
    <t>73</t>
  </si>
  <si>
    <t>731244000</t>
  </si>
  <si>
    <t>Kotel ocelový závěsný na plyn kondenzační o výkonu do 15 kW pro vytápění</t>
  </si>
  <si>
    <t>-618682194</t>
  </si>
  <si>
    <t>Kotle ocelové teplovodní plynové závěsné kondenzační pro vytápění, výkonu do 15 kW</t>
  </si>
  <si>
    <t>https://podminky.urs.cz/item/CS_URS_2026_01/731244000</t>
  </si>
  <si>
    <t>732</t>
  </si>
  <si>
    <t>Ústřední vytápění - strojovny</t>
  </si>
  <si>
    <t>74</t>
  </si>
  <si>
    <t>732490102</t>
  </si>
  <si>
    <t>Montáž sifonu pro odvod kondenzátu kotle</t>
  </si>
  <si>
    <t>116425838</t>
  </si>
  <si>
    <t>Montáž ostatních zařízení pro odvod kondenzátu kotle sifonu</t>
  </si>
  <si>
    <t>https://podminky.urs.cz/item/CS_URS_2026_01/732490102</t>
  </si>
  <si>
    <t>75</t>
  </si>
  <si>
    <t>M</t>
  </si>
  <si>
    <t>48481003</t>
  </si>
  <si>
    <t>sifon pro odvod kondenzátu</t>
  </si>
  <si>
    <t>-1269117270</t>
  </si>
  <si>
    <t>733</t>
  </si>
  <si>
    <t>Ústřední vytápění - rozvodné potrubí</t>
  </si>
  <si>
    <t>76</t>
  </si>
  <si>
    <t>733221204</t>
  </si>
  <si>
    <t>Potrubí měděné měkké spojované tvrdým pájením D 22x1 mm</t>
  </si>
  <si>
    <t>1851156177</t>
  </si>
  <si>
    <t>Potrubí z trubek měděných měkkých spojovaných tvrdým pájením Ø 22/1</t>
  </si>
  <si>
    <t>https://podminky.urs.cz/item/CS_URS_2026_01/733221204</t>
  </si>
  <si>
    <t>77</t>
  </si>
  <si>
    <t>733391101</t>
  </si>
  <si>
    <t>Zkouška těsnosti potrubí plastové D do 32x3,0</t>
  </si>
  <si>
    <t>854837146</t>
  </si>
  <si>
    <t>Zkoušky těsnosti potrubí z trubek plastových Ø do 32/3,0</t>
  </si>
  <si>
    <t>https://podminky.urs.cz/item/CS_URS_2025_02/733391101</t>
  </si>
  <si>
    <t>78</t>
  </si>
  <si>
    <t>733811231</t>
  </si>
  <si>
    <t>Ochrana potrubí ústředního vytápění termoizolačními trubicemi z PE tl přes 9 do 13 mm DN do 22 mm</t>
  </si>
  <si>
    <t>1954011463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</si>
  <si>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</si>
  <si>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https://podminky.urs.cz/item/CS_URS_2025_02/733811231</t>
  </si>
  <si>
    <t>734</t>
  </si>
  <si>
    <t>Ústřední vytápění - armatury</t>
  </si>
  <si>
    <t>79</t>
  </si>
  <si>
    <t>734221532</t>
  </si>
  <si>
    <t>Ventil závitový termostatický rohový jednoregulační G 1/2 PN 16 do 110°C bez hlavice ovládání</t>
  </si>
  <si>
    <t>1619877177</t>
  </si>
  <si>
    <t>Ventily regulační závitové termostatické bez hlavice ovládání PN 16 do 110°C rohové jednoregulační G 1/2</t>
  </si>
  <si>
    <t>https://podminky.urs.cz/item/CS_URS_2025_02/734221532</t>
  </si>
  <si>
    <t>80</t>
  </si>
  <si>
    <t>734261403</t>
  </si>
  <si>
    <t>Armatura připojovací rohová G 3/4x18 PN 10 do 110°C radiátorů typu VK</t>
  </si>
  <si>
    <t>-549788055</t>
  </si>
  <si>
    <t>Šroubení připojovací armatury radiátorů VK PN 10 do 110°C, regulační uzavíratelné rohové G 3/4 x 18</t>
  </si>
  <si>
    <t>https://podminky.urs.cz/item/CS_URS_2025_02/734261403</t>
  </si>
  <si>
    <t>81</t>
  </si>
  <si>
    <t>734261412</t>
  </si>
  <si>
    <t>Šroubení regulační radiátorové rohové G 1/2 bez vypouštění</t>
  </si>
  <si>
    <t>-894663787</t>
  </si>
  <si>
    <t>Šroubení regulační radiátorové rohové bez vypouštění G 1/2</t>
  </si>
  <si>
    <t>https://podminky.urs.cz/item/CS_URS_2025_02/734261412</t>
  </si>
  <si>
    <t>82</t>
  </si>
  <si>
    <t>734292713</t>
  </si>
  <si>
    <t>Kohout kulový přímý G 1/2 PN 42 do 185°C vnitřní závit</t>
  </si>
  <si>
    <t>558001954</t>
  </si>
  <si>
    <t>Ostatní armatury kulové kohouty PN 42 do 185°C přímé vnitřní závit G 1/2</t>
  </si>
  <si>
    <t>https://podminky.urs.cz/item/CS_URS_2025_02/734292713</t>
  </si>
  <si>
    <t>735</t>
  </si>
  <si>
    <t>Ústřední vytápění - otopná tělesa</t>
  </si>
  <si>
    <t>83</t>
  </si>
  <si>
    <t>735152478</t>
  </si>
  <si>
    <t>Otopné těleso panelové VK dvoudeskové 1 přídavná přestupní plocha výška/délka 600/1100 mm výkon 1417 W</t>
  </si>
  <si>
    <t>-466010416</t>
  </si>
  <si>
    <t>Otopná tělesa panelová VK dvoudesková PN 1,0 MPa, T do 110°C s jednou přídavnou přestupní plochou výšky tělesa 600 mm stavební délky / výkonu 1100 mm / 1417 W</t>
  </si>
  <si>
    <t>https://podminky.urs.cz/item/CS_URS_2026_01/735152478</t>
  </si>
  <si>
    <t>84</t>
  </si>
  <si>
    <t>735160124</t>
  </si>
  <si>
    <t>Otopné těleso trubkové teplovodní výška/délka 1 220/750 mm</t>
  </si>
  <si>
    <t>1188152574</t>
  </si>
  <si>
    <t>Otopná tělesa trubková teplovodní na stěnu výšky tělesa 1 220 mm, délky 750 mm</t>
  </si>
  <si>
    <t>https://podminky.urs.cz/item/CS_URS_2025_02/735160124</t>
  </si>
  <si>
    <t>741</t>
  </si>
  <si>
    <t>Elektroinstalace - silnoproud</t>
  </si>
  <si>
    <t>85</t>
  </si>
  <si>
    <t>741110042</t>
  </si>
  <si>
    <t>Montáž trubka plastová ohebná D přes 23 do 35 mm uložená pevně</t>
  </si>
  <si>
    <t>-549312800</t>
  </si>
  <si>
    <t>Montáž trubek elektroinstalačních s nasunutím nebo našroubováním do krabic plastových ohebných, uložených pevně, vnější Ø přes 23 do 35 mm</t>
  </si>
  <si>
    <t>https://podminky.urs.cz/item/CS_URS_2024_02/741110042</t>
  </si>
  <si>
    <t>86</t>
  </si>
  <si>
    <t>34571156</t>
  </si>
  <si>
    <t>trubka elektroinstalační ohebná z PH, D 28,4/34,5mm</t>
  </si>
  <si>
    <t>1246108464</t>
  </si>
  <si>
    <t xml:space="preserve">Poznámka k položce:_x000d_
UV chránička 32mm černá_x000d_
</t>
  </si>
  <si>
    <t>87</t>
  </si>
  <si>
    <t>741112001</t>
  </si>
  <si>
    <t>Montáž krabice zapuštěná plastová kruhová</t>
  </si>
  <si>
    <t>-1632348489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</si>
  <si>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</si>
  <si>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https://podminky.urs.cz/item/CS_URS_2025_02/741112001</t>
  </si>
  <si>
    <t>88</t>
  </si>
  <si>
    <t>34571457</t>
  </si>
  <si>
    <t>krabice pod omítku PVC odbočná kruhová D 70mm s víčkem</t>
  </si>
  <si>
    <t>1011196702</t>
  </si>
  <si>
    <t>89</t>
  </si>
  <si>
    <t>741120001</t>
  </si>
  <si>
    <t>Montáž vodič Cu izolovaný plný a laněný žíla 0,35-6 mm2 pod omítku (např. CY)</t>
  </si>
  <si>
    <t>356154327</t>
  </si>
  <si>
    <t>Montáž vodičů izolovaných měděných bez ukončení uložených pod omítku plných a laněných (např. CY), průřezu žíly 0,35 až 6 mm2</t>
  </si>
  <si>
    <t>https://podminky.urs.cz/item/CS_URS_2025_02/741120001</t>
  </si>
  <si>
    <t>90</t>
  </si>
  <si>
    <t>34111030</t>
  </si>
  <si>
    <t>kabel instalační jádro Cu plné izolace PVC plášť PVC 450/750V (CYKY) 3x1,5mm2</t>
  </si>
  <si>
    <t>-15859826</t>
  </si>
  <si>
    <t>91</t>
  </si>
  <si>
    <t>34111036</t>
  </si>
  <si>
    <t>kabel instalační jádro Cu plné izolace PVC plášť PVC 450/750V (CYKY) 3x2,5mm2</t>
  </si>
  <si>
    <t>1270552132</t>
  </si>
  <si>
    <t>92</t>
  </si>
  <si>
    <t>741130001</t>
  </si>
  <si>
    <t>Ukončení vodič izolovaný do 2,5 mm2 v rozváděči nebo na přístroji</t>
  </si>
  <si>
    <t>-1084999611</t>
  </si>
  <si>
    <t>Ukončení vodičů izolovaných s označením a zapojením v rozváděči nebo na přístroji, průřezu žíly do 2,5 mm2</t>
  </si>
  <si>
    <t>https://podminky.urs.cz/item/CS_URS_2024_02/741130001</t>
  </si>
  <si>
    <t>93</t>
  </si>
  <si>
    <t>741210122</t>
  </si>
  <si>
    <t>Montáž rozváděčů litinových, hliníkových nebo plastových - skříněk do 20 kg</t>
  </si>
  <si>
    <t>1224405242</t>
  </si>
  <si>
    <t>https://podminky.urs.cz/item/CS_URS_2024_02/741210122</t>
  </si>
  <si>
    <t>94</t>
  </si>
  <si>
    <t>35711025</t>
  </si>
  <si>
    <t>rozvodnice nástěnná IP65/12 modulů, vč. N/pE, průhledná dvířka</t>
  </si>
  <si>
    <t>-469653223</t>
  </si>
  <si>
    <t>95</t>
  </si>
  <si>
    <t>741310001</t>
  </si>
  <si>
    <t>Montáž spínač nástěnný 1-jednopólový prostředí normální se zapojením vodičů</t>
  </si>
  <si>
    <t>-1739438792</t>
  </si>
  <si>
    <t>Montáž spínačů jedno nebo dvoupólových nástěnných se zapojením vodičů, pro prostředí normální spínačů, řazení 1-jednopólových</t>
  </si>
  <si>
    <t>https://podminky.urs.cz/item/CS_URS_2025_02/741310001</t>
  </si>
  <si>
    <t>96</t>
  </si>
  <si>
    <t>34535015</t>
  </si>
  <si>
    <t>spínač nástěnný jednopólový, řazení 1, IP44, šroubové svorky</t>
  </si>
  <si>
    <t>-1338734452</t>
  </si>
  <si>
    <t>97</t>
  </si>
  <si>
    <t>741313007</t>
  </si>
  <si>
    <t>Montáž zásuvka (polo)zapuštěná bezšroubové připojení 2P + PE nástěnná nebo do parapetního kanálu se zapojením vodičů</t>
  </si>
  <si>
    <t>-1974958561</t>
  </si>
  <si>
    <t>Montáž zásuvek domovních se zapojením vodičů bezšroubové připojení nástěnných nebo do parapetních kanálů 2P + PE</t>
  </si>
  <si>
    <t>https://podminky.urs.cz/item/CS_URS_2025_02/741313007</t>
  </si>
  <si>
    <t>98</t>
  </si>
  <si>
    <t>34555201</t>
  </si>
  <si>
    <t>zásuvka zapuštěná dvojnásobná chráněná, šroubové svorky</t>
  </si>
  <si>
    <t>-1138516494</t>
  </si>
  <si>
    <t>99</t>
  </si>
  <si>
    <t>741320103</t>
  </si>
  <si>
    <t>Montáž jistič jednopólový nn do 25 A s krytem</t>
  </si>
  <si>
    <t>196239405</t>
  </si>
  <si>
    <t>Montáž jističů se zapojením vodičů jednopólových nn do 25 A s krytem</t>
  </si>
  <si>
    <t>100</t>
  </si>
  <si>
    <t>35822109</t>
  </si>
  <si>
    <t>jistič 1pólový-charakteristika B 10A</t>
  </si>
  <si>
    <t>1794769625</t>
  </si>
  <si>
    <t>101</t>
  </si>
  <si>
    <t>35822111</t>
  </si>
  <si>
    <t>jistič 1pólový-charakteristika B 16A</t>
  </si>
  <si>
    <t>830694257</t>
  </si>
  <si>
    <t>102</t>
  </si>
  <si>
    <t>741320163</t>
  </si>
  <si>
    <t>Montáž jistič třípólový nn do 25 A s krytem</t>
  </si>
  <si>
    <t>-79649028</t>
  </si>
  <si>
    <t>Montáž jističů se zapojením vodičů třípólových nn do 25 A s krytem</t>
  </si>
  <si>
    <t>103</t>
  </si>
  <si>
    <t>35822600</t>
  </si>
  <si>
    <t>jistič 3-pól. D - distribuční, Ir = 12,5-16 A, třmen. svorky pro 2,5-95 mm2</t>
  </si>
  <si>
    <t>624524471</t>
  </si>
  <si>
    <t>104</t>
  </si>
  <si>
    <t>741372022</t>
  </si>
  <si>
    <t>Montáž svítidlo LED interiérové přisazené nástěnné hranaté nebo kruhové přes 0,09 do 0,36 m2 se zapojením vodičů</t>
  </si>
  <si>
    <t>-149064672</t>
  </si>
  <si>
    <t>Montáž svítidel s integrovaným zdrojem LED se zapojením vodičů interiérových přisazených nástěnných hranatých nebo kruhových, plochy přes 0,09 do 0,36 m2</t>
  </si>
  <si>
    <t>https://podminky.urs.cz/item/CS_URS_2024_02/741372022</t>
  </si>
  <si>
    <t>105</t>
  </si>
  <si>
    <t>34825006</t>
  </si>
  <si>
    <t>svítidlo interiérové přisazené obdélníkové/čtvercové přes 0,09 do 0,36m2 1900-4000lm</t>
  </si>
  <si>
    <t>-1462179557</t>
  </si>
  <si>
    <t xml:space="preserve">Poznámka k položce:_x000d_
 1 - INTERIÉROVÉ PŘISAZENÉ SVÍTIDLO, 4300/840MPR, 35.0W, 3921lm, 112lm/W_x000d_
</t>
  </si>
  <si>
    <t>106</t>
  </si>
  <si>
    <t>741810001</t>
  </si>
  <si>
    <t>Zkoušky a prohlídky elektrických rozvodů a zařízení celková prohlídka a vyhotovení revizní zprávy pro objem montážních prací do 100 tis. Kč</t>
  </si>
  <si>
    <t>1310704151</t>
  </si>
  <si>
    <t>742</t>
  </si>
  <si>
    <t>Elektroinstalace - slaboproud</t>
  </si>
  <si>
    <t>107</t>
  </si>
  <si>
    <t>742_Pol001</t>
  </si>
  <si>
    <t>1174617438</t>
  </si>
  <si>
    <t>slaboproudý multimediální IT rozvopdnice, provedení na povrch vč. osazené zásuvky 230V + držáku routeru - sada 2ks, osazeno pod rozvaděč ESI</t>
  </si>
  <si>
    <t>108</t>
  </si>
  <si>
    <t>742110002</t>
  </si>
  <si>
    <t>Montáž trubek pro slaboproud plastových ohebných uložených pod omítku</t>
  </si>
  <si>
    <t>1308527500</t>
  </si>
  <si>
    <t>Montáž trubek elektroinstalačních plastových ohebných uložených pod omítku</t>
  </si>
  <si>
    <t>https://podminky.urs.cz/item/CS_URS_2026_01/742110002</t>
  </si>
  <si>
    <t>109</t>
  </si>
  <si>
    <t>34571050</t>
  </si>
  <si>
    <t>trubka elektroinstalační ohebná EN 500 86-1141 (chránička) D 16/21,2mm</t>
  </si>
  <si>
    <t>-676367211</t>
  </si>
  <si>
    <t>60*1,05 'Přepočtené koeficientem množství</t>
  </si>
  <si>
    <t>110</t>
  </si>
  <si>
    <t>742124002</t>
  </si>
  <si>
    <t>Montáž kabelů datových FTP, UTP, STP pro vnitřní rozvody do trubky</t>
  </si>
  <si>
    <t>-647654247</t>
  </si>
  <si>
    <t>https://podminky.urs.cz/item/CS_URS_2026_01/742124002</t>
  </si>
  <si>
    <t>111</t>
  </si>
  <si>
    <t>34121262</t>
  </si>
  <si>
    <t>kabel datový jádro Cu plné plášť PVC (U/UTP) kategorie 5e</t>
  </si>
  <si>
    <t>1926456238</t>
  </si>
  <si>
    <t>80*1,2 'Přepočtené koeficientem množství</t>
  </si>
  <si>
    <t>112</t>
  </si>
  <si>
    <t>742210121</t>
  </si>
  <si>
    <t>Montáž hlásiče automatického bodového</t>
  </si>
  <si>
    <t>600481169</t>
  </si>
  <si>
    <t>https://podminky.urs.cz/item/CS_URS_2024_02/742210121</t>
  </si>
  <si>
    <t>113</t>
  </si>
  <si>
    <t>40483010</t>
  </si>
  <si>
    <t>detektor kouře a teploty kombinovaný bezdrátový</t>
  </si>
  <si>
    <t>-752350455</t>
  </si>
  <si>
    <t>114</t>
  </si>
  <si>
    <t>742310006</t>
  </si>
  <si>
    <t>Montáž domácího nástěnného audio/video telefonu</t>
  </si>
  <si>
    <t>-2026569670</t>
  </si>
  <si>
    <t>Montáž domovního telefonu nástěnného audio/video telefonu</t>
  </si>
  <si>
    <t>https://podminky.urs.cz/item/CS_URS_2026_01/742310006</t>
  </si>
  <si>
    <t>115</t>
  </si>
  <si>
    <t>38226066</t>
  </si>
  <si>
    <t>telefon domácí nástěnný pro povrchovou instalaci</t>
  </si>
  <si>
    <t>1724288959</t>
  </si>
  <si>
    <t>116</t>
  </si>
  <si>
    <t>742330044</t>
  </si>
  <si>
    <t>Montáž datové zásuvky 1 až 6 pozic</t>
  </si>
  <si>
    <t>-1784692653</t>
  </si>
  <si>
    <t>Montáž strukturované kabeláže zásuvek datových pod omítku, do nábytku, do parapetního žlabu nebo podlahové krabice 1 až 6 pozic</t>
  </si>
  <si>
    <t>https://podminky.urs.cz/item/CS_URS_2026_01/742330044</t>
  </si>
  <si>
    <t>117</t>
  </si>
  <si>
    <t>34555002</t>
  </si>
  <si>
    <t>zásuvka datová jednonásobná kompletní s rámečkem, RJ45, Kat 6, UTP, svorky IDC</t>
  </si>
  <si>
    <t>-798805349</t>
  </si>
  <si>
    <t>751</t>
  </si>
  <si>
    <t>Vzduchotechnika</t>
  </si>
  <si>
    <t>118</t>
  </si>
  <si>
    <t>751133012</t>
  </si>
  <si>
    <t>Montáž ventilátoru diagonálního nízkotlakého potrubního nevýbušného D přes 100 do 200 mm</t>
  </si>
  <si>
    <t>-1346382213</t>
  </si>
  <si>
    <t>Montáž ventilátoru diagonálního nízkotlakého potrubního nevýbušného, průměru přes 100 do 200 mm</t>
  </si>
  <si>
    <t>https://podminky.urs.cz/item/CS_URS_2025_02/751133012</t>
  </si>
  <si>
    <t>119</t>
  </si>
  <si>
    <t>42914054</t>
  </si>
  <si>
    <t>ventilátor axiální diagonální potrubní Pz plech oběžné kolo plast IP44 230V 40W připojení D 125mm</t>
  </si>
  <si>
    <t>-1890509213</t>
  </si>
  <si>
    <t>120</t>
  </si>
  <si>
    <t>751377011</t>
  </si>
  <si>
    <t>Montáž odsávacího zákrytu (digestoř) bytového vestavěného</t>
  </si>
  <si>
    <t>-955062084</t>
  </si>
  <si>
    <t>Montáž odsávacích stropů, zákrytů odsávacího zákrytu (digestoř) bytového vestavěného</t>
  </si>
  <si>
    <t>https://podminky.urs.cz/item/CS_URS_2025_02/751377011</t>
  </si>
  <si>
    <t>121</t>
  </si>
  <si>
    <t>42958001</t>
  </si>
  <si>
    <t>odsavač par vestavěný výsuvný (digestoř) nerez, max. výkon 640 m3/hod</t>
  </si>
  <si>
    <t>1861357870</t>
  </si>
  <si>
    <t>122</t>
  </si>
  <si>
    <t>751398012</t>
  </si>
  <si>
    <t>Montáž větrací mřížky na kruhové potrubí D přes 100 do 200 mm</t>
  </si>
  <si>
    <t>-790559942</t>
  </si>
  <si>
    <t>Montáž ostatních zařízení větrací mřížky na kruhové potrubí, průměru přes 100 do 200 mm</t>
  </si>
  <si>
    <t>https://podminky.urs.cz/item/CS_URS_2025_02/751398012</t>
  </si>
  <si>
    <t>123</t>
  </si>
  <si>
    <t>42972837</t>
  </si>
  <si>
    <t>mřížka větrací kruhová nerezová se síťkou D 150mm</t>
  </si>
  <si>
    <t>-233255179</t>
  </si>
  <si>
    <t>124</t>
  </si>
  <si>
    <t>751398041</t>
  </si>
  <si>
    <t>Montáž protidešťové žaluzie nebo žaluziové klapky na kruhové potrubí D do 300 mm</t>
  </si>
  <si>
    <t>-1605097181</t>
  </si>
  <si>
    <t>Montáž ostatních zařízení protidešťové žaluzie nebo žaluziové klapky na kruhové potrubí, průměru do 300 mm</t>
  </si>
  <si>
    <t>https://podminky.urs.cz/item/CS_URS_2025_02/751398041</t>
  </si>
  <si>
    <t>125</t>
  </si>
  <si>
    <t>42972901</t>
  </si>
  <si>
    <t>žaluzie protidešťová plastová s pevnými lamelami, pro potrubí D 160mm</t>
  </si>
  <si>
    <t>1309431447</t>
  </si>
  <si>
    <t>126</t>
  </si>
  <si>
    <t>751525052</t>
  </si>
  <si>
    <t>Montáž potrubí plastového kruhového s přírubou D přes 100 do 200 mm</t>
  </si>
  <si>
    <t>-444425573</t>
  </si>
  <si>
    <t>Montáž potrubí plastového kruhového s přírubou, průměru přes 100 do 200 mm</t>
  </si>
  <si>
    <t>https://podminky.urs.cz/item/CS_URS_2025_02/751525052</t>
  </si>
  <si>
    <t>127</t>
  </si>
  <si>
    <t>42981650</t>
  </si>
  <si>
    <t>trouba pevná PVC D 125mm do 45°C</t>
  </si>
  <si>
    <t>80653679</t>
  </si>
  <si>
    <t>trouba pevná PVC D 100mm do 45°C</t>
  </si>
  <si>
    <t>128</t>
  </si>
  <si>
    <t>998751311</t>
  </si>
  <si>
    <t>Přesun hmot procentní pro vzduchotechniku ruční v objektech v do 12 m</t>
  </si>
  <si>
    <t>%</t>
  </si>
  <si>
    <t>1581324092</t>
  </si>
  <si>
    <t>Přesun hmot pro vzduchotechniku stanovený procentní sazbou (%) z ceny vodorovná dopravní vzdálenost do 50 m ruční (bez užití mechanizace) v objektech výšky do 12 m</t>
  </si>
  <si>
    <t>https://podminky.urs.cz/item/CS_URS_2025_02/998751311</t>
  </si>
  <si>
    <t>763</t>
  </si>
  <si>
    <t>Konstrukce suché výstavby</t>
  </si>
  <si>
    <t>129</t>
  </si>
  <si>
    <t>763101855</t>
  </si>
  <si>
    <t>Vyřezání otvoru v SDK desce v podhledu nebo podkroví jednoduché opláštění přes 0,1 do 0,25 m2</t>
  </si>
  <si>
    <t>-90072076</t>
  </si>
  <si>
    <t>Vyřezání otvoru v sádrokartonové desce v podhledech nebo podkrovích s jednoduchým opláštěním velikosti otvoru přes 0,10 do 0,25 m2</t>
  </si>
  <si>
    <t>https://podminky.urs.cz/item/CS_URS_2025_02/763101855</t>
  </si>
  <si>
    <t>130</t>
  </si>
  <si>
    <t>763131443</t>
  </si>
  <si>
    <t>SDK podhled desky 2xDF 15 bez izolace dvouvrstvá spodní kce profil CD+UD REI do 60</t>
  </si>
  <si>
    <t>-1468029776</t>
  </si>
  <si>
    <t>Podhled ze sádrokartonových desek dvouvrstvá zavěšená spodní konstrukce z ocelových profilů CD, UD dvojitě opláštěná deskami protipožárními DF, tl. 2 x 15 mm, bez izolace, REI do 60</t>
  </si>
  <si>
    <t>https://podminky.urs.cz/item/CS_URS_2025_02/763131443</t>
  </si>
  <si>
    <t>12,9+24,25+6,6+14,7</t>
  </si>
  <si>
    <t>131</t>
  </si>
  <si>
    <t>763131452</t>
  </si>
  <si>
    <t>SDK podhled deska 1xH2 12,5 s izolací dvouvrstvá spodní kce profil CD+UD</t>
  </si>
  <si>
    <t>71141808</t>
  </si>
  <si>
    <t>Podhled ze sádrokartonových desek dvouvrstvá zavěšená spodní konstrukce z ocelových profilů CD, UD jednoduše opláštěná deskou impregnovanou H2, tl. 12,5 mm, s izolací</t>
  </si>
  <si>
    <t>https://podminky.urs.cz/item/CS_URS_2025_02/763131452</t>
  </si>
  <si>
    <t>0,92+2+3</t>
  </si>
  <si>
    <t>132</t>
  </si>
  <si>
    <t>763131714</t>
  </si>
  <si>
    <t>SDK podhled základní penetrační nátěr</t>
  </si>
  <si>
    <t>-1962536671</t>
  </si>
  <si>
    <t>Podhled ze sádrokartonových desek ostatní práce a konstrukce na podhledech ze sádrokartonových desek základní penetrační nátěr</t>
  </si>
  <si>
    <t>https://podminky.urs.cz/item/CS_URS_2025_02/763131714</t>
  </si>
  <si>
    <t>58,45+5,92</t>
  </si>
  <si>
    <t>133</t>
  </si>
  <si>
    <t>763131751</t>
  </si>
  <si>
    <t>Montáž parotěsné zábrany do SDK podhledu</t>
  </si>
  <si>
    <t>-1320715240</t>
  </si>
  <si>
    <t>Podhled ze sádrokartonových desek ostatní práce a konstrukce na podhledech ze sádrokartonových desek montáž parotěsné zábrany</t>
  </si>
  <si>
    <t>https://podminky.urs.cz/item/CS_URS_2025_02/763131751</t>
  </si>
  <si>
    <t>134</t>
  </si>
  <si>
    <t>28329274</t>
  </si>
  <si>
    <t>fólie PE vyztužená pro parotěsnou vrstvu (reakce na oheň - třída E) 110g/m2</t>
  </si>
  <si>
    <t>799717549</t>
  </si>
  <si>
    <t>135</t>
  </si>
  <si>
    <t>763131752</t>
  </si>
  <si>
    <t>Montáž jedné vrstvy tepelné izolace do SDK podhledu</t>
  </si>
  <si>
    <t>-1615091723</t>
  </si>
  <si>
    <t>Podhled ze sádrokartonových desek ostatní práce a konstrukce na podhledech ze sádrokartonových desek montáž jedné vrstvy tepelné izolace</t>
  </si>
  <si>
    <t>https://podminky.urs.cz/item/CS_URS_2025_02/763131752</t>
  </si>
  <si>
    <t>136</t>
  </si>
  <si>
    <t>63150966</t>
  </si>
  <si>
    <t>role akustická a tepelně izolační ze skelných vláken tl 50mm</t>
  </si>
  <si>
    <t>1770373651</t>
  </si>
  <si>
    <t>137</t>
  </si>
  <si>
    <t>763172353</t>
  </si>
  <si>
    <t>Montáž dvířek revizních jednoplášťových SDK kcí vel. 400 x 400 mm pro podhledy</t>
  </si>
  <si>
    <t>-983080311</t>
  </si>
  <si>
    <t>Montáž dvířek pro konstrukce ze sádrokartonových desek revizních jednoplášťových pro podhledy velikost (šxv) 400 x 400 mm</t>
  </si>
  <si>
    <t>https://podminky.urs.cz/item/CS_URS_2025_02/763172353</t>
  </si>
  <si>
    <t>138</t>
  </si>
  <si>
    <t>59030712</t>
  </si>
  <si>
    <t>dvířka revizní jednokřídlá s automatickým zámkem 400x400mm</t>
  </si>
  <si>
    <t>-1793548752</t>
  </si>
  <si>
    <t>766</t>
  </si>
  <si>
    <t>Konstrukce truhlářské</t>
  </si>
  <si>
    <t>139</t>
  </si>
  <si>
    <t>766621112</t>
  </si>
  <si>
    <t>Montáž dřevěných oken plochy přes 1 m2 špaletových výšky do 2,5 m s rámem do zdiva</t>
  </si>
  <si>
    <t>-2132911417</t>
  </si>
  <si>
    <t>Montáž oken dřevěných včetně montáže rámu plochy přes 1 m2 špaletových do zdiva, výšky přes 1,5 do 2,5 m</t>
  </si>
  <si>
    <t>https://podminky.urs.cz/item/CS_URS_2025_02/766621112</t>
  </si>
  <si>
    <t>1,1*1,9*5</t>
  </si>
  <si>
    <t>140</t>
  </si>
  <si>
    <t>61110033</t>
  </si>
  <si>
    <t>okno dřevěné špaletové otevíravé trojsklo přes plochu 1m2 v 1,5-2,5m</t>
  </si>
  <si>
    <t>898211175</t>
  </si>
  <si>
    <t>141</t>
  </si>
  <si>
    <t>766660171</t>
  </si>
  <si>
    <t>Montáž dveřních křídel otvíravých jednokřídlových š do 0,8 m do obložkové zárubně</t>
  </si>
  <si>
    <t>-1456642613</t>
  </si>
  <si>
    <t>Montáž dveřních křídel dřevěných nebo plastových otevíravých do obložkové zárubně povrchově upravených jednokřídlových, šířky do 800 mm</t>
  </si>
  <si>
    <t>https://podminky.urs.cz/item/CS_URS_2025_02/766660171</t>
  </si>
  <si>
    <t>142</t>
  </si>
  <si>
    <t>61162074</t>
  </si>
  <si>
    <t>dveře jednokřídlé voštinové povrch laminátový plné 800x1970-2100mm</t>
  </si>
  <si>
    <t>-133660078</t>
  </si>
  <si>
    <t>143</t>
  </si>
  <si>
    <t>61162075</t>
  </si>
  <si>
    <t>dveře jednokřídlé voštinové povrch laminátový plné 900x1970-2100mm</t>
  </si>
  <si>
    <t>-1444717691</t>
  </si>
  <si>
    <t>144</t>
  </si>
  <si>
    <t>61162072</t>
  </si>
  <si>
    <t>dveře jednokřídlé voštinové povrch laminátový plné 600x1970-2100mm</t>
  </si>
  <si>
    <t>-1246161760</t>
  </si>
  <si>
    <t>145</t>
  </si>
  <si>
    <t>61162073</t>
  </si>
  <si>
    <t>dveře jednokřídlé voštinové povrch laminátový plné 700x1970-2100mm</t>
  </si>
  <si>
    <t>-620776552</t>
  </si>
  <si>
    <t>146</t>
  </si>
  <si>
    <t>766660411_R</t>
  </si>
  <si>
    <t>Montáž atypických vchodových dveří profilovaných včetně rámu jednokřídlových bez nadsvětlíku do zdiva s PO 30 min dle požadavku MMJ-PP.</t>
  </si>
  <si>
    <t>1632718530</t>
  </si>
  <si>
    <t>Montáž vchodových dveří včetně rámu do zdiva jednokřídlových bez nadsvětlíku</t>
  </si>
  <si>
    <t>147</t>
  </si>
  <si>
    <t>61173202_R</t>
  </si>
  <si>
    <t>dveře včetně dřevěných obložek jednokřídlé dřevěné plné max rozměru otvoru 3,5m2 bezpečnostní třídy RC2 s PO 30 min dle požadavku MMJ-PP.</t>
  </si>
  <si>
    <t>524946529</t>
  </si>
  <si>
    <t>dveře jednokřídlé dřevěné plné max rozměru otvoru 2,42m2 bezpečnostní třídy RC2</t>
  </si>
  <si>
    <t>148</t>
  </si>
  <si>
    <t>766660729</t>
  </si>
  <si>
    <t>Montáž dveřního interiérového kování - štítku s klikou</t>
  </si>
  <si>
    <t>2014945986</t>
  </si>
  <si>
    <t>Montáž dveřních doplňků dveřního kování interiérového štítku s klikou</t>
  </si>
  <si>
    <t>https://podminky.urs.cz/item/CS_URS_2025_02/766660729</t>
  </si>
  <si>
    <t>149</t>
  </si>
  <si>
    <t>54914123</t>
  </si>
  <si>
    <t>dveřní kování interiérové rozetové klika/klika</t>
  </si>
  <si>
    <t>39437333</t>
  </si>
  <si>
    <t>150</t>
  </si>
  <si>
    <t>766660730</t>
  </si>
  <si>
    <t>Montáž dveřního interiérového kování - WC kliky se zámkem</t>
  </si>
  <si>
    <t>316955889</t>
  </si>
  <si>
    <t>Montáž dveřních doplňků dveřního kování interiérového WC kliky se zámkem</t>
  </si>
  <si>
    <t>https://podminky.urs.cz/item/CS_URS_2025_02/766660730</t>
  </si>
  <si>
    <t>151</t>
  </si>
  <si>
    <t>54914128</t>
  </si>
  <si>
    <t>dveřní kování interiérové rozetové spodní pro WC</t>
  </si>
  <si>
    <t>-424776294</t>
  </si>
  <si>
    <t>152</t>
  </si>
  <si>
    <t>766682112</t>
  </si>
  <si>
    <t>Montáž zárubní obložkových pro dveře jednokřídlové tl stěny přes 170 do 350 mm</t>
  </si>
  <si>
    <t>624028284</t>
  </si>
  <si>
    <t>Montáž zárubní dřevěných nebo plastových obložkových, pro dveře jednokřídlové, tloušťky stěny přes 170 do 350 mm</t>
  </si>
  <si>
    <t>https://podminky.urs.cz/item/CS_URS_2025_02/766682112</t>
  </si>
  <si>
    <t>153</t>
  </si>
  <si>
    <t>61182308</t>
  </si>
  <si>
    <t>zárubeň jednokřídlá obložková s laminátovým povrchem tl stěny 160-250mm rozměru 600-1100/1970, 2100mm</t>
  </si>
  <si>
    <t>376829861</t>
  </si>
  <si>
    <t>154</t>
  </si>
  <si>
    <t>766691911</t>
  </si>
  <si>
    <t>Vyvěšení nebo zavěšení dřevěných křídel oken pl do 1,5 m2</t>
  </si>
  <si>
    <t>-876071405</t>
  </si>
  <si>
    <t>Ostatní práce vyvěšení nebo zavěšení křídel dřevěných okenních, plochy do 1,5 m2</t>
  </si>
  <si>
    <t>https://podminky.urs.cz/item/CS_URS_2025_02/766691911</t>
  </si>
  <si>
    <t>155</t>
  </si>
  <si>
    <t>766691914</t>
  </si>
  <si>
    <t>Vyvěšení nebo zavěšení dřevěných křídel dveří pl do 2 m2</t>
  </si>
  <si>
    <t>1823991152</t>
  </si>
  <si>
    <t>Ostatní práce vyvěšení nebo zavěšení křídel dřevěných dveřních, plochy do 2 m2</t>
  </si>
  <si>
    <t>https://podminky.urs.cz/item/CS_URS_2025_02/766691914</t>
  </si>
  <si>
    <t>156</t>
  </si>
  <si>
    <t>766694116</t>
  </si>
  <si>
    <t>Montáž parapetních desek dřevěných nebo plastových š do 300 mm</t>
  </si>
  <si>
    <t>-1327855532</t>
  </si>
  <si>
    <t>Montáž ostatních truhlářských konstrukcí parapetních desek dřevěných nebo plastových šířky do 300 mm</t>
  </si>
  <si>
    <t>https://podminky.urs.cz/item/CS_URS_2025_02/766694116</t>
  </si>
  <si>
    <t>5*1,2</t>
  </si>
  <si>
    <t>157</t>
  </si>
  <si>
    <t>60794102</t>
  </si>
  <si>
    <t>parapet dřevotřískový vnitřní povrch laminátový š 250mm</t>
  </si>
  <si>
    <t>-2074862671</t>
  </si>
  <si>
    <t>158</t>
  </si>
  <si>
    <t>766811115_R</t>
  </si>
  <si>
    <t>Montáž včetně dodávky kuchyňské linky dle specifikace</t>
  </si>
  <si>
    <t>-358689541</t>
  </si>
  <si>
    <t>Montáž kuchyňských linek korpusu spodních skříněk na nožičky (včetně vyrovnání), šířky jednoho dílu do 600 mm</t>
  </si>
  <si>
    <t>159</t>
  </si>
  <si>
    <t>998766312</t>
  </si>
  <si>
    <t>Přesun hmot procentní pro kce truhlářské ruční v objektech v přes 6 do 12 m</t>
  </si>
  <si>
    <t>1884215103</t>
  </si>
  <si>
    <t>Přesun hmot pro konstrukce truhlářské stanovený procentní sazbou (%) z ceny vodorovná dopravní vzdálenost do 50 m ruční (bez užití mechanizace) v objektech výšky přes 6 do 12 m</t>
  </si>
  <si>
    <t>https://podminky.urs.cz/item/CS_URS_2025_02/998766312</t>
  </si>
  <si>
    <t>767</t>
  </si>
  <si>
    <t>Konstrukce zámečnické</t>
  </si>
  <si>
    <t>160</t>
  </si>
  <si>
    <t>767646411</t>
  </si>
  <si>
    <t>Montáž revizních dveří a dvířek jednokřídlových s rámem plochy přes 0,25 do 0,5 m2</t>
  </si>
  <si>
    <t>1390830815</t>
  </si>
  <si>
    <t>Montáž revizních dveří a dvířek hliníkových, ocelových nebo plastových s rámem jednokřídlových, plochy přes 0,25 do 0,5 m2</t>
  </si>
  <si>
    <t>https://podminky.urs.cz/item/CS_URS_2026_01/767646411</t>
  </si>
  <si>
    <t>161</t>
  </si>
  <si>
    <t>56245702</t>
  </si>
  <si>
    <t>dvířka revizní 600x600 bílá se zámkem</t>
  </si>
  <si>
    <t>-272761425</t>
  </si>
  <si>
    <t>771</t>
  </si>
  <si>
    <t>Podlahy z dlaždic</t>
  </si>
  <si>
    <t>162</t>
  </si>
  <si>
    <t>771111011</t>
  </si>
  <si>
    <t>Vysátí podkladu před pokládkou dlažby</t>
  </si>
  <si>
    <t>-1021255877</t>
  </si>
  <si>
    <t>Příprava podkladu před provedením dlažby vysátí podlah</t>
  </si>
  <si>
    <t>https://podminky.urs.cz/item/CS_URS_2025_02/771111011</t>
  </si>
  <si>
    <t>"m.č.1.03"0,9</t>
  </si>
  <si>
    <t>"m.č.1.04"1,96</t>
  </si>
  <si>
    <t>"m.č.1.07"2,97</t>
  </si>
  <si>
    <t>163</t>
  </si>
  <si>
    <t>771121011</t>
  </si>
  <si>
    <t>Nátěr penetrační na podlahu</t>
  </si>
  <si>
    <t>549537292</t>
  </si>
  <si>
    <t>Příprava podkladu před provedením dlažby nátěr penetrační na podlahu</t>
  </si>
  <si>
    <t>https://podminky.urs.cz/item/CS_URS_2025_02/771121011</t>
  </si>
  <si>
    <t>164</t>
  </si>
  <si>
    <t>771121022</t>
  </si>
  <si>
    <t>Broušení betonového podkladu před pokládkou dlažby</t>
  </si>
  <si>
    <t>761210168</t>
  </si>
  <si>
    <t>Příprava podkladu před provedením dlažby broušení podlah nového podkladu betonového</t>
  </si>
  <si>
    <t>https://podminky.urs.cz/item/CS_URS_2025_02/771121022</t>
  </si>
  <si>
    <t>165</t>
  </si>
  <si>
    <t>771573810</t>
  </si>
  <si>
    <t>Demontáž podlah z dlaždic keramických lepených</t>
  </si>
  <si>
    <t>-608422242</t>
  </si>
  <si>
    <t>https://podminky.urs.cz/item/CS_URS_2025_02/771573810</t>
  </si>
  <si>
    <t>"m.č.1.05"6,56</t>
  </si>
  <si>
    <t>166</t>
  </si>
  <si>
    <t>771574413</t>
  </si>
  <si>
    <t>Montáž podlah keramických hladkých lepených cementovým flexibilním lepidlem přes 2 do 4 ks/m2</t>
  </si>
  <si>
    <t>570566067</t>
  </si>
  <si>
    <t>Montáž podlah z dlaždic keramických lepených cementovým flexibilním lepidlem hladkých, tloušťky do 10 mm přes 2 do 4 ks/m2</t>
  </si>
  <si>
    <t>https://podminky.urs.cz/item/CS_URS_2025_02/771574413</t>
  </si>
  <si>
    <t>167</t>
  </si>
  <si>
    <t>59761136</t>
  </si>
  <si>
    <t>dlažba keramická slinutá mrazuvzdorná povrch hladký/lesklý tl do 10mm přes 2 do 4ks/m2</t>
  </si>
  <si>
    <t>-153654520</t>
  </si>
  <si>
    <t>5,83*1,1 'Přepočtené koeficientem množství</t>
  </si>
  <si>
    <t>168</t>
  </si>
  <si>
    <t>771591112</t>
  </si>
  <si>
    <t>Izolace pod dlažbu nátěrem nebo stěrkou ve dvou vrstvách</t>
  </si>
  <si>
    <t>-501572977</t>
  </si>
  <si>
    <t>Izolace podlahy pod dlažbu nátěrem nebo stěrkou ve dvou vrstvách</t>
  </si>
  <si>
    <t>https://podminky.urs.cz/item/CS_URS_2025_02/771591112</t>
  </si>
  <si>
    <t>169</t>
  </si>
  <si>
    <t>771591115</t>
  </si>
  <si>
    <t>Podlahy spárování silikonem</t>
  </si>
  <si>
    <t>-1168881368</t>
  </si>
  <si>
    <t>Podlahy - dokončovací práce spárování silikonem</t>
  </si>
  <si>
    <t>https://podminky.urs.cz/item/CS_URS_2025_02/771591115</t>
  </si>
  <si>
    <t>6,98+3,7</t>
  </si>
  <si>
    <t>170</t>
  </si>
  <si>
    <t>771591241</t>
  </si>
  <si>
    <t>Izolace těsnícími pásy vnitřní kout</t>
  </si>
  <si>
    <t>-1738249222</t>
  </si>
  <si>
    <t>Izolace podlahy pod dlažbu těsnícími izolačními pásy vnitřní kout</t>
  </si>
  <si>
    <t>https://podminky.urs.cz/item/CS_URS_2025_02/771591241</t>
  </si>
  <si>
    <t>171</t>
  </si>
  <si>
    <t>771591242</t>
  </si>
  <si>
    <t>Izolace těsnícími pásy vnější roh</t>
  </si>
  <si>
    <t>-1221921404</t>
  </si>
  <si>
    <t>Izolace podlahy pod dlažbu těsnícími izolačními pásy vnější roh</t>
  </si>
  <si>
    <t>https://podminky.urs.cz/item/CS_URS_2025_02/771591242</t>
  </si>
  <si>
    <t>172</t>
  </si>
  <si>
    <t>771591264</t>
  </si>
  <si>
    <t>Izolace těsnícími pásy mezi podlahou a stěnou</t>
  </si>
  <si>
    <t>-373678222</t>
  </si>
  <si>
    <t>Izolace podlahy pod dlažbu těsnícími izolačními pásy mezi podlahou a stěnu</t>
  </si>
  <si>
    <t>https://podminky.urs.cz/item/CS_URS_2025_02/771591264</t>
  </si>
  <si>
    <t>173</t>
  </si>
  <si>
    <t>771592011</t>
  </si>
  <si>
    <t>Čištění vnitřních ploch podlah nebo schodišť po položení dlažby chemickými prostředky</t>
  </si>
  <si>
    <t>1607626363</t>
  </si>
  <si>
    <t>Čištění vnitřních ploch po položení dlažby podlah nebo schodišť chemickými prostředky</t>
  </si>
  <si>
    <t>https://podminky.urs.cz/item/CS_URS_2025_02/771592011</t>
  </si>
  <si>
    <t>174</t>
  </si>
  <si>
    <t>998771312</t>
  </si>
  <si>
    <t>Přesun hmot procentní pro podlahy z dlaždic ruční v objektech v přes 6 do 12 m</t>
  </si>
  <si>
    <t>-913561581</t>
  </si>
  <si>
    <t>Přesun hmot pro podlahy z dlaždic stanovený procentní sazbou (%) z ceny vodorovná dopravní vzdálenost do 50 m ruční (bez užití mechanizace) v objektech výšky přes 6 do 12 m</t>
  </si>
  <si>
    <t>https://podminky.urs.cz/item/CS_URS_2025_02/998771312</t>
  </si>
  <si>
    <t>776</t>
  </si>
  <si>
    <t>Podlahy povlakové</t>
  </si>
  <si>
    <t>175</t>
  </si>
  <si>
    <t>776111112</t>
  </si>
  <si>
    <t>Broušení betonového podkladu povlakových podlah</t>
  </si>
  <si>
    <t>-1443034488</t>
  </si>
  <si>
    <t>Příprava podkladu povlakových podlah a stěn broušení podlah nového podkladu betonového</t>
  </si>
  <si>
    <t>https://podminky.urs.cz/item/CS_URS_2025_02/776111112</t>
  </si>
  <si>
    <t>"m.č.1.05"6,6</t>
  </si>
  <si>
    <t>"m.č.1.06"14,71</t>
  </si>
  <si>
    <t>176</t>
  </si>
  <si>
    <t>776111311</t>
  </si>
  <si>
    <t>Vysátí podkladu povlakových podlah</t>
  </si>
  <si>
    <t>-855219414</t>
  </si>
  <si>
    <t>Příprava podkladu povlakových podlah a stěn vysátí podlah</t>
  </si>
  <si>
    <t>https://podminky.urs.cz/item/CS_URS_2025_02/776111311</t>
  </si>
  <si>
    <t>177</t>
  </si>
  <si>
    <t>776111411</t>
  </si>
  <si>
    <t>Montáž pásky dilatační povlakových podlah</t>
  </si>
  <si>
    <t>1278847739</t>
  </si>
  <si>
    <t>Příprava podkladu povlakových podlah a stěn montáž dilatační pásky podlah</t>
  </si>
  <si>
    <t>https://podminky.urs.cz/item/CS_URS_2025_02/776111411</t>
  </si>
  <si>
    <t>19,8+15,8+13,6+15,4</t>
  </si>
  <si>
    <t>178</t>
  </si>
  <si>
    <t>28616320</t>
  </si>
  <si>
    <t>pás dilatační okrajový extrud PE samolepicí</t>
  </si>
  <si>
    <t>-1465454133</t>
  </si>
  <si>
    <t>179</t>
  </si>
  <si>
    <t>776121112</t>
  </si>
  <si>
    <t>Vodou ředitelná penetrace savého podkladu povlakových podlah</t>
  </si>
  <si>
    <t>-772325255</t>
  </si>
  <si>
    <t>Příprava podkladu povlakových podlah a stěn penetrace vodou ředitelná podlah</t>
  </si>
  <si>
    <t>https://podminky.urs.cz/item/CS_URS_2025_02/776121112</t>
  </si>
  <si>
    <t>180</t>
  </si>
  <si>
    <t>776141111</t>
  </si>
  <si>
    <t>Stěrka podlahová nivelační pro vyrovnání podkladu povlakových podlah pevnosti 20 MPa tl do 3 mm</t>
  </si>
  <si>
    <t>-347491892</t>
  </si>
  <si>
    <t>Příprava podkladu povlakových podlah a stěn vyrovnání samonivelační stěrkou podlah pevnosti 20 MPa, tloušťky do 3 mm</t>
  </si>
  <si>
    <t>https://podminky.urs.cz/item/CS_URS_2025_02/776141111</t>
  </si>
  <si>
    <t>181</t>
  </si>
  <si>
    <t>776201812</t>
  </si>
  <si>
    <t>Demontáž lepených povlakových podlah s podložkou ručně</t>
  </si>
  <si>
    <t>-1323787281</t>
  </si>
  <si>
    <t>Demontáž povlakových podlahovin lepených ručně s podložkou</t>
  </si>
  <si>
    <t>https://podminky.urs.cz/item/CS_URS_2025_02/776201812</t>
  </si>
  <si>
    <t>182</t>
  </si>
  <si>
    <t>776231111</t>
  </si>
  <si>
    <t>Lepení lamel a čtverců z vinylu standardním lepidlem</t>
  </si>
  <si>
    <t>-1929863937</t>
  </si>
  <si>
    <t>Montáž podlahovin z vinylu lepením lamel nebo čtverců standardním lepidlem</t>
  </si>
  <si>
    <t>https://podminky.urs.cz/item/CS_URS_2025_02/776231111</t>
  </si>
  <si>
    <t>183</t>
  </si>
  <si>
    <t>28411051</t>
  </si>
  <si>
    <t>dílec vinylový heterogenní úprava PUR třída zátěže 23/33/42, hořlavost Bfl S1, nášlapná vrstva 0,55mm tl 2,5mm</t>
  </si>
  <si>
    <t>-633917908</t>
  </si>
  <si>
    <t>58,46*1,1 'Přepočtené koeficientem množství</t>
  </si>
  <si>
    <t>184</t>
  </si>
  <si>
    <t>776410811</t>
  </si>
  <si>
    <t>Odstranění soklíků a lišt pryžových nebo plastových</t>
  </si>
  <si>
    <t>892543804</t>
  </si>
  <si>
    <t>Demontáž soklíků nebo lišt pryžových nebo plastových</t>
  </si>
  <si>
    <t>https://podminky.urs.cz/item/CS_URS_2025_02/776410811</t>
  </si>
  <si>
    <t>185</t>
  </si>
  <si>
    <t>776411111</t>
  </si>
  <si>
    <t>Montáž obvodových soklíků výšky do 80 mm</t>
  </si>
  <si>
    <t>685750079</t>
  </si>
  <si>
    <t>Montáž soklíků lepením obvodových, výšky do 80 mm</t>
  </si>
  <si>
    <t>https://podminky.urs.cz/item/CS_URS_2025_02/776411111</t>
  </si>
  <si>
    <t>186</t>
  </si>
  <si>
    <t>28341072</t>
  </si>
  <si>
    <t>lišta soklová vinilová s kompozitním jádrem 15x40mm</t>
  </si>
  <si>
    <t>137576791</t>
  </si>
  <si>
    <t>187</t>
  </si>
  <si>
    <t>776991111</t>
  </si>
  <si>
    <t>Spárování silikonem</t>
  </si>
  <si>
    <t>713414618</t>
  </si>
  <si>
    <t>Ostatní práce spárování silikonem</t>
  </si>
  <si>
    <t>https://podminky.urs.cz/item/CS_URS_2025_02/776991111</t>
  </si>
  <si>
    <t>188</t>
  </si>
  <si>
    <t>776991121</t>
  </si>
  <si>
    <t>Základní čištění nově položených podlahovin vysátím a setřením vlhkým mopem</t>
  </si>
  <si>
    <t>1696398268</t>
  </si>
  <si>
    <t>Ostatní práce údržba nových podlahovin po pokládce čištění základní</t>
  </si>
  <si>
    <t>https://podminky.urs.cz/item/CS_URS_2025_02/776991121</t>
  </si>
  <si>
    <t>189</t>
  </si>
  <si>
    <t>998776312</t>
  </si>
  <si>
    <t>Přesun hmot procentní pro podlahy povlakové ruční v objektech v přes 6 do 12 m</t>
  </si>
  <si>
    <t>-489361004</t>
  </si>
  <si>
    <t>Přesun hmot pro podlahy povlakové stanovený procentní sazbou (%) z ceny vodorovná dopravní vzdálenost do 50 m ruční (bez užití mechanizace) v objektech výšky přes 6 do 12 m</t>
  </si>
  <si>
    <t>https://podminky.urs.cz/item/CS_URS_2025_02/998776312</t>
  </si>
  <si>
    <t>781</t>
  </si>
  <si>
    <t>Dokončovací práce - obklady</t>
  </si>
  <si>
    <t>190</t>
  </si>
  <si>
    <t>781111011</t>
  </si>
  <si>
    <t>Ometení (oprášení) stěny při přípravě podkladu</t>
  </si>
  <si>
    <t>1799057829</t>
  </si>
  <si>
    <t>Příprava podkladu před provedením obkladu oprášení (ometení) stěny</t>
  </si>
  <si>
    <t>https://podminky.urs.cz/item/CS_URS_2025_02/781111011</t>
  </si>
  <si>
    <t>"m.č.1.3"3,7*1,6</t>
  </si>
  <si>
    <t>"m.č.1.07"7*2</t>
  </si>
  <si>
    <t>191</t>
  </si>
  <si>
    <t>781121011</t>
  </si>
  <si>
    <t>Nátěr penetrační na stěnu</t>
  </si>
  <si>
    <t>1830236780</t>
  </si>
  <si>
    <t>Příprava podkladu před provedením obkladu nátěr penetrační na stěnu</t>
  </si>
  <si>
    <t>https://podminky.urs.cz/item/CS_URS_2025_02/781121011</t>
  </si>
  <si>
    <t>192</t>
  </si>
  <si>
    <t>781131112</t>
  </si>
  <si>
    <t>Izolace pod obklad nátěrem nebo stěrkou ve dvou vrstvách</t>
  </si>
  <si>
    <t>1159188334</t>
  </si>
  <si>
    <t>Izolace stěny pod obklad izolace nátěrem nebo stěrkou ve dvou vrstvách</t>
  </si>
  <si>
    <t>https://podminky.urs.cz/item/CS_URS_2025_02/781131112</t>
  </si>
  <si>
    <t>193</t>
  </si>
  <si>
    <t>781131251</t>
  </si>
  <si>
    <t>Izolace pod obklad těsnící manžetou pro prostupy potrubí</t>
  </si>
  <si>
    <t>-1380599982</t>
  </si>
  <si>
    <t>Izolace stěny pod obklad izolace těsnícími izolačními pásy z manžety pro prostupy potrubí</t>
  </si>
  <si>
    <t>https://podminky.urs.cz/item/CS_URS_2025_02/781131251</t>
  </si>
  <si>
    <t>194</t>
  </si>
  <si>
    <t>781131264</t>
  </si>
  <si>
    <t>Izolace pod obklad těsnícími pásy mezi podlahou a stěnou</t>
  </si>
  <si>
    <t>-24050010</t>
  </si>
  <si>
    <t xml:space="preserve">Izolace stěny pod obklad izolace těsnícími izolačními pásy </t>
  </si>
  <si>
    <t>https://podminky.urs.cz/item/CS_URS_2025_02/781131264</t>
  </si>
  <si>
    <t>195</t>
  </si>
  <si>
    <t>781472213</t>
  </si>
  <si>
    <t>Montáž obkladů keramických hladkých lepených cementovým flexibilním lepidlem přes 2 do 4 ks/m2</t>
  </si>
  <si>
    <t>-1152741233</t>
  </si>
  <si>
    <t>Montáž keramických obkladů stěn lepených cementovým flexibilním lepidlem hladkých přes 2 do 4 ks/m2</t>
  </si>
  <si>
    <t>https://podminky.urs.cz/item/CS_URS_2025_02/781472213</t>
  </si>
  <si>
    <t>196</t>
  </si>
  <si>
    <t>59761703</t>
  </si>
  <si>
    <t>obklad keramický nemrazuvzdorný povrch hladký/lesklý tl do 10mm přes 2 do 4ks/m2</t>
  </si>
  <si>
    <t>1687401417</t>
  </si>
  <si>
    <t>19,92*1,1 'Přepočtené koeficientem množství</t>
  </si>
  <si>
    <t>197</t>
  </si>
  <si>
    <t>781472291</t>
  </si>
  <si>
    <t>Příplatek k montáži obkladů keramických lepených cementovým flexibilním lepidlem za plochu do 10 m2</t>
  </si>
  <si>
    <t>1427661968</t>
  </si>
  <si>
    <t>Montáž keramických obkladů stěn lepených cementovým flexibilním lepidlem Příplatek k cenám za plochu do 10 m2 jednotlivě</t>
  </si>
  <si>
    <t>https://podminky.urs.cz/item/CS_URS_2025_02/781472291</t>
  </si>
  <si>
    <t>198</t>
  </si>
  <si>
    <t>781472292</t>
  </si>
  <si>
    <t>Příplatek k montáži obkladů keramických lepených cementovým flexibilním lepidlem za omezený prostor</t>
  </si>
  <si>
    <t>-1944023899</t>
  </si>
  <si>
    <t>Montáž keramických obkladů stěn lepených cementovým flexibilním lepidlem Příplatek k cenám za obklady v omezeném prostoru</t>
  </si>
  <si>
    <t>https://podminky.urs.cz/item/CS_URS_2025_02/781472292</t>
  </si>
  <si>
    <t>199</t>
  </si>
  <si>
    <t>781473810</t>
  </si>
  <si>
    <t>Demontáž obkladů z obkladaček keramických lepených</t>
  </si>
  <si>
    <t>910996742</t>
  </si>
  <si>
    <t>Demontáž obkladů z dlaždic keramických lepených</t>
  </si>
  <si>
    <t>https://podminky.urs.cz/item/CS_URS_2025_02/781473810</t>
  </si>
  <si>
    <t>"m.č.1.03"3,7*1,6</t>
  </si>
  <si>
    <t>"m.č.1.07"6,98*2</t>
  </si>
  <si>
    <t>200</t>
  </si>
  <si>
    <t>781495115</t>
  </si>
  <si>
    <t>Spárování vnitřních obkladů silikonem</t>
  </si>
  <si>
    <t>1013134477</t>
  </si>
  <si>
    <t>Obklad - dokončující práce ostatní práce spárování silikonem</t>
  </si>
  <si>
    <t>https://podminky.urs.cz/item/CS_URS_2025_02/781495115</t>
  </si>
  <si>
    <t>201</t>
  </si>
  <si>
    <t>781495142</t>
  </si>
  <si>
    <t>Průnik obkladem kruhový přes DN 30 do DN 90</t>
  </si>
  <si>
    <t>-892012834</t>
  </si>
  <si>
    <t>Obklad - dokončující práce průnik obkladem kruhový, bez izolace přes DN 30 do DN 90</t>
  </si>
  <si>
    <t>https://podminky.urs.cz/item/CS_URS_2025_02/781495142</t>
  </si>
  <si>
    <t>202</t>
  </si>
  <si>
    <t>781495211</t>
  </si>
  <si>
    <t>Čištění vnitřních ploch stěn po provedení obkladu chemickými prostředky</t>
  </si>
  <si>
    <t>-218566919</t>
  </si>
  <si>
    <t>Čištění vnitřních ploch po provedení obkladu stěn chemickými prostředky</t>
  </si>
  <si>
    <t>https://podminky.urs.cz/item/CS_URS_2025_02/781495211</t>
  </si>
  <si>
    <t>203</t>
  </si>
  <si>
    <t>998781312</t>
  </si>
  <si>
    <t>Přesun hmot procentní pro obklady keramické ruční v objektech v přes 6 do 12 m</t>
  </si>
  <si>
    <t>30011056</t>
  </si>
  <si>
    <t>Přesun hmot pro obklady keramické stanovený procentní sazbou (%) z ceny vodorovná dopravní vzdálenost do 50 m ruční (bez užití mechanizace) v objektech výšky přes 6 do 12 m</t>
  </si>
  <si>
    <t>https://podminky.urs.cz/item/CS_URS_2025_02/998781312</t>
  </si>
  <si>
    <t>784</t>
  </si>
  <si>
    <t>Dokončovací práce - malby a tapety</t>
  </si>
  <si>
    <t>204</t>
  </si>
  <si>
    <t>784111001</t>
  </si>
  <si>
    <t>Oprášení (ometení ) podkladu v místnostech v do 3,80 m</t>
  </si>
  <si>
    <t>428509088</t>
  </si>
  <si>
    <t>Oprášení (ometení) podkladu v místnostech výšky do 3,80 m</t>
  </si>
  <si>
    <t>https://podminky.urs.cz/item/CS_URS_2025_02/784111001</t>
  </si>
  <si>
    <t>205</t>
  </si>
  <si>
    <t>784111011</t>
  </si>
  <si>
    <t>Obroušení podkladu omítnutého v místnostech v do 3,80 m</t>
  </si>
  <si>
    <t>573317527</t>
  </si>
  <si>
    <t>Obroušení podkladu omítky v místnostech výšky do 3,80 m</t>
  </si>
  <si>
    <t>https://podminky.urs.cz/item/CS_URS_2025_02/784111011</t>
  </si>
  <si>
    <t>206</t>
  </si>
  <si>
    <t>784171101</t>
  </si>
  <si>
    <t>Zakrytí vnitřních podlah včetně pozdějšího odkrytí</t>
  </si>
  <si>
    <t>726210014</t>
  </si>
  <si>
    <t>Zakrytí nemalovaných ploch (materiál ve specifikaci) včetně pozdějšího odkrytí podlah</t>
  </si>
  <si>
    <t>https://podminky.urs.cz/item/CS_URS_2025_02/784171101</t>
  </si>
  <si>
    <t>207</t>
  </si>
  <si>
    <t>28323156</t>
  </si>
  <si>
    <t>fólie pro malířské potřeby zakrývací tl 41µ 4x5m</t>
  </si>
  <si>
    <t>595566144</t>
  </si>
  <si>
    <t>208</t>
  </si>
  <si>
    <t>784171111</t>
  </si>
  <si>
    <t>Zakrytí vnitřních ploch stěn v místnostech v do 3,80 m</t>
  </si>
  <si>
    <t>-1125821385</t>
  </si>
  <si>
    <t>Zakrytí nemalovaných ploch (materiál ve specifikaci) včetně pozdějšího odkrytí svislých ploch např. stěn, oken, dveří v místnostech výšky do 3,80</t>
  </si>
  <si>
    <t>https://podminky.urs.cz/item/CS_URS_2025_02/784171111</t>
  </si>
  <si>
    <t>209</t>
  </si>
  <si>
    <t>28323153</t>
  </si>
  <si>
    <t>fólie pro malířské potřeby samolepicí 0,5mx100m</t>
  </si>
  <si>
    <t>-1268045283</t>
  </si>
  <si>
    <t>210</t>
  </si>
  <si>
    <t>784181101</t>
  </si>
  <si>
    <t>Základní akrylátová jednonásobná bezbarvá penetrace podkladu v místnostech v do 3,80 m</t>
  </si>
  <si>
    <t>-1858110168</t>
  </si>
  <si>
    <t>Penetrace podkladu jednonásobná základní akrylátová bezbarvá v místnostech výšky do 3,80 m</t>
  </si>
  <si>
    <t>https://podminky.urs.cz/item/CS_URS_2025_02/784181101</t>
  </si>
  <si>
    <t>211</t>
  </si>
  <si>
    <t>784211101</t>
  </si>
  <si>
    <t>Dvojnásobné bílé malby ze směsí za mokra výborně oděruvzdorných v místnostech v do 3,80 m</t>
  </si>
  <si>
    <t>-271681340</t>
  </si>
  <si>
    <t>Malby z malířských směsí oděruvzdorných za mokra dvojnásobné, bílé za mokra oděruvzdorné výborně v místnostech výšky do 3,80 m</t>
  </si>
  <si>
    <t>https://podminky.urs.cz/item/CS_URS_2025_02/784211101</t>
  </si>
  <si>
    <t>VRN</t>
  </si>
  <si>
    <t>Vedlejší rozpočtové náklady</t>
  </si>
  <si>
    <t>VRN3</t>
  </si>
  <si>
    <t>Zařízení staveniště</t>
  </si>
  <si>
    <t>212</t>
  </si>
  <si>
    <t>030001000</t>
  </si>
  <si>
    <t>1024</t>
  </si>
  <si>
    <t>229909323</t>
  </si>
  <si>
    <t>https://podminky.urs.cz/item/CS_URS_2025_02/030001000</t>
  </si>
  <si>
    <t>VRN6</t>
  </si>
  <si>
    <t>Územní vlivy</t>
  </si>
  <si>
    <t>213</t>
  </si>
  <si>
    <t>065002000</t>
  </si>
  <si>
    <t>Mimostaveništní doprava materiálů, výrobků a strojů</t>
  </si>
  <si>
    <t>-1658055786</t>
  </si>
  <si>
    <t>https://podminky.urs.cz/item/CS_URS_2025_02/065002000</t>
  </si>
  <si>
    <t>VRN7</t>
  </si>
  <si>
    <t>Provozní vlivy</t>
  </si>
  <si>
    <t>214</t>
  </si>
  <si>
    <t>070001000</t>
  </si>
  <si>
    <t>1596048857</t>
  </si>
  <si>
    <t>https://podminky.urs.cz/item/CS_URS_2025_02/070001000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</si>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</sst>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10239211" TargetMode="External" /><Relationship Id="rId2" Type="http://schemas.openxmlformats.org/officeDocument/2006/relationships/hyperlink" Target="https://podminky.urs.cz/item/CS_URS_2025_02/317944323" TargetMode="External" /><Relationship Id="rId3" Type="http://schemas.openxmlformats.org/officeDocument/2006/relationships/hyperlink" Target="https://podminky.urs.cz/item/CS_URS_2025_02/319201321" TargetMode="External" /><Relationship Id="rId4" Type="http://schemas.openxmlformats.org/officeDocument/2006/relationships/hyperlink" Target="https://podminky.urs.cz/item/CS_URS_2025_02/346244382" TargetMode="External" /><Relationship Id="rId5" Type="http://schemas.openxmlformats.org/officeDocument/2006/relationships/hyperlink" Target="https://podminky.urs.cz/item/CS_URS_2026_01/349231821" TargetMode="External" /><Relationship Id="rId6" Type="http://schemas.openxmlformats.org/officeDocument/2006/relationships/hyperlink" Target="https://podminky.urs.cz/item/CS_URS_2025_02/612131100" TargetMode="External" /><Relationship Id="rId7" Type="http://schemas.openxmlformats.org/officeDocument/2006/relationships/hyperlink" Target="https://podminky.urs.cz/item/CS_URS_2026_01/612135101" TargetMode="External" /><Relationship Id="rId8" Type="http://schemas.openxmlformats.org/officeDocument/2006/relationships/hyperlink" Target="https://podminky.urs.cz/item/CS_URS_2025_02/612142001" TargetMode="External" /><Relationship Id="rId9" Type="http://schemas.openxmlformats.org/officeDocument/2006/relationships/hyperlink" Target="https://podminky.urs.cz/item/CS_URS_2025_02/612321121" TargetMode="External" /><Relationship Id="rId10" Type="http://schemas.openxmlformats.org/officeDocument/2006/relationships/hyperlink" Target="https://podminky.urs.cz/item/CS_URS_2025_02/612321131" TargetMode="External" /><Relationship Id="rId11" Type="http://schemas.openxmlformats.org/officeDocument/2006/relationships/hyperlink" Target="https://podminky.urs.cz/item/CS_URS_2026_01/612321191" TargetMode="External" /><Relationship Id="rId12" Type="http://schemas.openxmlformats.org/officeDocument/2006/relationships/hyperlink" Target="https://podminky.urs.cz/item/CS_URS_2025_02/612325302" TargetMode="External" /><Relationship Id="rId13" Type="http://schemas.openxmlformats.org/officeDocument/2006/relationships/hyperlink" Target="https://podminky.urs.cz/item/CS_URS_2025_02/631319011" TargetMode="External" /><Relationship Id="rId14" Type="http://schemas.openxmlformats.org/officeDocument/2006/relationships/hyperlink" Target="https://podminky.urs.cz/item/CS_URS_2025_02/631319171" TargetMode="External" /><Relationship Id="rId15" Type="http://schemas.openxmlformats.org/officeDocument/2006/relationships/hyperlink" Target="https://podminky.urs.cz/item/CS_URS_2026_01/631362021" TargetMode="External" /><Relationship Id="rId16" Type="http://schemas.openxmlformats.org/officeDocument/2006/relationships/hyperlink" Target="https://podminky.urs.cz/item/CS_URS_2025_02/632451024" TargetMode="External" /><Relationship Id="rId17" Type="http://schemas.openxmlformats.org/officeDocument/2006/relationships/hyperlink" Target="https://podminky.urs.cz/item/CS_URS_2025_02/632481213" TargetMode="External" /><Relationship Id="rId18" Type="http://schemas.openxmlformats.org/officeDocument/2006/relationships/hyperlink" Target="https://podminky.urs.cz/item/CS_URS_2025_02/634112112" TargetMode="External" /><Relationship Id="rId19" Type="http://schemas.openxmlformats.org/officeDocument/2006/relationships/hyperlink" Target="https://podminky.urs.cz/item/CS_URS_2025_02/949101111" TargetMode="External" /><Relationship Id="rId20" Type="http://schemas.openxmlformats.org/officeDocument/2006/relationships/hyperlink" Target="https://podminky.urs.cz/item/CS_URS_2026_01/953845113" TargetMode="External" /><Relationship Id="rId21" Type="http://schemas.openxmlformats.org/officeDocument/2006/relationships/hyperlink" Target="https://podminky.urs.cz/item/CS_URS_2026_01/953845118" TargetMode="External" /><Relationship Id="rId22" Type="http://schemas.openxmlformats.org/officeDocument/2006/relationships/hyperlink" Target="https://podminky.urs.cz/item/CS_URS_2025_02/965045113" TargetMode="External" /><Relationship Id="rId23" Type="http://schemas.openxmlformats.org/officeDocument/2006/relationships/hyperlink" Target="https://podminky.urs.cz/item/CS_URS_2025_02/968062375" TargetMode="External" /><Relationship Id="rId24" Type="http://schemas.openxmlformats.org/officeDocument/2006/relationships/hyperlink" Target="https://podminky.urs.cz/item/CS_URS_2025_02/968072455" TargetMode="External" /><Relationship Id="rId25" Type="http://schemas.openxmlformats.org/officeDocument/2006/relationships/hyperlink" Target="https://podminky.urs.cz/item/CS_URS_2026_01/973031324" TargetMode="External" /><Relationship Id="rId26" Type="http://schemas.openxmlformats.org/officeDocument/2006/relationships/hyperlink" Target="https://podminky.urs.cz/item/CS_URS_2024_02/974031121" TargetMode="External" /><Relationship Id="rId27" Type="http://schemas.openxmlformats.org/officeDocument/2006/relationships/hyperlink" Target="https://podminky.urs.cz/item/CS_URS_2024_02/974031132" TargetMode="External" /><Relationship Id="rId28" Type="http://schemas.openxmlformats.org/officeDocument/2006/relationships/hyperlink" Target="https://podminky.urs.cz/item/CS_URS_2025_02/977151121" TargetMode="External" /><Relationship Id="rId29" Type="http://schemas.openxmlformats.org/officeDocument/2006/relationships/hyperlink" Target="https://podminky.urs.cz/item/CS_URS_2025_02/978013191" TargetMode="External" /><Relationship Id="rId30" Type="http://schemas.openxmlformats.org/officeDocument/2006/relationships/hyperlink" Target="https://podminky.urs.cz/item/CS_URS_2025_02/997013212" TargetMode="External" /><Relationship Id="rId31" Type="http://schemas.openxmlformats.org/officeDocument/2006/relationships/hyperlink" Target="https://podminky.urs.cz/item/CS_URS_2025_02/997013501" TargetMode="External" /><Relationship Id="rId32" Type="http://schemas.openxmlformats.org/officeDocument/2006/relationships/hyperlink" Target="https://podminky.urs.cz/item/CS_URS_2025_02/997013509" TargetMode="External" /><Relationship Id="rId33" Type="http://schemas.openxmlformats.org/officeDocument/2006/relationships/hyperlink" Target="https://podminky.urs.cz/item/CS_URS_2025_02/997013603" TargetMode="External" /><Relationship Id="rId34" Type="http://schemas.openxmlformats.org/officeDocument/2006/relationships/hyperlink" Target="https://podminky.urs.cz/item/CS_URS_2025_02/997013635" TargetMode="External" /><Relationship Id="rId35" Type="http://schemas.openxmlformats.org/officeDocument/2006/relationships/hyperlink" Target="https://podminky.urs.cz/item/CS_URS_2025_02/998018002" TargetMode="External" /><Relationship Id="rId36" Type="http://schemas.openxmlformats.org/officeDocument/2006/relationships/hyperlink" Target="https://podminky.urs.cz/item/CS_URS_2025_02/721110951" TargetMode="External" /><Relationship Id="rId37" Type="http://schemas.openxmlformats.org/officeDocument/2006/relationships/hyperlink" Target="https://podminky.urs.cz/item/CS_URS_2026_01/721171905" TargetMode="External" /><Relationship Id="rId38" Type="http://schemas.openxmlformats.org/officeDocument/2006/relationships/hyperlink" Target="https://podminky.urs.cz/item/CS_URS_2025_02/721174044" TargetMode="External" /><Relationship Id="rId39" Type="http://schemas.openxmlformats.org/officeDocument/2006/relationships/hyperlink" Target="https://podminky.urs.cz/item/CS_URS_2025_02/721194104" TargetMode="External" /><Relationship Id="rId40" Type="http://schemas.openxmlformats.org/officeDocument/2006/relationships/hyperlink" Target="https://podminky.urs.cz/item/CS_URS_2026_01/721194109" TargetMode="External" /><Relationship Id="rId41" Type="http://schemas.openxmlformats.org/officeDocument/2006/relationships/hyperlink" Target="https://podminky.urs.cz/item/CS_URS_2026_01/721220801" TargetMode="External" /><Relationship Id="rId42" Type="http://schemas.openxmlformats.org/officeDocument/2006/relationships/hyperlink" Target="https://podminky.urs.cz/item/CS_URS_2026_01/721290111" TargetMode="External" /><Relationship Id="rId43" Type="http://schemas.openxmlformats.org/officeDocument/2006/relationships/hyperlink" Target="https://podminky.urs.cz/item/CS_URS_2025_02/722174002" TargetMode="External" /><Relationship Id="rId44" Type="http://schemas.openxmlformats.org/officeDocument/2006/relationships/hyperlink" Target="https://podminky.urs.cz/item/CS_URS_2025_02/722179191" TargetMode="External" /><Relationship Id="rId45" Type="http://schemas.openxmlformats.org/officeDocument/2006/relationships/hyperlink" Target="https://podminky.urs.cz/item/CS_URS_2025_02/722190401" TargetMode="External" /><Relationship Id="rId46" Type="http://schemas.openxmlformats.org/officeDocument/2006/relationships/hyperlink" Target="https://podminky.urs.cz/item/CS_URS_2026_01/722190901" TargetMode="External" /><Relationship Id="rId47" Type="http://schemas.openxmlformats.org/officeDocument/2006/relationships/hyperlink" Target="https://podminky.urs.cz/item/CS_URS_2025_02/722232012" TargetMode="External" /><Relationship Id="rId48" Type="http://schemas.openxmlformats.org/officeDocument/2006/relationships/hyperlink" Target="https://podminky.urs.cz/item/CS_URS_2025_02/722290234" TargetMode="External" /><Relationship Id="rId49" Type="http://schemas.openxmlformats.org/officeDocument/2006/relationships/hyperlink" Target="https://podminky.urs.cz/item/CS_URS_2025_02/722290246" TargetMode="External" /><Relationship Id="rId50" Type="http://schemas.openxmlformats.org/officeDocument/2006/relationships/hyperlink" Target="https://podminky.urs.cz/item/CS_URS_2026_01/723160204" TargetMode="External" /><Relationship Id="rId51" Type="http://schemas.openxmlformats.org/officeDocument/2006/relationships/hyperlink" Target="https://podminky.urs.cz/item/CS_URS_2026_01/723160334" TargetMode="External" /><Relationship Id="rId52" Type="http://schemas.openxmlformats.org/officeDocument/2006/relationships/hyperlink" Target="https://podminky.urs.cz/item/CS_URS_2026_01/723181013" TargetMode="External" /><Relationship Id="rId53" Type="http://schemas.openxmlformats.org/officeDocument/2006/relationships/hyperlink" Target="https://podminky.urs.cz/item/CS_URS_2026_01/723190208" TargetMode="External" /><Relationship Id="rId54" Type="http://schemas.openxmlformats.org/officeDocument/2006/relationships/hyperlink" Target="https://podminky.urs.cz/item/CS_URS_2026_01/723230103" TargetMode="External" /><Relationship Id="rId55" Type="http://schemas.openxmlformats.org/officeDocument/2006/relationships/hyperlink" Target="https://podminky.urs.cz/item/CS_URS_2025_02/725110814" TargetMode="External" /><Relationship Id="rId56" Type="http://schemas.openxmlformats.org/officeDocument/2006/relationships/hyperlink" Target="https://podminky.urs.cz/item/CS_URS_2026_01/725112171" TargetMode="External" /><Relationship Id="rId57" Type="http://schemas.openxmlformats.org/officeDocument/2006/relationships/hyperlink" Target="https://podminky.urs.cz/item/CS_URS_2025_02/725210821" TargetMode="External" /><Relationship Id="rId58" Type="http://schemas.openxmlformats.org/officeDocument/2006/relationships/hyperlink" Target="https://podminky.urs.cz/item/CS_URS_2025_02/725211602" TargetMode="External" /><Relationship Id="rId59" Type="http://schemas.openxmlformats.org/officeDocument/2006/relationships/hyperlink" Target="https://podminky.urs.cz/item/CS_URS_2025_02/725240812" TargetMode="External" /><Relationship Id="rId60" Type="http://schemas.openxmlformats.org/officeDocument/2006/relationships/hyperlink" Target="https://podminky.urs.cz/item/CS_URS_2025_02/725241142" TargetMode="External" /><Relationship Id="rId61" Type="http://schemas.openxmlformats.org/officeDocument/2006/relationships/hyperlink" Target="https://podminky.urs.cz/item/CS_URS_2025_02/725244813" TargetMode="External" /><Relationship Id="rId62" Type="http://schemas.openxmlformats.org/officeDocument/2006/relationships/hyperlink" Target="https://podminky.urs.cz/item/CS_URS_2025_02/725820801" TargetMode="External" /><Relationship Id="rId63" Type="http://schemas.openxmlformats.org/officeDocument/2006/relationships/hyperlink" Target="https://podminky.urs.cz/item/CS_URS_2025_02/725822613" TargetMode="External" /><Relationship Id="rId64" Type="http://schemas.openxmlformats.org/officeDocument/2006/relationships/hyperlink" Target="https://podminky.urs.cz/item/CS_URS_2025_02/725840850" TargetMode="External" /><Relationship Id="rId65" Type="http://schemas.openxmlformats.org/officeDocument/2006/relationships/hyperlink" Target="https://podminky.urs.cz/item/CS_URS_2025_02/725841322" TargetMode="External" /><Relationship Id="rId66" Type="http://schemas.openxmlformats.org/officeDocument/2006/relationships/hyperlink" Target="https://podminky.urs.cz/item/CS_URS_2025_02/725860811" TargetMode="External" /><Relationship Id="rId67" Type="http://schemas.openxmlformats.org/officeDocument/2006/relationships/hyperlink" Target="https://podminky.urs.cz/item/CS_URS_2025_02/725861102" TargetMode="External" /><Relationship Id="rId68" Type="http://schemas.openxmlformats.org/officeDocument/2006/relationships/hyperlink" Target="https://podminky.urs.cz/item/CS_URS_2025_02/725862113" TargetMode="External" /><Relationship Id="rId69" Type="http://schemas.openxmlformats.org/officeDocument/2006/relationships/hyperlink" Target="https://podminky.urs.cz/item/CS_URS_2025_02/725865322" TargetMode="External" /><Relationship Id="rId70" Type="http://schemas.openxmlformats.org/officeDocument/2006/relationships/hyperlink" Target="https://podminky.urs.cz/item/CS_URS_2026_01/731244000" TargetMode="External" /><Relationship Id="rId71" Type="http://schemas.openxmlformats.org/officeDocument/2006/relationships/hyperlink" Target="https://podminky.urs.cz/item/CS_URS_2026_01/732490102" TargetMode="External" /><Relationship Id="rId72" Type="http://schemas.openxmlformats.org/officeDocument/2006/relationships/hyperlink" Target="https://podminky.urs.cz/item/CS_URS_2026_01/733221204" TargetMode="External" /><Relationship Id="rId73" Type="http://schemas.openxmlformats.org/officeDocument/2006/relationships/hyperlink" Target="https://podminky.urs.cz/item/CS_URS_2025_02/733391101" TargetMode="External" /><Relationship Id="rId74" Type="http://schemas.openxmlformats.org/officeDocument/2006/relationships/hyperlink" Target="https://podminky.urs.cz/item/CS_URS_2025_02/733811231" TargetMode="External" /><Relationship Id="rId75" Type="http://schemas.openxmlformats.org/officeDocument/2006/relationships/hyperlink" Target="https://podminky.urs.cz/item/CS_URS_2025_02/734221532" TargetMode="External" /><Relationship Id="rId76" Type="http://schemas.openxmlformats.org/officeDocument/2006/relationships/hyperlink" Target="https://podminky.urs.cz/item/CS_URS_2025_02/734261403" TargetMode="External" /><Relationship Id="rId77" Type="http://schemas.openxmlformats.org/officeDocument/2006/relationships/hyperlink" Target="https://podminky.urs.cz/item/CS_URS_2025_02/734261412" TargetMode="External" /><Relationship Id="rId78" Type="http://schemas.openxmlformats.org/officeDocument/2006/relationships/hyperlink" Target="https://podminky.urs.cz/item/CS_URS_2025_02/734292713" TargetMode="External" /><Relationship Id="rId79" Type="http://schemas.openxmlformats.org/officeDocument/2006/relationships/hyperlink" Target="https://podminky.urs.cz/item/CS_URS_2026_01/735152478" TargetMode="External" /><Relationship Id="rId80" Type="http://schemas.openxmlformats.org/officeDocument/2006/relationships/hyperlink" Target="https://podminky.urs.cz/item/CS_URS_2025_02/735160124" TargetMode="External" /><Relationship Id="rId81" Type="http://schemas.openxmlformats.org/officeDocument/2006/relationships/hyperlink" Target="https://podminky.urs.cz/item/CS_URS_2024_02/741110042" TargetMode="External" /><Relationship Id="rId82" Type="http://schemas.openxmlformats.org/officeDocument/2006/relationships/hyperlink" Target="https://podminky.urs.cz/item/CS_URS_2025_02/741112001" TargetMode="External" /><Relationship Id="rId83" Type="http://schemas.openxmlformats.org/officeDocument/2006/relationships/hyperlink" Target="https://podminky.urs.cz/item/CS_URS_2025_02/741120001" TargetMode="External" /><Relationship Id="rId84" Type="http://schemas.openxmlformats.org/officeDocument/2006/relationships/hyperlink" Target="https://podminky.urs.cz/item/CS_URS_2024_02/741130001" TargetMode="External" /><Relationship Id="rId85" Type="http://schemas.openxmlformats.org/officeDocument/2006/relationships/hyperlink" Target="https://podminky.urs.cz/item/CS_URS_2024_02/741210122" TargetMode="External" /><Relationship Id="rId86" Type="http://schemas.openxmlformats.org/officeDocument/2006/relationships/hyperlink" Target="https://podminky.urs.cz/item/CS_URS_2025_02/741310001" TargetMode="External" /><Relationship Id="rId87" Type="http://schemas.openxmlformats.org/officeDocument/2006/relationships/hyperlink" Target="https://podminky.urs.cz/item/CS_URS_2025_02/741313007" TargetMode="External" /><Relationship Id="rId88" Type="http://schemas.openxmlformats.org/officeDocument/2006/relationships/hyperlink" Target="https://podminky.urs.cz/item/CS_URS_2024_02/741372022" TargetMode="External" /><Relationship Id="rId89" Type="http://schemas.openxmlformats.org/officeDocument/2006/relationships/hyperlink" Target="https://podminky.urs.cz/item/CS_URS_2026_01/742110002" TargetMode="External" /><Relationship Id="rId90" Type="http://schemas.openxmlformats.org/officeDocument/2006/relationships/hyperlink" Target="https://podminky.urs.cz/item/CS_URS_2026_01/742124002" TargetMode="External" /><Relationship Id="rId91" Type="http://schemas.openxmlformats.org/officeDocument/2006/relationships/hyperlink" Target="https://podminky.urs.cz/item/CS_URS_2024_02/742210121" TargetMode="External" /><Relationship Id="rId92" Type="http://schemas.openxmlformats.org/officeDocument/2006/relationships/hyperlink" Target="https://podminky.urs.cz/item/CS_URS_2026_01/742310006" TargetMode="External" /><Relationship Id="rId93" Type="http://schemas.openxmlformats.org/officeDocument/2006/relationships/hyperlink" Target="https://podminky.urs.cz/item/CS_URS_2026_01/742330044" TargetMode="External" /><Relationship Id="rId94" Type="http://schemas.openxmlformats.org/officeDocument/2006/relationships/hyperlink" Target="https://podminky.urs.cz/item/CS_URS_2025_02/751133012" TargetMode="External" /><Relationship Id="rId95" Type="http://schemas.openxmlformats.org/officeDocument/2006/relationships/hyperlink" Target="https://podminky.urs.cz/item/CS_URS_2025_02/751377011" TargetMode="External" /><Relationship Id="rId96" Type="http://schemas.openxmlformats.org/officeDocument/2006/relationships/hyperlink" Target="https://podminky.urs.cz/item/CS_URS_2025_02/751398012" TargetMode="External" /><Relationship Id="rId97" Type="http://schemas.openxmlformats.org/officeDocument/2006/relationships/hyperlink" Target="https://podminky.urs.cz/item/CS_URS_2025_02/751398041" TargetMode="External" /><Relationship Id="rId98" Type="http://schemas.openxmlformats.org/officeDocument/2006/relationships/hyperlink" Target="https://podminky.urs.cz/item/CS_URS_2025_02/751525052" TargetMode="External" /><Relationship Id="rId99" Type="http://schemas.openxmlformats.org/officeDocument/2006/relationships/hyperlink" Target="https://podminky.urs.cz/item/CS_URS_2025_02/998751311" TargetMode="External" /><Relationship Id="rId100" Type="http://schemas.openxmlformats.org/officeDocument/2006/relationships/hyperlink" Target="https://podminky.urs.cz/item/CS_URS_2025_02/763101855" TargetMode="External" /><Relationship Id="rId101" Type="http://schemas.openxmlformats.org/officeDocument/2006/relationships/hyperlink" Target="https://podminky.urs.cz/item/CS_URS_2025_02/763131443" TargetMode="External" /><Relationship Id="rId102" Type="http://schemas.openxmlformats.org/officeDocument/2006/relationships/hyperlink" Target="https://podminky.urs.cz/item/CS_URS_2025_02/763131452" TargetMode="External" /><Relationship Id="rId103" Type="http://schemas.openxmlformats.org/officeDocument/2006/relationships/hyperlink" Target="https://podminky.urs.cz/item/CS_URS_2025_02/763131714" TargetMode="External" /><Relationship Id="rId104" Type="http://schemas.openxmlformats.org/officeDocument/2006/relationships/hyperlink" Target="https://podminky.urs.cz/item/CS_URS_2025_02/763131751" TargetMode="External" /><Relationship Id="rId105" Type="http://schemas.openxmlformats.org/officeDocument/2006/relationships/hyperlink" Target="https://podminky.urs.cz/item/CS_URS_2025_02/763131752" TargetMode="External" /><Relationship Id="rId106" Type="http://schemas.openxmlformats.org/officeDocument/2006/relationships/hyperlink" Target="https://podminky.urs.cz/item/CS_URS_2025_02/763172353" TargetMode="External" /><Relationship Id="rId107" Type="http://schemas.openxmlformats.org/officeDocument/2006/relationships/hyperlink" Target="https://podminky.urs.cz/item/CS_URS_2025_02/766621112" TargetMode="External" /><Relationship Id="rId108" Type="http://schemas.openxmlformats.org/officeDocument/2006/relationships/hyperlink" Target="https://podminky.urs.cz/item/CS_URS_2025_02/766660171" TargetMode="External" /><Relationship Id="rId109" Type="http://schemas.openxmlformats.org/officeDocument/2006/relationships/hyperlink" Target="https://podminky.urs.cz/item/CS_URS_2025_02/766660729" TargetMode="External" /><Relationship Id="rId110" Type="http://schemas.openxmlformats.org/officeDocument/2006/relationships/hyperlink" Target="https://podminky.urs.cz/item/CS_URS_2025_02/766660730" TargetMode="External" /><Relationship Id="rId111" Type="http://schemas.openxmlformats.org/officeDocument/2006/relationships/hyperlink" Target="https://podminky.urs.cz/item/CS_URS_2025_02/766682112" TargetMode="External" /><Relationship Id="rId112" Type="http://schemas.openxmlformats.org/officeDocument/2006/relationships/hyperlink" Target="https://podminky.urs.cz/item/CS_URS_2025_02/766691911" TargetMode="External" /><Relationship Id="rId113" Type="http://schemas.openxmlformats.org/officeDocument/2006/relationships/hyperlink" Target="https://podminky.urs.cz/item/CS_URS_2025_02/766691914" TargetMode="External" /><Relationship Id="rId114" Type="http://schemas.openxmlformats.org/officeDocument/2006/relationships/hyperlink" Target="https://podminky.urs.cz/item/CS_URS_2025_02/766694116" TargetMode="External" /><Relationship Id="rId115" Type="http://schemas.openxmlformats.org/officeDocument/2006/relationships/hyperlink" Target="https://podminky.urs.cz/item/CS_URS_2025_02/998766312" TargetMode="External" /><Relationship Id="rId116" Type="http://schemas.openxmlformats.org/officeDocument/2006/relationships/hyperlink" Target="https://podminky.urs.cz/item/CS_URS_2026_01/767646411" TargetMode="External" /><Relationship Id="rId117" Type="http://schemas.openxmlformats.org/officeDocument/2006/relationships/hyperlink" Target="https://podminky.urs.cz/item/CS_URS_2025_02/771111011" TargetMode="External" /><Relationship Id="rId118" Type="http://schemas.openxmlformats.org/officeDocument/2006/relationships/hyperlink" Target="https://podminky.urs.cz/item/CS_URS_2025_02/771121011" TargetMode="External" /><Relationship Id="rId119" Type="http://schemas.openxmlformats.org/officeDocument/2006/relationships/hyperlink" Target="https://podminky.urs.cz/item/CS_URS_2025_02/771121022" TargetMode="External" /><Relationship Id="rId120" Type="http://schemas.openxmlformats.org/officeDocument/2006/relationships/hyperlink" Target="https://podminky.urs.cz/item/CS_URS_2025_02/771573810" TargetMode="External" /><Relationship Id="rId121" Type="http://schemas.openxmlformats.org/officeDocument/2006/relationships/hyperlink" Target="https://podminky.urs.cz/item/CS_URS_2025_02/771574413" TargetMode="External" /><Relationship Id="rId122" Type="http://schemas.openxmlformats.org/officeDocument/2006/relationships/hyperlink" Target="https://podminky.urs.cz/item/CS_URS_2025_02/771591112" TargetMode="External" /><Relationship Id="rId123" Type="http://schemas.openxmlformats.org/officeDocument/2006/relationships/hyperlink" Target="https://podminky.urs.cz/item/CS_URS_2025_02/771591115" TargetMode="External" /><Relationship Id="rId124" Type="http://schemas.openxmlformats.org/officeDocument/2006/relationships/hyperlink" Target="https://podminky.urs.cz/item/CS_URS_2025_02/771591241" TargetMode="External" /><Relationship Id="rId125" Type="http://schemas.openxmlformats.org/officeDocument/2006/relationships/hyperlink" Target="https://podminky.urs.cz/item/CS_URS_2025_02/771591242" TargetMode="External" /><Relationship Id="rId126" Type="http://schemas.openxmlformats.org/officeDocument/2006/relationships/hyperlink" Target="https://podminky.urs.cz/item/CS_URS_2025_02/771591264" TargetMode="External" /><Relationship Id="rId127" Type="http://schemas.openxmlformats.org/officeDocument/2006/relationships/hyperlink" Target="https://podminky.urs.cz/item/CS_URS_2025_02/771592011" TargetMode="External" /><Relationship Id="rId128" Type="http://schemas.openxmlformats.org/officeDocument/2006/relationships/hyperlink" Target="https://podminky.urs.cz/item/CS_URS_2025_02/998771312" TargetMode="External" /><Relationship Id="rId129" Type="http://schemas.openxmlformats.org/officeDocument/2006/relationships/hyperlink" Target="https://podminky.urs.cz/item/CS_URS_2025_02/776111112" TargetMode="External" /><Relationship Id="rId130" Type="http://schemas.openxmlformats.org/officeDocument/2006/relationships/hyperlink" Target="https://podminky.urs.cz/item/CS_URS_2025_02/776111311" TargetMode="External" /><Relationship Id="rId131" Type="http://schemas.openxmlformats.org/officeDocument/2006/relationships/hyperlink" Target="https://podminky.urs.cz/item/CS_URS_2025_02/776111411" TargetMode="External" /><Relationship Id="rId132" Type="http://schemas.openxmlformats.org/officeDocument/2006/relationships/hyperlink" Target="https://podminky.urs.cz/item/CS_URS_2025_02/776121112" TargetMode="External" /><Relationship Id="rId133" Type="http://schemas.openxmlformats.org/officeDocument/2006/relationships/hyperlink" Target="https://podminky.urs.cz/item/CS_URS_2025_02/776141111" TargetMode="External" /><Relationship Id="rId134" Type="http://schemas.openxmlformats.org/officeDocument/2006/relationships/hyperlink" Target="https://podminky.urs.cz/item/CS_URS_2025_02/776201812" TargetMode="External" /><Relationship Id="rId135" Type="http://schemas.openxmlformats.org/officeDocument/2006/relationships/hyperlink" Target="https://podminky.urs.cz/item/CS_URS_2025_02/776231111" TargetMode="External" /><Relationship Id="rId136" Type="http://schemas.openxmlformats.org/officeDocument/2006/relationships/hyperlink" Target="https://podminky.urs.cz/item/CS_URS_2025_02/776410811" TargetMode="External" /><Relationship Id="rId137" Type="http://schemas.openxmlformats.org/officeDocument/2006/relationships/hyperlink" Target="https://podminky.urs.cz/item/CS_URS_2025_02/776411111" TargetMode="External" /><Relationship Id="rId138" Type="http://schemas.openxmlformats.org/officeDocument/2006/relationships/hyperlink" Target="https://podminky.urs.cz/item/CS_URS_2025_02/776991111" TargetMode="External" /><Relationship Id="rId139" Type="http://schemas.openxmlformats.org/officeDocument/2006/relationships/hyperlink" Target="https://podminky.urs.cz/item/CS_URS_2025_02/776991121" TargetMode="External" /><Relationship Id="rId140" Type="http://schemas.openxmlformats.org/officeDocument/2006/relationships/hyperlink" Target="https://podminky.urs.cz/item/CS_URS_2025_02/998776312" TargetMode="External" /><Relationship Id="rId141" Type="http://schemas.openxmlformats.org/officeDocument/2006/relationships/hyperlink" Target="https://podminky.urs.cz/item/CS_URS_2025_02/781111011" TargetMode="External" /><Relationship Id="rId142" Type="http://schemas.openxmlformats.org/officeDocument/2006/relationships/hyperlink" Target="https://podminky.urs.cz/item/CS_URS_2025_02/781121011" TargetMode="External" /><Relationship Id="rId143" Type="http://schemas.openxmlformats.org/officeDocument/2006/relationships/hyperlink" Target="https://podminky.urs.cz/item/CS_URS_2025_02/781131112" TargetMode="External" /><Relationship Id="rId144" Type="http://schemas.openxmlformats.org/officeDocument/2006/relationships/hyperlink" Target="https://podminky.urs.cz/item/CS_URS_2025_02/781131251" TargetMode="External" /><Relationship Id="rId145" Type="http://schemas.openxmlformats.org/officeDocument/2006/relationships/hyperlink" Target="https://podminky.urs.cz/item/CS_URS_2025_02/781131264" TargetMode="External" /><Relationship Id="rId146" Type="http://schemas.openxmlformats.org/officeDocument/2006/relationships/hyperlink" Target="https://podminky.urs.cz/item/CS_URS_2025_02/781472213" TargetMode="External" /><Relationship Id="rId147" Type="http://schemas.openxmlformats.org/officeDocument/2006/relationships/hyperlink" Target="https://podminky.urs.cz/item/CS_URS_2025_02/781472291" TargetMode="External" /><Relationship Id="rId148" Type="http://schemas.openxmlformats.org/officeDocument/2006/relationships/hyperlink" Target="https://podminky.urs.cz/item/CS_URS_2025_02/781472292" TargetMode="External" /><Relationship Id="rId149" Type="http://schemas.openxmlformats.org/officeDocument/2006/relationships/hyperlink" Target="https://podminky.urs.cz/item/CS_URS_2025_02/781473810" TargetMode="External" /><Relationship Id="rId150" Type="http://schemas.openxmlformats.org/officeDocument/2006/relationships/hyperlink" Target="https://podminky.urs.cz/item/CS_URS_2025_02/781495115" TargetMode="External" /><Relationship Id="rId151" Type="http://schemas.openxmlformats.org/officeDocument/2006/relationships/hyperlink" Target="https://podminky.urs.cz/item/CS_URS_2025_02/781495142" TargetMode="External" /><Relationship Id="rId152" Type="http://schemas.openxmlformats.org/officeDocument/2006/relationships/hyperlink" Target="https://podminky.urs.cz/item/CS_URS_2025_02/781495211" TargetMode="External" /><Relationship Id="rId153" Type="http://schemas.openxmlformats.org/officeDocument/2006/relationships/hyperlink" Target="https://podminky.urs.cz/item/CS_URS_2025_02/998781312" TargetMode="External" /><Relationship Id="rId154" Type="http://schemas.openxmlformats.org/officeDocument/2006/relationships/hyperlink" Target="https://podminky.urs.cz/item/CS_URS_2025_02/784111001" TargetMode="External" /><Relationship Id="rId155" Type="http://schemas.openxmlformats.org/officeDocument/2006/relationships/hyperlink" Target="https://podminky.urs.cz/item/CS_URS_2025_02/784111011" TargetMode="External" /><Relationship Id="rId156" Type="http://schemas.openxmlformats.org/officeDocument/2006/relationships/hyperlink" Target="https://podminky.urs.cz/item/CS_URS_2025_02/784171101" TargetMode="External" /><Relationship Id="rId157" Type="http://schemas.openxmlformats.org/officeDocument/2006/relationships/hyperlink" Target="https://podminky.urs.cz/item/CS_URS_2025_02/784171111" TargetMode="External" /><Relationship Id="rId158" Type="http://schemas.openxmlformats.org/officeDocument/2006/relationships/hyperlink" Target="https://podminky.urs.cz/item/CS_URS_2025_02/784181101" TargetMode="External" /><Relationship Id="rId159" Type="http://schemas.openxmlformats.org/officeDocument/2006/relationships/hyperlink" Target="https://podminky.urs.cz/item/CS_URS_2025_02/784211101" TargetMode="External" /><Relationship Id="rId160" Type="http://schemas.openxmlformats.org/officeDocument/2006/relationships/hyperlink" Target="https://podminky.urs.cz/item/CS_URS_2025_02/030001000" TargetMode="External" /><Relationship Id="rId161" Type="http://schemas.openxmlformats.org/officeDocument/2006/relationships/hyperlink" Target="https://podminky.urs.cz/item/CS_URS_2025_02/065002000" TargetMode="External" /><Relationship Id="rId162" Type="http://schemas.openxmlformats.org/officeDocument/2006/relationships/hyperlink" Target="https://podminky.urs.cz/item/CS_URS_2025_02/070001000" TargetMode="External" /><Relationship Id="rId16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8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="1" customFormat="1" ht="12" customHeight="1">
      <c r="B5" s="22"/>
      <c r="D5" s="26" t="s">
        <v>14</v>
      </c>
      <c r="K5" s="27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16</v>
      </c>
      <c r="BS5" s="19" t="s">
        <v>7</v>
      </c>
    </row>
    <row r="6" s="1" customFormat="1" ht="36.96" customHeight="1">
      <c r="B6" s="22"/>
      <c r="D6" s="29" t="s">
        <v>17</v>
      </c>
      <c r="K6" s="30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7</v>
      </c>
    </row>
    <row r="7" s="1" customFormat="1" ht="12" customHeight="1">
      <c r="B7" s="22"/>
      <c r="D7" s="32" t="s">
        <v>19</v>
      </c>
      <c r="K7" s="27" t="s">
        <v>3</v>
      </c>
      <c r="AK7" s="32" t="s">
        <v>20</v>
      </c>
      <c r="AN7" s="27" t="s">
        <v>3</v>
      </c>
      <c r="AR7" s="22"/>
      <c r="BE7" s="31"/>
      <c r="BS7" s="19" t="s">
        <v>7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7</v>
      </c>
    </row>
    <row r="9" s="1" customFormat="1" ht="14.4" customHeight="1">
      <c r="B9" s="22"/>
      <c r="AR9" s="22"/>
      <c r="BE9" s="31"/>
      <c r="BS9" s="19" t="s">
        <v>7</v>
      </c>
    </row>
    <row r="10" s="1" customFormat="1" ht="12" customHeight="1">
      <c r="B10" s="22"/>
      <c r="D10" s="32" t="s">
        <v>25</v>
      </c>
      <c r="AK10" s="32" t="s">
        <v>26</v>
      </c>
      <c r="AN10" s="27" t="s">
        <v>3</v>
      </c>
      <c r="AR10" s="22"/>
      <c r="BE10" s="31"/>
      <c r="BS10" s="19" t="s">
        <v>7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3</v>
      </c>
      <c r="AR11" s="22"/>
      <c r="BE11" s="31"/>
      <c r="BS11" s="19" t="s">
        <v>7</v>
      </c>
    </row>
    <row r="12" s="1" customFormat="1" ht="6.96" customHeight="1">
      <c r="B12" s="22"/>
      <c r="AR12" s="22"/>
      <c r="BE12" s="31"/>
      <c r="BS12" s="19" t="s">
        <v>7</v>
      </c>
    </row>
    <row r="13" s="1" customFormat="1" ht="12" customHeight="1">
      <c r="B13" s="22"/>
      <c r="D13" s="32" t="s">
        <v>29</v>
      </c>
      <c r="AK13" s="32" t="s">
        <v>26</v>
      </c>
      <c r="AN13" s="34" t="s">
        <v>30</v>
      </c>
      <c r="AR13" s="22"/>
      <c r="BE13" s="31"/>
      <c r="BS13" s="19" t="s">
        <v>7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7</v>
      </c>
    </row>
    <row r="15" s="1" customFormat="1" ht="6.96" customHeight="1">
      <c r="B15" s="22"/>
      <c r="AR15" s="22"/>
      <c r="BE15" s="31"/>
      <c r="BS15" s="19" t="s">
        <v>4</v>
      </c>
    </row>
    <row r="16" s="1" customFormat="1" ht="12" customHeight="1">
      <c r="B16" s="22"/>
      <c r="D16" s="32" t="s">
        <v>31</v>
      </c>
      <c r="AK16" s="32" t="s">
        <v>26</v>
      </c>
      <c r="AN16" s="27" t="s">
        <v>32</v>
      </c>
      <c r="AR16" s="22"/>
      <c r="BE16" s="31"/>
      <c r="BS16" s="19" t="s">
        <v>4</v>
      </c>
    </row>
    <row r="17" s="1" customFormat="1" ht="18.48" customHeight="1">
      <c r="B17" s="22"/>
      <c r="E17" s="27" t="s">
        <v>33</v>
      </c>
      <c r="AK17" s="32" t="s">
        <v>28</v>
      </c>
      <c r="AN17" s="27" t="s">
        <v>3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7</v>
      </c>
    </row>
    <row r="19" s="1" customFormat="1" ht="12" customHeight="1">
      <c r="B19" s="22"/>
      <c r="D19" s="32" t="s">
        <v>35</v>
      </c>
      <c r="AK19" s="32" t="s">
        <v>26</v>
      </c>
      <c r="AN19" s="27" t="s">
        <v>3</v>
      </c>
      <c r="AR19" s="22"/>
      <c r="BE19" s="31"/>
      <c r="BS19" s="19" t="s">
        <v>7</v>
      </c>
    </row>
    <row r="20" s="1" customFormat="1" ht="18.48" customHeight="1">
      <c r="B20" s="22"/>
      <c r="E20" s="27" t="s">
        <v>36</v>
      </c>
      <c r="AK20" s="32" t="s">
        <v>28</v>
      </c>
      <c r="AN20" s="27" t="s">
        <v>3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37</v>
      </c>
      <c r="AR22" s="22"/>
      <c r="BE22" s="31"/>
    </row>
    <row r="23" s="1" customFormat="1" ht="47.25" customHeight="1">
      <c r="B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43</v>
      </c>
      <c r="E29" s="3"/>
      <c r="F29" s="32" t="s">
        <v>44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ROUND(AV54,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45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ROUND(AW54,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46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47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48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3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8"/>
    </row>
    <row r="35" s="2" customFormat="1" ht="25.92" customHeight="1">
      <c r="A35" s="38"/>
      <c r="B35" s="39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6.96" customHeight="1">
      <c r="A37" s="38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39"/>
      <c r="BE37" s="38"/>
    </row>
    <row r="41" s="2" customFormat="1" ht="6.96" customHeight="1">
      <c r="A41" s="3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39"/>
      <c r="BE41" s="38"/>
    </row>
    <row r="42" s="2" customFormat="1" ht="24.96" customHeight="1">
      <c r="A42" s="38"/>
      <c r="B42" s="39"/>
      <c r="C42" s="23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E42" s="38"/>
    </row>
    <row r="43" s="2" customFormat="1" ht="6.96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9"/>
      <c r="BE43" s="38"/>
    </row>
    <row r="44" s="4" customFormat="1" ht="12" customHeight="1">
      <c r="A44" s="4"/>
      <c r="B44" s="59"/>
      <c r="C44" s="32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72_2025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9"/>
      <c r="BE44" s="4"/>
    </row>
    <row r="45" s="5" customFormat="1" ht="36.96" customHeight="1">
      <c r="A45" s="5"/>
      <c r="B45" s="60"/>
      <c r="C45" s="61" t="s">
        <v>17</v>
      </c>
      <c r="D45" s="5"/>
      <c r="E45" s="5"/>
      <c r="F45" s="5"/>
      <c r="G45" s="5"/>
      <c r="H45" s="5"/>
      <c r="I45" s="5"/>
      <c r="J45" s="5"/>
      <c r="K45" s="5"/>
      <c r="L45" s="62" t="str">
        <f>K6</f>
        <v>Rekonstrukce bytové jednotky č.1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0"/>
      <c r="BE45" s="5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BE46" s="38"/>
    </row>
    <row r="47" s="2" customFormat="1" ht="12" customHeight="1">
      <c r="A47" s="38"/>
      <c r="B47" s="39"/>
      <c r="C47" s="32" t="s">
        <v>21</v>
      </c>
      <c r="D47" s="38"/>
      <c r="E47" s="38"/>
      <c r="F47" s="38"/>
      <c r="G47" s="38"/>
      <c r="H47" s="38"/>
      <c r="I47" s="38"/>
      <c r="J47" s="38"/>
      <c r="K47" s="38"/>
      <c r="L47" s="63" t="str">
        <f>IF(K8="","",K8)</f>
        <v>Úvoz 207/17 Jihlava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23</v>
      </c>
      <c r="AJ47" s="38"/>
      <c r="AK47" s="38"/>
      <c r="AL47" s="38"/>
      <c r="AM47" s="64" t="str">
        <f>IF(AN8= "","",AN8)</f>
        <v>18. 12. 2025</v>
      </c>
      <c r="AN47" s="64"/>
      <c r="AO47" s="38"/>
      <c r="AP47" s="38"/>
      <c r="AQ47" s="38"/>
      <c r="AR47" s="39"/>
      <c r="B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9"/>
      <c r="BE48" s="38"/>
    </row>
    <row r="49" s="2" customFormat="1" ht="15.15" customHeight="1">
      <c r="A49" s="38"/>
      <c r="B49" s="39"/>
      <c r="C49" s="32" t="s">
        <v>25</v>
      </c>
      <c r="D49" s="38"/>
      <c r="E49" s="38"/>
      <c r="F49" s="38"/>
      <c r="G49" s="38"/>
      <c r="H49" s="38"/>
      <c r="I49" s="38"/>
      <c r="J49" s="38"/>
      <c r="K49" s="38"/>
      <c r="L49" s="4" t="str">
        <f>IF(E11= "","",E11)</f>
        <v>Magistrát Města Jihlava, Masarykovo nám.97/1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31</v>
      </c>
      <c r="AJ49" s="38"/>
      <c r="AK49" s="38"/>
      <c r="AL49" s="38"/>
      <c r="AM49" s="65" t="str">
        <f>IF(E17="","",E17)</f>
        <v xml:space="preserve">Selta Projekt </v>
      </c>
      <c r="AN49" s="4"/>
      <c r="AO49" s="4"/>
      <c r="AP49" s="4"/>
      <c r="AQ49" s="38"/>
      <c r="AR49" s="39"/>
      <c r="AS49" s="66" t="s">
        <v>53</v>
      </c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9"/>
      <c r="BE49" s="38"/>
    </row>
    <row r="50" s="2" customFormat="1" ht="15.15" customHeight="1">
      <c r="A50" s="38"/>
      <c r="B50" s="39"/>
      <c r="C50" s="32" t="s">
        <v>29</v>
      </c>
      <c r="D50" s="38"/>
      <c r="E50" s="38"/>
      <c r="F50" s="38"/>
      <c r="G50" s="38"/>
      <c r="H50" s="38"/>
      <c r="I50" s="38"/>
      <c r="J50" s="38"/>
      <c r="K50" s="38"/>
      <c r="L50" s="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35</v>
      </c>
      <c r="AJ50" s="38"/>
      <c r="AK50" s="38"/>
      <c r="AL50" s="38"/>
      <c r="AM50" s="65" t="str">
        <f>IF(E20="","",E20)</f>
        <v xml:space="preserve"> </v>
      </c>
      <c r="AN50" s="4"/>
      <c r="AO50" s="4"/>
      <c r="AP50" s="4"/>
      <c r="AQ50" s="38"/>
      <c r="AR50" s="39"/>
      <c r="AS50" s="7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38"/>
    </row>
    <row r="51" s="2" customFormat="1" ht="10.8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9"/>
      <c r="AS51" s="70"/>
      <c r="AT51" s="71"/>
      <c r="AU51" s="72"/>
      <c r="AV51" s="72"/>
      <c r="AW51" s="72"/>
      <c r="AX51" s="72"/>
      <c r="AY51" s="72"/>
      <c r="AZ51" s="72"/>
      <c r="BA51" s="72"/>
      <c r="BB51" s="72"/>
      <c r="BC51" s="72"/>
      <c r="BD51" s="73"/>
      <c r="BE51" s="38"/>
    </row>
    <row r="52" s="2" customFormat="1" ht="29.28" customHeight="1">
      <c r="A52" s="38"/>
      <c r="B52" s="39"/>
      <c r="C52" s="74" t="s">
        <v>54</v>
      </c>
      <c r="D52" s="75"/>
      <c r="E52" s="75"/>
      <c r="F52" s="75"/>
      <c r="G52" s="75"/>
      <c r="H52" s="76"/>
      <c r="I52" s="77" t="s">
        <v>55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8" t="s">
        <v>56</v>
      </c>
      <c r="AH52" s="75"/>
      <c r="AI52" s="75"/>
      <c r="AJ52" s="75"/>
      <c r="AK52" s="75"/>
      <c r="AL52" s="75"/>
      <c r="AM52" s="75"/>
      <c r="AN52" s="77" t="s">
        <v>57</v>
      </c>
      <c r="AO52" s="75"/>
      <c r="AP52" s="75"/>
      <c r="AQ52" s="79" t="s">
        <v>58</v>
      </c>
      <c r="AR52" s="39"/>
      <c r="AS52" s="80" t="s">
        <v>59</v>
      </c>
      <c r="AT52" s="81" t="s">
        <v>60</v>
      </c>
      <c r="AU52" s="81" t="s">
        <v>61</v>
      </c>
      <c r="AV52" s="81" t="s">
        <v>62</v>
      </c>
      <c r="AW52" s="81" t="s">
        <v>63</v>
      </c>
      <c r="AX52" s="81" t="s">
        <v>64</v>
      </c>
      <c r="AY52" s="81" t="s">
        <v>65</v>
      </c>
      <c r="AZ52" s="81" t="s">
        <v>66</v>
      </c>
      <c r="BA52" s="81" t="s">
        <v>67</v>
      </c>
      <c r="BB52" s="81" t="s">
        <v>68</v>
      </c>
      <c r="BC52" s="81" t="s">
        <v>69</v>
      </c>
      <c r="BD52" s="82" t="s">
        <v>70</v>
      </c>
      <c r="BE52" s="38"/>
    </row>
    <row r="53" s="2" customFormat="1" ht="10.8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9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5"/>
      <c r="BE53" s="38"/>
    </row>
    <row r="54" s="6" customFormat="1" ht="32.4" customHeight="1">
      <c r="A54" s="6"/>
      <c r="B54" s="86"/>
      <c r="C54" s="87" t="s">
        <v>71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>
        <f>ROUND(AG55,2)</f>
        <v>0</v>
      </c>
      <c r="AH54" s="89"/>
      <c r="AI54" s="89"/>
      <c r="AJ54" s="89"/>
      <c r="AK54" s="89"/>
      <c r="AL54" s="89"/>
      <c r="AM54" s="89"/>
      <c r="AN54" s="90">
        <f>SUM(AG54,AT54)</f>
        <v>0</v>
      </c>
      <c r="AO54" s="90"/>
      <c r="AP54" s="90"/>
      <c r="AQ54" s="91" t="s">
        <v>3</v>
      </c>
      <c r="AR54" s="86"/>
      <c r="AS54" s="92">
        <f>ROUND(AS55,2)</f>
        <v>0</v>
      </c>
      <c r="AT54" s="93">
        <f>ROUND(SUM(AV54:AW54),2)</f>
        <v>0</v>
      </c>
      <c r="AU54" s="94">
        <f>ROUND(AU55,5)</f>
        <v>0</v>
      </c>
      <c r="AV54" s="93">
        <f>ROUND(AZ54*L29,2)</f>
        <v>0</v>
      </c>
      <c r="AW54" s="93">
        <f>ROUND(BA54*L30,2)</f>
        <v>0</v>
      </c>
      <c r="AX54" s="93">
        <f>ROUND(BB54*L29,2)</f>
        <v>0</v>
      </c>
      <c r="AY54" s="93">
        <f>ROUND(BC54*L30,2)</f>
        <v>0</v>
      </c>
      <c r="AZ54" s="93">
        <f>ROUND(AZ55,2)</f>
        <v>0</v>
      </c>
      <c r="BA54" s="93">
        <f>ROUND(BA55,2)</f>
        <v>0</v>
      </c>
      <c r="BB54" s="93">
        <f>ROUND(BB55,2)</f>
        <v>0</v>
      </c>
      <c r="BC54" s="93">
        <f>ROUND(BC55,2)</f>
        <v>0</v>
      </c>
      <c r="BD54" s="95">
        <f>ROUND(BD55,2)</f>
        <v>0</v>
      </c>
      <c r="BE54" s="6"/>
      <c r="BS54" s="96" t="s">
        <v>72</v>
      </c>
      <c r="BT54" s="96" t="s">
        <v>73</v>
      </c>
      <c r="BU54" s="97" t="s">
        <v>74</v>
      </c>
      <c r="BV54" s="96" t="s">
        <v>75</v>
      </c>
      <c r="BW54" s="96" t="s">
        <v>5</v>
      </c>
      <c r="BX54" s="96" t="s">
        <v>76</v>
      </c>
      <c r="CL54" s="96" t="s">
        <v>3</v>
      </c>
    </row>
    <row r="55" s="7" customFormat="1" ht="16.5" customHeight="1">
      <c r="A55" s="98" t="s">
        <v>77</v>
      </c>
      <c r="B55" s="99"/>
      <c r="C55" s="100"/>
      <c r="D55" s="101" t="s">
        <v>78</v>
      </c>
      <c r="E55" s="101"/>
      <c r="F55" s="101"/>
      <c r="G55" s="101"/>
      <c r="H55" s="101"/>
      <c r="I55" s="102"/>
      <c r="J55" s="101" t="s">
        <v>79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'SO 01 - Stavební úpravy'!J30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80</v>
      </c>
      <c r="AR55" s="99"/>
      <c r="AS55" s="105">
        <v>0</v>
      </c>
      <c r="AT55" s="106">
        <f>ROUND(SUM(AV55:AW55),2)</f>
        <v>0</v>
      </c>
      <c r="AU55" s="107">
        <f>'SO 01 - Stavební úpravy'!P109</f>
        <v>0</v>
      </c>
      <c r="AV55" s="106">
        <f>'SO 01 - Stavební úpravy'!J33</f>
        <v>0</v>
      </c>
      <c r="AW55" s="106">
        <f>'SO 01 - Stavební úpravy'!J34</f>
        <v>0</v>
      </c>
      <c r="AX55" s="106">
        <f>'SO 01 - Stavební úpravy'!J35</f>
        <v>0</v>
      </c>
      <c r="AY55" s="106">
        <f>'SO 01 - Stavební úpravy'!J36</f>
        <v>0</v>
      </c>
      <c r="AZ55" s="106">
        <f>'SO 01 - Stavební úpravy'!F33</f>
        <v>0</v>
      </c>
      <c r="BA55" s="106">
        <f>'SO 01 - Stavební úpravy'!F34</f>
        <v>0</v>
      </c>
      <c r="BB55" s="106">
        <f>'SO 01 - Stavební úpravy'!F35</f>
        <v>0</v>
      </c>
      <c r="BC55" s="106">
        <f>'SO 01 - Stavební úpravy'!F36</f>
        <v>0</v>
      </c>
      <c r="BD55" s="108">
        <f>'SO 01 - Stavební úpravy'!F37</f>
        <v>0</v>
      </c>
      <c r="BE55" s="7"/>
      <c r="BT55" s="109" t="s">
        <v>81</v>
      </c>
      <c r="BV55" s="109" t="s">
        <v>75</v>
      </c>
      <c r="BW55" s="109" t="s">
        <v>82</v>
      </c>
      <c r="BX55" s="109" t="s">
        <v>5</v>
      </c>
      <c r="CL55" s="109" t="s">
        <v>3</v>
      </c>
      <c r="CM55" s="109" t="s">
        <v>81</v>
      </c>
    </row>
    <row r="56" s="2" customFormat="1" ht="30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9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39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1 - Stavební úprav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81</v>
      </c>
    </row>
    <row r="4" s="1" customFormat="1" ht="24.96" customHeight="1">
      <c r="B4" s="22"/>
      <c r="D4" s="23" t="s">
        <v>83</v>
      </c>
      <c r="L4" s="22"/>
      <c r="M4" s="110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1" t="str">
        <f>'Rekapitulace stavby'!K6</f>
        <v>Rekonstrukce bytové jednotky č.1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84</v>
      </c>
      <c r="E8" s="38"/>
      <c r="F8" s="38"/>
      <c r="G8" s="38"/>
      <c r="H8" s="38"/>
      <c r="I8" s="38"/>
      <c r="J8" s="38"/>
      <c r="K8" s="38"/>
      <c r="L8" s="11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85</v>
      </c>
      <c r="F9" s="38"/>
      <c r="G9" s="38"/>
      <c r="H9" s="38"/>
      <c r="I9" s="38"/>
      <c r="J9" s="38"/>
      <c r="K9" s="38"/>
      <c r="L9" s="11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18. 12. 2025</v>
      </c>
      <c r="K12" s="38"/>
      <c r="L12" s="11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3</v>
      </c>
      <c r="K14" s="38"/>
      <c r="L14" s="11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3</v>
      </c>
      <c r="K15" s="38"/>
      <c r="L15" s="11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11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26</v>
      </c>
      <c r="J20" s="27" t="s">
        <v>32</v>
      </c>
      <c r="K20" s="38"/>
      <c r="L20" s="11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3</v>
      </c>
      <c r="K21" s="38"/>
      <c r="L21" s="11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26</v>
      </c>
      <c r="J23" s="27" t="str">
        <f>IF('Rekapitulace stavby'!AN19="","",'Rekapitulace stavby'!AN19)</f>
        <v/>
      </c>
      <c r="K23" s="38"/>
      <c r="L23" s="11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11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11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3"/>
      <c r="B27" s="114"/>
      <c r="C27" s="113"/>
      <c r="D27" s="113"/>
      <c r="E27" s="36" t="s">
        <v>3</v>
      </c>
      <c r="F27" s="36"/>
      <c r="G27" s="36"/>
      <c r="H27" s="36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16" t="s">
        <v>39</v>
      </c>
      <c r="E30" s="38"/>
      <c r="F30" s="38"/>
      <c r="G30" s="38"/>
      <c r="H30" s="38"/>
      <c r="I30" s="38"/>
      <c r="J30" s="90">
        <f>ROUND(J109, 2)</f>
        <v>0</v>
      </c>
      <c r="K30" s="38"/>
      <c r="L30" s="11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11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17" t="s">
        <v>43</v>
      </c>
      <c r="E33" s="32" t="s">
        <v>44</v>
      </c>
      <c r="F33" s="118">
        <f>ROUND((SUM(BE109:BE962)),  2)</f>
        <v>0</v>
      </c>
      <c r="G33" s="38"/>
      <c r="H33" s="38"/>
      <c r="I33" s="119">
        <v>0.20999999999999999</v>
      </c>
      <c r="J33" s="118">
        <f>ROUND(((SUM(BE109:BE962))*I33),  2)</f>
        <v>0</v>
      </c>
      <c r="K33" s="38"/>
      <c r="L33" s="11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18">
        <f>ROUND((SUM(BF109:BF962)),  2)</f>
        <v>0</v>
      </c>
      <c r="G34" s="38"/>
      <c r="H34" s="38"/>
      <c r="I34" s="119">
        <v>0.12</v>
      </c>
      <c r="J34" s="118">
        <f>ROUND(((SUM(BF109:BF962))*I34),  2)</f>
        <v>0</v>
      </c>
      <c r="K34" s="38"/>
      <c r="L34" s="11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18">
        <f>ROUND((SUM(BG109:BG962)),  2)</f>
        <v>0</v>
      </c>
      <c r="G35" s="38"/>
      <c r="H35" s="38"/>
      <c r="I35" s="119">
        <v>0.20999999999999999</v>
      </c>
      <c r="J35" s="118">
        <f>0</f>
        <v>0</v>
      </c>
      <c r="K35" s="38"/>
      <c r="L35" s="11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18">
        <f>ROUND((SUM(BH109:BH962)),  2)</f>
        <v>0</v>
      </c>
      <c r="G36" s="38"/>
      <c r="H36" s="38"/>
      <c r="I36" s="119">
        <v>0.12</v>
      </c>
      <c r="J36" s="118">
        <f>0</f>
        <v>0</v>
      </c>
      <c r="K36" s="38"/>
      <c r="L36" s="11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18">
        <f>ROUND((SUM(BI109:BI962)),  2)</f>
        <v>0</v>
      </c>
      <c r="G37" s="38"/>
      <c r="H37" s="38"/>
      <c r="I37" s="119">
        <v>0</v>
      </c>
      <c r="J37" s="118">
        <f>0</f>
        <v>0</v>
      </c>
      <c r="K37" s="38"/>
      <c r="L37" s="11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0"/>
      <c r="D39" s="121" t="s">
        <v>49</v>
      </c>
      <c r="E39" s="76"/>
      <c r="F39" s="76"/>
      <c r="G39" s="122" t="s">
        <v>50</v>
      </c>
      <c r="H39" s="123" t="s">
        <v>51</v>
      </c>
      <c r="I39" s="76"/>
      <c r="J39" s="124">
        <f>SUM(J30:J37)</f>
        <v>0</v>
      </c>
      <c r="K39" s="125"/>
      <c r="L39" s="11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86</v>
      </c>
      <c r="D45" s="38"/>
      <c r="E45" s="38"/>
      <c r="F45" s="38"/>
      <c r="G45" s="38"/>
      <c r="H45" s="38"/>
      <c r="I45" s="38"/>
      <c r="J45" s="38"/>
      <c r="K45" s="38"/>
      <c r="L45" s="11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38"/>
      <c r="D48" s="38"/>
      <c r="E48" s="111" t="str">
        <f>E7</f>
        <v>Rekonstrukce bytové jednotky č.1</v>
      </c>
      <c r="F48" s="32"/>
      <c r="G48" s="32"/>
      <c r="H48" s="32"/>
      <c r="I48" s="38"/>
      <c r="J48" s="38"/>
      <c r="K48" s="38"/>
      <c r="L48" s="11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84</v>
      </c>
      <c r="D49" s="38"/>
      <c r="E49" s="38"/>
      <c r="F49" s="38"/>
      <c r="G49" s="38"/>
      <c r="H49" s="38"/>
      <c r="I49" s="38"/>
      <c r="J49" s="38"/>
      <c r="K49" s="38"/>
      <c r="L49" s="11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SO 01 - Stavební úpravy</v>
      </c>
      <c r="F50" s="38"/>
      <c r="G50" s="38"/>
      <c r="H50" s="38"/>
      <c r="I50" s="38"/>
      <c r="J50" s="38"/>
      <c r="K50" s="38"/>
      <c r="L50" s="11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>Úvoz 207/17 Jihlava</v>
      </c>
      <c r="G52" s="38"/>
      <c r="H52" s="38"/>
      <c r="I52" s="32" t="s">
        <v>23</v>
      </c>
      <c r="J52" s="64" t="str">
        <f>IF(J12="","",J12)</f>
        <v>18. 12. 2025</v>
      </c>
      <c r="K52" s="38"/>
      <c r="L52" s="11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Magistrát Města Jihlava, Masarykovo nám.97/1</v>
      </c>
      <c r="G54" s="38"/>
      <c r="H54" s="38"/>
      <c r="I54" s="32" t="s">
        <v>31</v>
      </c>
      <c r="J54" s="36" t="str">
        <f>E21</f>
        <v xml:space="preserve">Selta Projekt </v>
      </c>
      <c r="K54" s="38"/>
      <c r="L54" s="11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38"/>
      <c r="E55" s="38"/>
      <c r="F55" s="27" t="str">
        <f>IF(E18="","",E18)</f>
        <v>Vyplň údaj</v>
      </c>
      <c r="G55" s="38"/>
      <c r="H55" s="38"/>
      <c r="I55" s="32" t="s">
        <v>35</v>
      </c>
      <c r="J55" s="36" t="str">
        <f>E24</f>
        <v xml:space="preserve"> </v>
      </c>
      <c r="K55" s="38"/>
      <c r="L55" s="11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26" t="s">
        <v>87</v>
      </c>
      <c r="D57" s="120"/>
      <c r="E57" s="120"/>
      <c r="F57" s="120"/>
      <c r="G57" s="120"/>
      <c r="H57" s="120"/>
      <c r="I57" s="120"/>
      <c r="J57" s="127" t="s">
        <v>88</v>
      </c>
      <c r="K57" s="120"/>
      <c r="L57" s="11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28" t="s">
        <v>71</v>
      </c>
      <c r="D59" s="38"/>
      <c r="E59" s="38"/>
      <c r="F59" s="38"/>
      <c r="G59" s="38"/>
      <c r="H59" s="38"/>
      <c r="I59" s="38"/>
      <c r="J59" s="90">
        <f>J109</f>
        <v>0</v>
      </c>
      <c r="K59" s="38"/>
      <c r="L59" s="11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89</v>
      </c>
    </row>
    <row r="60" s="9" customFormat="1" ht="24.96" customHeight="1">
      <c r="A60" s="9"/>
      <c r="B60" s="129"/>
      <c r="C60" s="9"/>
      <c r="D60" s="130" t="s">
        <v>90</v>
      </c>
      <c r="E60" s="131"/>
      <c r="F60" s="131"/>
      <c r="G60" s="131"/>
      <c r="H60" s="131"/>
      <c r="I60" s="131"/>
      <c r="J60" s="132">
        <f>J110</f>
        <v>0</v>
      </c>
      <c r="K60" s="9"/>
      <c r="L60" s="12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3"/>
      <c r="C61" s="10"/>
      <c r="D61" s="134" t="s">
        <v>91</v>
      </c>
      <c r="E61" s="135"/>
      <c r="F61" s="135"/>
      <c r="G61" s="135"/>
      <c r="H61" s="135"/>
      <c r="I61" s="135"/>
      <c r="J61" s="136">
        <f>J111</f>
        <v>0</v>
      </c>
      <c r="K61" s="10"/>
      <c r="L61" s="13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3"/>
      <c r="C62" s="10"/>
      <c r="D62" s="134" t="s">
        <v>92</v>
      </c>
      <c r="E62" s="135"/>
      <c r="F62" s="135"/>
      <c r="G62" s="135"/>
      <c r="H62" s="135"/>
      <c r="I62" s="135"/>
      <c r="J62" s="136">
        <f>J133</f>
        <v>0</v>
      </c>
      <c r="K62" s="10"/>
      <c r="L62" s="13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3"/>
      <c r="C63" s="10"/>
      <c r="D63" s="134" t="s">
        <v>93</v>
      </c>
      <c r="E63" s="135"/>
      <c r="F63" s="135"/>
      <c r="G63" s="135"/>
      <c r="H63" s="135"/>
      <c r="I63" s="135"/>
      <c r="J63" s="136">
        <f>J269</f>
        <v>0</v>
      </c>
      <c r="K63" s="10"/>
      <c r="L63" s="13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3"/>
      <c r="C64" s="10"/>
      <c r="D64" s="134" t="s">
        <v>94</v>
      </c>
      <c r="E64" s="135"/>
      <c r="F64" s="135"/>
      <c r="G64" s="135"/>
      <c r="H64" s="135"/>
      <c r="I64" s="135"/>
      <c r="J64" s="136">
        <f>J336</f>
        <v>0</v>
      </c>
      <c r="K64" s="10"/>
      <c r="L64" s="13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3"/>
      <c r="C65" s="10"/>
      <c r="D65" s="134" t="s">
        <v>95</v>
      </c>
      <c r="E65" s="135"/>
      <c r="F65" s="135"/>
      <c r="G65" s="135"/>
      <c r="H65" s="135"/>
      <c r="I65" s="135"/>
      <c r="J65" s="136">
        <f>J353</f>
        <v>0</v>
      </c>
      <c r="K65" s="10"/>
      <c r="L65" s="13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29"/>
      <c r="C66" s="9"/>
      <c r="D66" s="130" t="s">
        <v>96</v>
      </c>
      <c r="E66" s="131"/>
      <c r="F66" s="131"/>
      <c r="G66" s="131"/>
      <c r="H66" s="131"/>
      <c r="I66" s="131"/>
      <c r="J66" s="132">
        <f>J357</f>
        <v>0</v>
      </c>
      <c r="K66" s="9"/>
      <c r="L66" s="12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3"/>
      <c r="C67" s="10"/>
      <c r="D67" s="134" t="s">
        <v>97</v>
      </c>
      <c r="E67" s="135"/>
      <c r="F67" s="135"/>
      <c r="G67" s="135"/>
      <c r="H67" s="135"/>
      <c r="I67" s="135"/>
      <c r="J67" s="136">
        <f>J358</f>
        <v>0</v>
      </c>
      <c r="K67" s="10"/>
      <c r="L67" s="13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3"/>
      <c r="C68" s="10"/>
      <c r="D68" s="134" t="s">
        <v>98</v>
      </c>
      <c r="E68" s="135"/>
      <c r="F68" s="135"/>
      <c r="G68" s="135"/>
      <c r="H68" s="135"/>
      <c r="I68" s="135"/>
      <c r="J68" s="136">
        <f>J382</f>
        <v>0</v>
      </c>
      <c r="K68" s="10"/>
      <c r="L68" s="13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3"/>
      <c r="C69" s="10"/>
      <c r="D69" s="134" t="s">
        <v>99</v>
      </c>
      <c r="E69" s="135"/>
      <c r="F69" s="135"/>
      <c r="G69" s="135"/>
      <c r="H69" s="135"/>
      <c r="I69" s="135"/>
      <c r="J69" s="136">
        <f>J406</f>
        <v>0</v>
      </c>
      <c r="K69" s="10"/>
      <c r="L69" s="13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3"/>
      <c r="C70" s="10"/>
      <c r="D70" s="134" t="s">
        <v>100</v>
      </c>
      <c r="E70" s="135"/>
      <c r="F70" s="135"/>
      <c r="G70" s="135"/>
      <c r="H70" s="135"/>
      <c r="I70" s="135"/>
      <c r="J70" s="136">
        <f>J422</f>
        <v>0</v>
      </c>
      <c r="K70" s="10"/>
      <c r="L70" s="13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3"/>
      <c r="C71" s="10"/>
      <c r="D71" s="134" t="s">
        <v>101</v>
      </c>
      <c r="E71" s="135"/>
      <c r="F71" s="135"/>
      <c r="G71" s="135"/>
      <c r="H71" s="135"/>
      <c r="I71" s="135"/>
      <c r="J71" s="136">
        <f>J468</f>
        <v>0</v>
      </c>
      <c r="K71" s="10"/>
      <c r="L71" s="13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3"/>
      <c r="C72" s="10"/>
      <c r="D72" s="134" t="s">
        <v>102</v>
      </c>
      <c r="E72" s="135"/>
      <c r="F72" s="135"/>
      <c r="G72" s="135"/>
      <c r="H72" s="135"/>
      <c r="I72" s="135"/>
      <c r="J72" s="136">
        <f>J472</f>
        <v>0</v>
      </c>
      <c r="K72" s="10"/>
      <c r="L72" s="13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3"/>
      <c r="C73" s="10"/>
      <c r="D73" s="134" t="s">
        <v>103</v>
      </c>
      <c r="E73" s="135"/>
      <c r="F73" s="135"/>
      <c r="G73" s="135"/>
      <c r="H73" s="135"/>
      <c r="I73" s="135"/>
      <c r="J73" s="136">
        <f>J478</f>
        <v>0</v>
      </c>
      <c r="K73" s="10"/>
      <c r="L73" s="13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3"/>
      <c r="C74" s="10"/>
      <c r="D74" s="134" t="s">
        <v>104</v>
      </c>
      <c r="E74" s="135"/>
      <c r="F74" s="135"/>
      <c r="G74" s="135"/>
      <c r="H74" s="135"/>
      <c r="I74" s="135"/>
      <c r="J74" s="136">
        <f>J488</f>
        <v>0</v>
      </c>
      <c r="K74" s="10"/>
      <c r="L74" s="13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3"/>
      <c r="C75" s="10"/>
      <c r="D75" s="134" t="s">
        <v>105</v>
      </c>
      <c r="E75" s="135"/>
      <c r="F75" s="135"/>
      <c r="G75" s="135"/>
      <c r="H75" s="135"/>
      <c r="I75" s="135"/>
      <c r="J75" s="136">
        <f>J501</f>
        <v>0</v>
      </c>
      <c r="K75" s="10"/>
      <c r="L75" s="13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33"/>
      <c r="C76" s="10"/>
      <c r="D76" s="134" t="s">
        <v>106</v>
      </c>
      <c r="E76" s="135"/>
      <c r="F76" s="135"/>
      <c r="G76" s="135"/>
      <c r="H76" s="135"/>
      <c r="I76" s="135"/>
      <c r="J76" s="136">
        <f>J508</f>
        <v>0</v>
      </c>
      <c r="K76" s="10"/>
      <c r="L76" s="13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33"/>
      <c r="C77" s="10"/>
      <c r="D77" s="134" t="s">
        <v>107</v>
      </c>
      <c r="E77" s="135"/>
      <c r="F77" s="135"/>
      <c r="G77" s="135"/>
      <c r="H77" s="135"/>
      <c r="I77" s="135"/>
      <c r="J77" s="136">
        <f>J563</f>
        <v>0</v>
      </c>
      <c r="K77" s="10"/>
      <c r="L77" s="13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33"/>
      <c r="C78" s="10"/>
      <c r="D78" s="134" t="s">
        <v>108</v>
      </c>
      <c r="E78" s="135"/>
      <c r="F78" s="135"/>
      <c r="G78" s="135"/>
      <c r="H78" s="135"/>
      <c r="I78" s="135"/>
      <c r="J78" s="136">
        <f>J593</f>
        <v>0</v>
      </c>
      <c r="K78" s="10"/>
      <c r="L78" s="13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33"/>
      <c r="C79" s="10"/>
      <c r="D79" s="134" t="s">
        <v>109</v>
      </c>
      <c r="E79" s="135"/>
      <c r="F79" s="135"/>
      <c r="G79" s="135"/>
      <c r="H79" s="135"/>
      <c r="I79" s="135"/>
      <c r="J79" s="136">
        <f>J622</f>
        <v>0</v>
      </c>
      <c r="K79" s="10"/>
      <c r="L79" s="13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33"/>
      <c r="C80" s="10"/>
      <c r="D80" s="134" t="s">
        <v>110</v>
      </c>
      <c r="E80" s="135"/>
      <c r="F80" s="135"/>
      <c r="G80" s="135"/>
      <c r="H80" s="135"/>
      <c r="I80" s="135"/>
      <c r="J80" s="136">
        <f>J653</f>
        <v>0</v>
      </c>
      <c r="K80" s="10"/>
      <c r="L80" s="13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33"/>
      <c r="C81" s="10"/>
      <c r="D81" s="134" t="s">
        <v>111</v>
      </c>
      <c r="E81" s="135"/>
      <c r="F81" s="135"/>
      <c r="G81" s="135"/>
      <c r="H81" s="135"/>
      <c r="I81" s="135"/>
      <c r="J81" s="136">
        <f>J707</f>
        <v>0</v>
      </c>
      <c r="K81" s="10"/>
      <c r="L81" s="13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33"/>
      <c r="C82" s="10"/>
      <c r="D82" s="134" t="s">
        <v>112</v>
      </c>
      <c r="E82" s="135"/>
      <c r="F82" s="135"/>
      <c r="G82" s="135"/>
      <c r="H82" s="135"/>
      <c r="I82" s="135"/>
      <c r="J82" s="136">
        <f>J713</f>
        <v>0</v>
      </c>
      <c r="K82" s="10"/>
      <c r="L82" s="13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33"/>
      <c r="C83" s="10"/>
      <c r="D83" s="134" t="s">
        <v>113</v>
      </c>
      <c r="E83" s="135"/>
      <c r="F83" s="135"/>
      <c r="G83" s="135"/>
      <c r="H83" s="135"/>
      <c r="I83" s="135"/>
      <c r="J83" s="136">
        <f>J761</f>
        <v>0</v>
      </c>
      <c r="K83" s="10"/>
      <c r="L83" s="13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33"/>
      <c r="C84" s="10"/>
      <c r="D84" s="134" t="s">
        <v>114</v>
      </c>
      <c r="E84" s="135"/>
      <c r="F84" s="135"/>
      <c r="G84" s="135"/>
      <c r="H84" s="135"/>
      <c r="I84" s="135"/>
      <c r="J84" s="136">
        <f>J813</f>
        <v>0</v>
      </c>
      <c r="K84" s="10"/>
      <c r="L84" s="13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33"/>
      <c r="C85" s="10"/>
      <c r="D85" s="134" t="s">
        <v>115</v>
      </c>
      <c r="E85" s="135"/>
      <c r="F85" s="135"/>
      <c r="G85" s="135"/>
      <c r="H85" s="135"/>
      <c r="I85" s="135"/>
      <c r="J85" s="136">
        <f>J860</f>
        <v>0</v>
      </c>
      <c r="K85" s="10"/>
      <c r="L85" s="13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9" customFormat="1" ht="24.96" customHeight="1">
      <c r="A86" s="9"/>
      <c r="B86" s="129"/>
      <c r="C86" s="9"/>
      <c r="D86" s="130" t="s">
        <v>116</v>
      </c>
      <c r="E86" s="131"/>
      <c r="F86" s="131"/>
      <c r="G86" s="131"/>
      <c r="H86" s="131"/>
      <c r="I86" s="131"/>
      <c r="J86" s="132">
        <f>J950</f>
        <v>0</v>
      </c>
      <c r="K86" s="9"/>
      <c r="L86" s="12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="10" customFormat="1" ht="19.92" customHeight="1">
      <c r="A87" s="10"/>
      <c r="B87" s="133"/>
      <c r="C87" s="10"/>
      <c r="D87" s="134" t="s">
        <v>117</v>
      </c>
      <c r="E87" s="135"/>
      <c r="F87" s="135"/>
      <c r="G87" s="135"/>
      <c r="H87" s="135"/>
      <c r="I87" s="135"/>
      <c r="J87" s="136">
        <f>J951</f>
        <v>0</v>
      </c>
      <c r="K87" s="10"/>
      <c r="L87" s="13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33"/>
      <c r="C88" s="10"/>
      <c r="D88" s="134" t="s">
        <v>118</v>
      </c>
      <c r="E88" s="135"/>
      <c r="F88" s="135"/>
      <c r="G88" s="135"/>
      <c r="H88" s="135"/>
      <c r="I88" s="135"/>
      <c r="J88" s="136">
        <f>J955</f>
        <v>0</v>
      </c>
      <c r="K88" s="10"/>
      <c r="L88" s="13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33"/>
      <c r="C89" s="10"/>
      <c r="D89" s="134" t="s">
        <v>119</v>
      </c>
      <c r="E89" s="135"/>
      <c r="F89" s="135"/>
      <c r="G89" s="135"/>
      <c r="H89" s="135"/>
      <c r="I89" s="135"/>
      <c r="J89" s="136">
        <f>J959</f>
        <v>0</v>
      </c>
      <c r="K89" s="10"/>
      <c r="L89" s="13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2" customFormat="1" ht="21.84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112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55"/>
      <c r="C91" s="56"/>
      <c r="D91" s="56"/>
      <c r="E91" s="56"/>
      <c r="F91" s="56"/>
      <c r="G91" s="56"/>
      <c r="H91" s="56"/>
      <c r="I91" s="56"/>
      <c r="J91" s="56"/>
      <c r="K91" s="56"/>
      <c r="L91" s="112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5" s="2" customFormat="1" ht="6.96" customHeight="1">
      <c r="A95" s="38"/>
      <c r="B95" s="57"/>
      <c r="C95" s="58"/>
      <c r="D95" s="58"/>
      <c r="E95" s="58"/>
      <c r="F95" s="58"/>
      <c r="G95" s="58"/>
      <c r="H95" s="58"/>
      <c r="I95" s="58"/>
      <c r="J95" s="58"/>
      <c r="K95" s="58"/>
      <c r="L95" s="112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4.96" customHeight="1">
      <c r="A96" s="38"/>
      <c r="B96" s="39"/>
      <c r="C96" s="23" t="s">
        <v>120</v>
      </c>
      <c r="D96" s="38"/>
      <c r="E96" s="38"/>
      <c r="F96" s="38"/>
      <c r="G96" s="38"/>
      <c r="H96" s="38"/>
      <c r="I96" s="38"/>
      <c r="J96" s="38"/>
      <c r="K96" s="38"/>
      <c r="L96" s="112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6.96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112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2" customHeight="1">
      <c r="A98" s="38"/>
      <c r="B98" s="39"/>
      <c r="C98" s="32" t="s">
        <v>17</v>
      </c>
      <c r="D98" s="38"/>
      <c r="E98" s="38"/>
      <c r="F98" s="38"/>
      <c r="G98" s="38"/>
      <c r="H98" s="38"/>
      <c r="I98" s="38"/>
      <c r="J98" s="38"/>
      <c r="K98" s="38"/>
      <c r="L98" s="112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6.5" customHeight="1">
      <c r="A99" s="38"/>
      <c r="B99" s="39"/>
      <c r="C99" s="38"/>
      <c r="D99" s="38"/>
      <c r="E99" s="111" t="str">
        <f>E7</f>
        <v>Rekonstrukce bytové jednotky č.1</v>
      </c>
      <c r="F99" s="32"/>
      <c r="G99" s="32"/>
      <c r="H99" s="32"/>
      <c r="I99" s="38"/>
      <c r="J99" s="38"/>
      <c r="K99" s="38"/>
      <c r="L99" s="112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12" customHeight="1">
      <c r="A100" s="38"/>
      <c r="B100" s="39"/>
      <c r="C100" s="32" t="s">
        <v>84</v>
      </c>
      <c r="D100" s="38"/>
      <c r="E100" s="38"/>
      <c r="F100" s="38"/>
      <c r="G100" s="38"/>
      <c r="H100" s="38"/>
      <c r="I100" s="38"/>
      <c r="J100" s="38"/>
      <c r="K100" s="38"/>
      <c r="L100" s="112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16.5" customHeight="1">
      <c r="A101" s="38"/>
      <c r="B101" s="39"/>
      <c r="C101" s="38"/>
      <c r="D101" s="38"/>
      <c r="E101" s="62" t="str">
        <f>E9</f>
        <v>SO 01 - Stavební úpravy</v>
      </c>
      <c r="F101" s="38"/>
      <c r="G101" s="38"/>
      <c r="H101" s="38"/>
      <c r="I101" s="38"/>
      <c r="J101" s="38"/>
      <c r="K101" s="38"/>
      <c r="L101" s="112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112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12" customHeight="1">
      <c r="A103" s="38"/>
      <c r="B103" s="39"/>
      <c r="C103" s="32" t="s">
        <v>21</v>
      </c>
      <c r="D103" s="38"/>
      <c r="E103" s="38"/>
      <c r="F103" s="27" t="str">
        <f>F12</f>
        <v>Úvoz 207/17 Jihlava</v>
      </c>
      <c r="G103" s="38"/>
      <c r="H103" s="38"/>
      <c r="I103" s="32" t="s">
        <v>23</v>
      </c>
      <c r="J103" s="64" t="str">
        <f>IF(J12="","",J12)</f>
        <v>18. 12. 2025</v>
      </c>
      <c r="K103" s="38"/>
      <c r="L103" s="112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112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5.15" customHeight="1">
      <c r="A105" s="38"/>
      <c r="B105" s="39"/>
      <c r="C105" s="32" t="s">
        <v>25</v>
      </c>
      <c r="D105" s="38"/>
      <c r="E105" s="38"/>
      <c r="F105" s="27" t="str">
        <f>E15</f>
        <v>Magistrát Města Jihlava, Masarykovo nám.97/1</v>
      </c>
      <c r="G105" s="38"/>
      <c r="H105" s="38"/>
      <c r="I105" s="32" t="s">
        <v>31</v>
      </c>
      <c r="J105" s="36" t="str">
        <f>E21</f>
        <v xml:space="preserve">Selta Projekt </v>
      </c>
      <c r="K105" s="38"/>
      <c r="L105" s="112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5.15" customHeight="1">
      <c r="A106" s="38"/>
      <c r="B106" s="39"/>
      <c r="C106" s="32" t="s">
        <v>29</v>
      </c>
      <c r="D106" s="38"/>
      <c r="E106" s="38"/>
      <c r="F106" s="27" t="str">
        <f>IF(E18="","",E18)</f>
        <v>Vyplň údaj</v>
      </c>
      <c r="G106" s="38"/>
      <c r="H106" s="38"/>
      <c r="I106" s="32" t="s">
        <v>35</v>
      </c>
      <c r="J106" s="36" t="str">
        <f>E24</f>
        <v xml:space="preserve"> </v>
      </c>
      <c r="K106" s="38"/>
      <c r="L106" s="112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0.32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112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11" customFormat="1" ht="29.28" customHeight="1">
      <c r="A108" s="137"/>
      <c r="B108" s="138"/>
      <c r="C108" s="139" t="s">
        <v>121</v>
      </c>
      <c r="D108" s="140" t="s">
        <v>58</v>
      </c>
      <c r="E108" s="140" t="s">
        <v>54</v>
      </c>
      <c r="F108" s="140" t="s">
        <v>55</v>
      </c>
      <c r="G108" s="140" t="s">
        <v>122</v>
      </c>
      <c r="H108" s="140" t="s">
        <v>123</v>
      </c>
      <c r="I108" s="140" t="s">
        <v>124</v>
      </c>
      <c r="J108" s="140" t="s">
        <v>88</v>
      </c>
      <c r="K108" s="141" t="s">
        <v>125</v>
      </c>
      <c r="L108" s="142"/>
      <c r="M108" s="80" t="s">
        <v>3</v>
      </c>
      <c r="N108" s="81" t="s">
        <v>43</v>
      </c>
      <c r="O108" s="81" t="s">
        <v>126</v>
      </c>
      <c r="P108" s="81" t="s">
        <v>127</v>
      </c>
      <c r="Q108" s="81" t="s">
        <v>128</v>
      </c>
      <c r="R108" s="81" t="s">
        <v>129</v>
      </c>
      <c r="S108" s="81" t="s">
        <v>130</v>
      </c>
      <c r="T108" s="82" t="s">
        <v>131</v>
      </c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</row>
    <row r="109" s="2" customFormat="1" ht="22.8" customHeight="1">
      <c r="A109" s="38"/>
      <c r="B109" s="39"/>
      <c r="C109" s="87" t="s">
        <v>132</v>
      </c>
      <c r="D109" s="38"/>
      <c r="E109" s="38"/>
      <c r="F109" s="38"/>
      <c r="G109" s="38"/>
      <c r="H109" s="38"/>
      <c r="I109" s="38"/>
      <c r="J109" s="143">
        <f>BK109</f>
        <v>0</v>
      </c>
      <c r="K109" s="38"/>
      <c r="L109" s="39"/>
      <c r="M109" s="83"/>
      <c r="N109" s="68"/>
      <c r="O109" s="84"/>
      <c r="P109" s="144">
        <f>P110+P357+P950</f>
        <v>0</v>
      </c>
      <c r="Q109" s="84"/>
      <c r="R109" s="144">
        <f>R110+R357+R950</f>
        <v>24.685652870000002</v>
      </c>
      <c r="S109" s="84"/>
      <c r="T109" s="145">
        <f>T110+T357+T950</f>
        <v>19.645007300000003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9" t="s">
        <v>72</v>
      </c>
      <c r="AU109" s="19" t="s">
        <v>89</v>
      </c>
      <c r="BK109" s="146">
        <f>BK110+BK357+BK950</f>
        <v>0</v>
      </c>
    </row>
    <row r="110" s="12" customFormat="1" ht="25.92" customHeight="1">
      <c r="A110" s="12"/>
      <c r="B110" s="147"/>
      <c r="C110" s="12"/>
      <c r="D110" s="148" t="s">
        <v>72</v>
      </c>
      <c r="E110" s="149" t="s">
        <v>133</v>
      </c>
      <c r="F110" s="149" t="s">
        <v>134</v>
      </c>
      <c r="G110" s="12"/>
      <c r="H110" s="12"/>
      <c r="I110" s="150"/>
      <c r="J110" s="151">
        <f>BK110</f>
        <v>0</v>
      </c>
      <c r="K110" s="12"/>
      <c r="L110" s="147"/>
      <c r="M110" s="152"/>
      <c r="N110" s="153"/>
      <c r="O110" s="153"/>
      <c r="P110" s="154">
        <f>P111+P133+P269+P336+P353</f>
        <v>0</v>
      </c>
      <c r="Q110" s="153"/>
      <c r="R110" s="154">
        <f>R111+R133+R269+R336+R353</f>
        <v>19.422788330000003</v>
      </c>
      <c r="S110" s="153"/>
      <c r="T110" s="155">
        <f>T111+T133+T269+T336+T353</f>
        <v>17.877172000000002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48" t="s">
        <v>81</v>
      </c>
      <c r="AT110" s="156" t="s">
        <v>72</v>
      </c>
      <c r="AU110" s="156" t="s">
        <v>73</v>
      </c>
      <c r="AY110" s="148" t="s">
        <v>135</v>
      </c>
      <c r="BK110" s="157">
        <f>BK111+BK133+BK269+BK336+BK353</f>
        <v>0</v>
      </c>
    </row>
    <row r="111" s="12" customFormat="1" ht="22.8" customHeight="1">
      <c r="A111" s="12"/>
      <c r="B111" s="147"/>
      <c r="C111" s="12"/>
      <c r="D111" s="148" t="s">
        <v>72</v>
      </c>
      <c r="E111" s="158" t="s">
        <v>136</v>
      </c>
      <c r="F111" s="158" t="s">
        <v>137</v>
      </c>
      <c r="G111" s="12"/>
      <c r="H111" s="12"/>
      <c r="I111" s="150"/>
      <c r="J111" s="159">
        <f>BK111</f>
        <v>0</v>
      </c>
      <c r="K111" s="12"/>
      <c r="L111" s="147"/>
      <c r="M111" s="152"/>
      <c r="N111" s="153"/>
      <c r="O111" s="153"/>
      <c r="P111" s="154">
        <f>SUM(P112:P132)</f>
        <v>0</v>
      </c>
      <c r="Q111" s="153"/>
      <c r="R111" s="154">
        <f>SUM(R112:R132)</f>
        <v>2.627354</v>
      </c>
      <c r="S111" s="153"/>
      <c r="T111" s="155">
        <f>SUM(T112:T132)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48" t="s">
        <v>81</v>
      </c>
      <c r="AT111" s="156" t="s">
        <v>72</v>
      </c>
      <c r="AU111" s="156" t="s">
        <v>81</v>
      </c>
      <c r="AY111" s="148" t="s">
        <v>135</v>
      </c>
      <c r="BK111" s="157">
        <f>SUM(BK112:BK132)</f>
        <v>0</v>
      </c>
    </row>
    <row r="112" s="2" customFormat="1" ht="24.15" customHeight="1">
      <c r="A112" s="38"/>
      <c r="B112" s="160"/>
      <c r="C112" s="161" t="s">
        <v>81</v>
      </c>
      <c r="D112" s="161" t="s">
        <v>138</v>
      </c>
      <c r="E112" s="162" t="s">
        <v>139</v>
      </c>
      <c r="F112" s="163" t="s">
        <v>140</v>
      </c>
      <c r="G112" s="164" t="s">
        <v>141</v>
      </c>
      <c r="H112" s="165">
        <v>0.86399999999999999</v>
      </c>
      <c r="I112" s="166"/>
      <c r="J112" s="167">
        <f>ROUND(I112*H112,2)</f>
        <v>0</v>
      </c>
      <c r="K112" s="163" t="s">
        <v>142</v>
      </c>
      <c r="L112" s="39"/>
      <c r="M112" s="168" t="s">
        <v>3</v>
      </c>
      <c r="N112" s="169" t="s">
        <v>45</v>
      </c>
      <c r="O112" s="72"/>
      <c r="P112" s="170">
        <f>O112*H112</f>
        <v>0</v>
      </c>
      <c r="Q112" s="170">
        <v>1.8775</v>
      </c>
      <c r="R112" s="170">
        <f>Q112*H112</f>
        <v>1.6221600000000001</v>
      </c>
      <c r="S112" s="170">
        <v>0</v>
      </c>
      <c r="T112" s="171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72" t="s">
        <v>143</v>
      </c>
      <c r="AT112" s="172" t="s">
        <v>138</v>
      </c>
      <c r="AU112" s="172" t="s">
        <v>144</v>
      </c>
      <c r="AY112" s="19" t="s">
        <v>135</v>
      </c>
      <c r="BE112" s="173">
        <f>IF(N112="základní",J112,0)</f>
        <v>0</v>
      </c>
      <c r="BF112" s="173">
        <f>IF(N112="snížená",J112,0)</f>
        <v>0</v>
      </c>
      <c r="BG112" s="173">
        <f>IF(N112="zákl. přenesená",J112,0)</f>
        <v>0</v>
      </c>
      <c r="BH112" s="173">
        <f>IF(N112="sníž. přenesená",J112,0)</f>
        <v>0</v>
      </c>
      <c r="BI112" s="173">
        <f>IF(N112="nulová",J112,0)</f>
        <v>0</v>
      </c>
      <c r="BJ112" s="19" t="s">
        <v>144</v>
      </c>
      <c r="BK112" s="173">
        <f>ROUND(I112*H112,2)</f>
        <v>0</v>
      </c>
      <c r="BL112" s="19" t="s">
        <v>143</v>
      </c>
      <c r="BM112" s="172" t="s">
        <v>145</v>
      </c>
    </row>
    <row r="113" s="2" customFormat="1">
      <c r="A113" s="38"/>
      <c r="B113" s="39"/>
      <c r="C113" s="38"/>
      <c r="D113" s="174" t="s">
        <v>146</v>
      </c>
      <c r="E113" s="38"/>
      <c r="F113" s="175" t="s">
        <v>147</v>
      </c>
      <c r="G113" s="38"/>
      <c r="H113" s="38"/>
      <c r="I113" s="176"/>
      <c r="J113" s="38"/>
      <c r="K113" s="38"/>
      <c r="L113" s="39"/>
      <c r="M113" s="177"/>
      <c r="N113" s="178"/>
      <c r="O113" s="72"/>
      <c r="P113" s="72"/>
      <c r="Q113" s="72"/>
      <c r="R113" s="72"/>
      <c r="S113" s="72"/>
      <c r="T113" s="73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9" t="s">
        <v>146</v>
      </c>
      <c r="AU113" s="19" t="s">
        <v>144</v>
      </c>
    </row>
    <row r="114" s="2" customFormat="1">
      <c r="A114" s="38"/>
      <c r="B114" s="39"/>
      <c r="C114" s="38"/>
      <c r="D114" s="179" t="s">
        <v>148</v>
      </c>
      <c r="E114" s="38"/>
      <c r="F114" s="180" t="s">
        <v>149</v>
      </c>
      <c r="G114" s="38"/>
      <c r="H114" s="38"/>
      <c r="I114" s="176"/>
      <c r="J114" s="38"/>
      <c r="K114" s="38"/>
      <c r="L114" s="39"/>
      <c r="M114" s="177"/>
      <c r="N114" s="178"/>
      <c r="O114" s="72"/>
      <c r="P114" s="72"/>
      <c r="Q114" s="72"/>
      <c r="R114" s="72"/>
      <c r="S114" s="72"/>
      <c r="T114" s="73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9" t="s">
        <v>148</v>
      </c>
      <c r="AU114" s="19" t="s">
        <v>144</v>
      </c>
    </row>
    <row r="115" s="13" customFormat="1">
      <c r="A115" s="13"/>
      <c r="B115" s="181"/>
      <c r="C115" s="13"/>
      <c r="D115" s="174" t="s">
        <v>150</v>
      </c>
      <c r="E115" s="182" t="s">
        <v>3</v>
      </c>
      <c r="F115" s="183" t="s">
        <v>151</v>
      </c>
      <c r="G115" s="13"/>
      <c r="H115" s="184">
        <v>0.86399999999999999</v>
      </c>
      <c r="I115" s="185"/>
      <c r="J115" s="13"/>
      <c r="K115" s="13"/>
      <c r="L115" s="181"/>
      <c r="M115" s="186"/>
      <c r="N115" s="187"/>
      <c r="O115" s="187"/>
      <c r="P115" s="187"/>
      <c r="Q115" s="187"/>
      <c r="R115" s="187"/>
      <c r="S115" s="187"/>
      <c r="T115" s="18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2" t="s">
        <v>150</v>
      </c>
      <c r="AU115" s="182" t="s">
        <v>144</v>
      </c>
      <c r="AV115" s="13" t="s">
        <v>144</v>
      </c>
      <c r="AW115" s="13" t="s">
        <v>34</v>
      </c>
      <c r="AX115" s="13" t="s">
        <v>73</v>
      </c>
      <c r="AY115" s="182" t="s">
        <v>135</v>
      </c>
    </row>
    <row r="116" s="2" customFormat="1" ht="24.15" customHeight="1">
      <c r="A116" s="38"/>
      <c r="B116" s="160"/>
      <c r="C116" s="161" t="s">
        <v>144</v>
      </c>
      <c r="D116" s="161" t="s">
        <v>138</v>
      </c>
      <c r="E116" s="162" t="s">
        <v>152</v>
      </c>
      <c r="F116" s="163" t="s">
        <v>153</v>
      </c>
      <c r="G116" s="164" t="s">
        <v>154</v>
      </c>
      <c r="H116" s="165">
        <v>0.014</v>
      </c>
      <c r="I116" s="166"/>
      <c r="J116" s="167">
        <f>ROUND(I116*H116,2)</f>
        <v>0</v>
      </c>
      <c r="K116" s="163" t="s">
        <v>142</v>
      </c>
      <c r="L116" s="39"/>
      <c r="M116" s="168" t="s">
        <v>3</v>
      </c>
      <c r="N116" s="169" t="s">
        <v>45</v>
      </c>
      <c r="O116" s="72"/>
      <c r="P116" s="170">
        <f>O116*H116</f>
        <v>0</v>
      </c>
      <c r="Q116" s="170">
        <v>1.0900000000000001</v>
      </c>
      <c r="R116" s="170">
        <f>Q116*H116</f>
        <v>0.015260000000000001</v>
      </c>
      <c r="S116" s="170">
        <v>0</v>
      </c>
      <c r="T116" s="171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72" t="s">
        <v>143</v>
      </c>
      <c r="AT116" s="172" t="s">
        <v>138</v>
      </c>
      <c r="AU116" s="172" t="s">
        <v>144</v>
      </c>
      <c r="AY116" s="19" t="s">
        <v>135</v>
      </c>
      <c r="BE116" s="173">
        <f>IF(N116="základní",J116,0)</f>
        <v>0</v>
      </c>
      <c r="BF116" s="173">
        <f>IF(N116="snížená",J116,0)</f>
        <v>0</v>
      </c>
      <c r="BG116" s="173">
        <f>IF(N116="zákl. přenesená",J116,0)</f>
        <v>0</v>
      </c>
      <c r="BH116" s="173">
        <f>IF(N116="sníž. přenesená",J116,0)</f>
        <v>0</v>
      </c>
      <c r="BI116" s="173">
        <f>IF(N116="nulová",J116,0)</f>
        <v>0</v>
      </c>
      <c r="BJ116" s="19" t="s">
        <v>144</v>
      </c>
      <c r="BK116" s="173">
        <f>ROUND(I116*H116,2)</f>
        <v>0</v>
      </c>
      <c r="BL116" s="19" t="s">
        <v>143</v>
      </c>
      <c r="BM116" s="172" t="s">
        <v>155</v>
      </c>
    </row>
    <row r="117" s="2" customFormat="1">
      <c r="A117" s="38"/>
      <c r="B117" s="39"/>
      <c r="C117" s="38"/>
      <c r="D117" s="174" t="s">
        <v>146</v>
      </c>
      <c r="E117" s="38"/>
      <c r="F117" s="175" t="s">
        <v>156</v>
      </c>
      <c r="G117" s="38"/>
      <c r="H117" s="38"/>
      <c r="I117" s="176"/>
      <c r="J117" s="38"/>
      <c r="K117" s="38"/>
      <c r="L117" s="39"/>
      <c r="M117" s="177"/>
      <c r="N117" s="178"/>
      <c r="O117" s="72"/>
      <c r="P117" s="72"/>
      <c r="Q117" s="72"/>
      <c r="R117" s="72"/>
      <c r="S117" s="72"/>
      <c r="T117" s="73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9" t="s">
        <v>146</v>
      </c>
      <c r="AU117" s="19" t="s">
        <v>144</v>
      </c>
    </row>
    <row r="118" s="2" customFormat="1">
      <c r="A118" s="38"/>
      <c r="B118" s="39"/>
      <c r="C118" s="38"/>
      <c r="D118" s="179" t="s">
        <v>148</v>
      </c>
      <c r="E118" s="38"/>
      <c r="F118" s="180" t="s">
        <v>157</v>
      </c>
      <c r="G118" s="38"/>
      <c r="H118" s="38"/>
      <c r="I118" s="176"/>
      <c r="J118" s="38"/>
      <c r="K118" s="38"/>
      <c r="L118" s="39"/>
      <c r="M118" s="177"/>
      <c r="N118" s="178"/>
      <c r="O118" s="72"/>
      <c r="P118" s="72"/>
      <c r="Q118" s="72"/>
      <c r="R118" s="72"/>
      <c r="S118" s="72"/>
      <c r="T118" s="73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9" t="s">
        <v>148</v>
      </c>
      <c r="AU118" s="19" t="s">
        <v>144</v>
      </c>
    </row>
    <row r="119" s="13" customFormat="1">
      <c r="A119" s="13"/>
      <c r="B119" s="181"/>
      <c r="C119" s="13"/>
      <c r="D119" s="174" t="s">
        <v>150</v>
      </c>
      <c r="E119" s="182" t="s">
        <v>3</v>
      </c>
      <c r="F119" s="183" t="s">
        <v>158</v>
      </c>
      <c r="G119" s="13"/>
      <c r="H119" s="184">
        <v>0.014</v>
      </c>
      <c r="I119" s="185"/>
      <c r="J119" s="13"/>
      <c r="K119" s="13"/>
      <c r="L119" s="181"/>
      <c r="M119" s="186"/>
      <c r="N119" s="187"/>
      <c r="O119" s="187"/>
      <c r="P119" s="187"/>
      <c r="Q119" s="187"/>
      <c r="R119" s="187"/>
      <c r="S119" s="187"/>
      <c r="T119" s="18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2" t="s">
        <v>150</v>
      </c>
      <c r="AU119" s="182" t="s">
        <v>144</v>
      </c>
      <c r="AV119" s="13" t="s">
        <v>144</v>
      </c>
      <c r="AW119" s="13" t="s">
        <v>34</v>
      </c>
      <c r="AX119" s="13" t="s">
        <v>73</v>
      </c>
      <c r="AY119" s="182" t="s">
        <v>135</v>
      </c>
    </row>
    <row r="120" s="2" customFormat="1" ht="21.75" customHeight="1">
      <c r="A120" s="38"/>
      <c r="B120" s="160"/>
      <c r="C120" s="161" t="s">
        <v>136</v>
      </c>
      <c r="D120" s="161" t="s">
        <v>138</v>
      </c>
      <c r="E120" s="162" t="s">
        <v>159</v>
      </c>
      <c r="F120" s="163" t="s">
        <v>160</v>
      </c>
      <c r="G120" s="164" t="s">
        <v>161</v>
      </c>
      <c r="H120" s="165">
        <v>25</v>
      </c>
      <c r="I120" s="166"/>
      <c r="J120" s="167">
        <f>ROUND(I120*H120,2)</f>
        <v>0</v>
      </c>
      <c r="K120" s="163" t="s">
        <v>142</v>
      </c>
      <c r="L120" s="39"/>
      <c r="M120" s="168" t="s">
        <v>3</v>
      </c>
      <c r="N120" s="169" t="s">
        <v>45</v>
      </c>
      <c r="O120" s="72"/>
      <c r="P120" s="170">
        <f>O120*H120</f>
        <v>0</v>
      </c>
      <c r="Q120" s="170">
        <v>0.028570000000000002</v>
      </c>
      <c r="R120" s="170">
        <f>Q120*H120</f>
        <v>0.71425000000000005</v>
      </c>
      <c r="S120" s="170">
        <v>0</v>
      </c>
      <c r="T120" s="17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72" t="s">
        <v>143</v>
      </c>
      <c r="AT120" s="172" t="s">
        <v>138</v>
      </c>
      <c r="AU120" s="172" t="s">
        <v>144</v>
      </c>
      <c r="AY120" s="19" t="s">
        <v>135</v>
      </c>
      <c r="BE120" s="173">
        <f>IF(N120="základní",J120,0)</f>
        <v>0</v>
      </c>
      <c r="BF120" s="173">
        <f>IF(N120="snížená",J120,0)</f>
        <v>0</v>
      </c>
      <c r="BG120" s="173">
        <f>IF(N120="zákl. přenesená",J120,0)</f>
        <v>0</v>
      </c>
      <c r="BH120" s="173">
        <f>IF(N120="sníž. přenesená",J120,0)</f>
        <v>0</v>
      </c>
      <c r="BI120" s="173">
        <f>IF(N120="nulová",J120,0)</f>
        <v>0</v>
      </c>
      <c r="BJ120" s="19" t="s">
        <v>144</v>
      </c>
      <c r="BK120" s="173">
        <f>ROUND(I120*H120,2)</f>
        <v>0</v>
      </c>
      <c r="BL120" s="19" t="s">
        <v>143</v>
      </c>
      <c r="BM120" s="172" t="s">
        <v>162</v>
      </c>
    </row>
    <row r="121" s="2" customFormat="1">
      <c r="A121" s="38"/>
      <c r="B121" s="39"/>
      <c r="C121" s="38"/>
      <c r="D121" s="174" t="s">
        <v>146</v>
      </c>
      <c r="E121" s="38"/>
      <c r="F121" s="175" t="s">
        <v>163</v>
      </c>
      <c r="G121" s="38"/>
      <c r="H121" s="38"/>
      <c r="I121" s="176"/>
      <c r="J121" s="38"/>
      <c r="K121" s="38"/>
      <c r="L121" s="39"/>
      <c r="M121" s="177"/>
      <c r="N121" s="178"/>
      <c r="O121" s="72"/>
      <c r="P121" s="72"/>
      <c r="Q121" s="72"/>
      <c r="R121" s="72"/>
      <c r="S121" s="72"/>
      <c r="T121" s="73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146</v>
      </c>
      <c r="AU121" s="19" t="s">
        <v>144</v>
      </c>
    </row>
    <row r="122" s="2" customFormat="1">
      <c r="A122" s="38"/>
      <c r="B122" s="39"/>
      <c r="C122" s="38"/>
      <c r="D122" s="179" t="s">
        <v>148</v>
      </c>
      <c r="E122" s="38"/>
      <c r="F122" s="180" t="s">
        <v>164</v>
      </c>
      <c r="G122" s="38"/>
      <c r="H122" s="38"/>
      <c r="I122" s="176"/>
      <c r="J122" s="38"/>
      <c r="K122" s="38"/>
      <c r="L122" s="39"/>
      <c r="M122" s="177"/>
      <c r="N122" s="178"/>
      <c r="O122" s="72"/>
      <c r="P122" s="72"/>
      <c r="Q122" s="72"/>
      <c r="R122" s="72"/>
      <c r="S122" s="72"/>
      <c r="T122" s="73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148</v>
      </c>
      <c r="AU122" s="19" t="s">
        <v>144</v>
      </c>
    </row>
    <row r="123" s="2" customFormat="1">
      <c r="A123" s="38"/>
      <c r="B123" s="39"/>
      <c r="C123" s="38"/>
      <c r="D123" s="174" t="s">
        <v>165</v>
      </c>
      <c r="E123" s="38"/>
      <c r="F123" s="189" t="s">
        <v>166</v>
      </c>
      <c r="G123" s="38"/>
      <c r="H123" s="38"/>
      <c r="I123" s="176"/>
      <c r="J123" s="38"/>
      <c r="K123" s="38"/>
      <c r="L123" s="39"/>
      <c r="M123" s="177"/>
      <c r="N123" s="178"/>
      <c r="O123" s="72"/>
      <c r="P123" s="72"/>
      <c r="Q123" s="72"/>
      <c r="R123" s="72"/>
      <c r="S123" s="72"/>
      <c r="T123" s="73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165</v>
      </c>
      <c r="AU123" s="19" t="s">
        <v>144</v>
      </c>
    </row>
    <row r="124" s="13" customFormat="1">
      <c r="A124" s="13"/>
      <c r="B124" s="181"/>
      <c r="C124" s="13"/>
      <c r="D124" s="174" t="s">
        <v>150</v>
      </c>
      <c r="E124" s="182" t="s">
        <v>3</v>
      </c>
      <c r="F124" s="183" t="s">
        <v>167</v>
      </c>
      <c r="G124" s="13"/>
      <c r="H124" s="184">
        <v>25</v>
      </c>
      <c r="I124" s="185"/>
      <c r="J124" s="13"/>
      <c r="K124" s="13"/>
      <c r="L124" s="181"/>
      <c r="M124" s="186"/>
      <c r="N124" s="187"/>
      <c r="O124" s="187"/>
      <c r="P124" s="187"/>
      <c r="Q124" s="187"/>
      <c r="R124" s="187"/>
      <c r="S124" s="187"/>
      <c r="T124" s="18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2" t="s">
        <v>150</v>
      </c>
      <c r="AU124" s="182" t="s">
        <v>144</v>
      </c>
      <c r="AV124" s="13" t="s">
        <v>144</v>
      </c>
      <c r="AW124" s="13" t="s">
        <v>34</v>
      </c>
      <c r="AX124" s="13" t="s">
        <v>73</v>
      </c>
      <c r="AY124" s="182" t="s">
        <v>135</v>
      </c>
    </row>
    <row r="125" s="2" customFormat="1" ht="24.15" customHeight="1">
      <c r="A125" s="38"/>
      <c r="B125" s="160"/>
      <c r="C125" s="161" t="s">
        <v>143</v>
      </c>
      <c r="D125" s="161" t="s">
        <v>138</v>
      </c>
      <c r="E125" s="162" t="s">
        <v>168</v>
      </c>
      <c r="F125" s="163" t="s">
        <v>169</v>
      </c>
      <c r="G125" s="164" t="s">
        <v>161</v>
      </c>
      <c r="H125" s="165">
        <v>0.28000000000000003</v>
      </c>
      <c r="I125" s="166"/>
      <c r="J125" s="167">
        <f>ROUND(I125*H125,2)</f>
        <v>0</v>
      </c>
      <c r="K125" s="163" t="s">
        <v>142</v>
      </c>
      <c r="L125" s="39"/>
      <c r="M125" s="168" t="s">
        <v>3</v>
      </c>
      <c r="N125" s="169" t="s">
        <v>45</v>
      </c>
      <c r="O125" s="72"/>
      <c r="P125" s="170">
        <f>O125*H125</f>
        <v>0</v>
      </c>
      <c r="Q125" s="170">
        <v>0.17330000000000001</v>
      </c>
      <c r="R125" s="170">
        <f>Q125*H125</f>
        <v>0.048524000000000005</v>
      </c>
      <c r="S125" s="170">
        <v>0</v>
      </c>
      <c r="T125" s="17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72" t="s">
        <v>143</v>
      </c>
      <c r="AT125" s="172" t="s">
        <v>138</v>
      </c>
      <c r="AU125" s="172" t="s">
        <v>144</v>
      </c>
      <c r="AY125" s="19" t="s">
        <v>135</v>
      </c>
      <c r="BE125" s="173">
        <f>IF(N125="základní",J125,0)</f>
        <v>0</v>
      </c>
      <c r="BF125" s="173">
        <f>IF(N125="snížená",J125,0)</f>
        <v>0</v>
      </c>
      <c r="BG125" s="173">
        <f>IF(N125="zákl. přenesená",J125,0)</f>
        <v>0</v>
      </c>
      <c r="BH125" s="173">
        <f>IF(N125="sníž. přenesená",J125,0)</f>
        <v>0</v>
      </c>
      <c r="BI125" s="173">
        <f>IF(N125="nulová",J125,0)</f>
        <v>0</v>
      </c>
      <c r="BJ125" s="19" t="s">
        <v>144</v>
      </c>
      <c r="BK125" s="173">
        <f>ROUND(I125*H125,2)</f>
        <v>0</v>
      </c>
      <c r="BL125" s="19" t="s">
        <v>143</v>
      </c>
      <c r="BM125" s="172" t="s">
        <v>170</v>
      </c>
    </row>
    <row r="126" s="2" customFormat="1">
      <c r="A126" s="38"/>
      <c r="B126" s="39"/>
      <c r="C126" s="38"/>
      <c r="D126" s="174" t="s">
        <v>146</v>
      </c>
      <c r="E126" s="38"/>
      <c r="F126" s="175" t="s">
        <v>171</v>
      </c>
      <c r="G126" s="38"/>
      <c r="H126" s="38"/>
      <c r="I126" s="176"/>
      <c r="J126" s="38"/>
      <c r="K126" s="38"/>
      <c r="L126" s="39"/>
      <c r="M126" s="177"/>
      <c r="N126" s="178"/>
      <c r="O126" s="72"/>
      <c r="P126" s="72"/>
      <c r="Q126" s="72"/>
      <c r="R126" s="72"/>
      <c r="S126" s="72"/>
      <c r="T126" s="73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146</v>
      </c>
      <c r="AU126" s="19" t="s">
        <v>144</v>
      </c>
    </row>
    <row r="127" s="2" customFormat="1">
      <c r="A127" s="38"/>
      <c r="B127" s="39"/>
      <c r="C127" s="38"/>
      <c r="D127" s="179" t="s">
        <v>148</v>
      </c>
      <c r="E127" s="38"/>
      <c r="F127" s="180" t="s">
        <v>172</v>
      </c>
      <c r="G127" s="38"/>
      <c r="H127" s="38"/>
      <c r="I127" s="176"/>
      <c r="J127" s="38"/>
      <c r="K127" s="38"/>
      <c r="L127" s="39"/>
      <c r="M127" s="177"/>
      <c r="N127" s="178"/>
      <c r="O127" s="72"/>
      <c r="P127" s="72"/>
      <c r="Q127" s="72"/>
      <c r="R127" s="72"/>
      <c r="S127" s="72"/>
      <c r="T127" s="73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148</v>
      </c>
      <c r="AU127" s="19" t="s">
        <v>144</v>
      </c>
    </row>
    <row r="128" s="13" customFormat="1">
      <c r="A128" s="13"/>
      <c r="B128" s="181"/>
      <c r="C128" s="13"/>
      <c r="D128" s="174" t="s">
        <v>150</v>
      </c>
      <c r="E128" s="182" t="s">
        <v>3</v>
      </c>
      <c r="F128" s="183" t="s">
        <v>173</v>
      </c>
      <c r="G128" s="13"/>
      <c r="H128" s="184">
        <v>0.28000000000000003</v>
      </c>
      <c r="I128" s="185"/>
      <c r="J128" s="13"/>
      <c r="K128" s="13"/>
      <c r="L128" s="181"/>
      <c r="M128" s="186"/>
      <c r="N128" s="187"/>
      <c r="O128" s="187"/>
      <c r="P128" s="187"/>
      <c r="Q128" s="187"/>
      <c r="R128" s="187"/>
      <c r="S128" s="187"/>
      <c r="T128" s="18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2" t="s">
        <v>150</v>
      </c>
      <c r="AU128" s="182" t="s">
        <v>144</v>
      </c>
      <c r="AV128" s="13" t="s">
        <v>144</v>
      </c>
      <c r="AW128" s="13" t="s">
        <v>34</v>
      </c>
      <c r="AX128" s="13" t="s">
        <v>73</v>
      </c>
      <c r="AY128" s="182" t="s">
        <v>135</v>
      </c>
    </row>
    <row r="129" s="2" customFormat="1" ht="24.15" customHeight="1">
      <c r="A129" s="38"/>
      <c r="B129" s="160"/>
      <c r="C129" s="161" t="s">
        <v>174</v>
      </c>
      <c r="D129" s="161" t="s">
        <v>138</v>
      </c>
      <c r="E129" s="162" t="s">
        <v>175</v>
      </c>
      <c r="F129" s="163" t="s">
        <v>176</v>
      </c>
      <c r="G129" s="164" t="s">
        <v>161</v>
      </c>
      <c r="H129" s="165">
        <v>0.5</v>
      </c>
      <c r="I129" s="166"/>
      <c r="J129" s="167">
        <f>ROUND(I129*H129,2)</f>
        <v>0</v>
      </c>
      <c r="K129" s="163" t="s">
        <v>177</v>
      </c>
      <c r="L129" s="39"/>
      <c r="M129" s="168" t="s">
        <v>3</v>
      </c>
      <c r="N129" s="169" t="s">
        <v>45</v>
      </c>
      <c r="O129" s="72"/>
      <c r="P129" s="170">
        <f>O129*H129</f>
        <v>0</v>
      </c>
      <c r="Q129" s="170">
        <v>0.45432</v>
      </c>
      <c r="R129" s="170">
        <f>Q129*H129</f>
        <v>0.22716</v>
      </c>
      <c r="S129" s="170">
        <v>0</v>
      </c>
      <c r="T129" s="17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72" t="s">
        <v>143</v>
      </c>
      <c r="AT129" s="172" t="s">
        <v>138</v>
      </c>
      <c r="AU129" s="172" t="s">
        <v>144</v>
      </c>
      <c r="AY129" s="19" t="s">
        <v>135</v>
      </c>
      <c r="BE129" s="173">
        <f>IF(N129="základní",J129,0)</f>
        <v>0</v>
      </c>
      <c r="BF129" s="173">
        <f>IF(N129="snížená",J129,0)</f>
        <v>0</v>
      </c>
      <c r="BG129" s="173">
        <f>IF(N129="zákl. přenesená",J129,0)</f>
        <v>0</v>
      </c>
      <c r="BH129" s="173">
        <f>IF(N129="sníž. přenesená",J129,0)</f>
        <v>0</v>
      </c>
      <c r="BI129" s="173">
        <f>IF(N129="nulová",J129,0)</f>
        <v>0</v>
      </c>
      <c r="BJ129" s="19" t="s">
        <v>144</v>
      </c>
      <c r="BK129" s="173">
        <f>ROUND(I129*H129,2)</f>
        <v>0</v>
      </c>
      <c r="BL129" s="19" t="s">
        <v>143</v>
      </c>
      <c r="BM129" s="172" t="s">
        <v>178</v>
      </c>
    </row>
    <row r="130" s="2" customFormat="1">
      <c r="A130" s="38"/>
      <c r="B130" s="39"/>
      <c r="C130" s="38"/>
      <c r="D130" s="174" t="s">
        <v>146</v>
      </c>
      <c r="E130" s="38"/>
      <c r="F130" s="175" t="s">
        <v>179</v>
      </c>
      <c r="G130" s="38"/>
      <c r="H130" s="38"/>
      <c r="I130" s="176"/>
      <c r="J130" s="38"/>
      <c r="K130" s="38"/>
      <c r="L130" s="39"/>
      <c r="M130" s="177"/>
      <c r="N130" s="178"/>
      <c r="O130" s="72"/>
      <c r="P130" s="72"/>
      <c r="Q130" s="72"/>
      <c r="R130" s="72"/>
      <c r="S130" s="72"/>
      <c r="T130" s="73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9" t="s">
        <v>146</v>
      </c>
      <c r="AU130" s="19" t="s">
        <v>144</v>
      </c>
    </row>
    <row r="131" s="2" customFormat="1">
      <c r="A131" s="38"/>
      <c r="B131" s="39"/>
      <c r="C131" s="38"/>
      <c r="D131" s="179" t="s">
        <v>148</v>
      </c>
      <c r="E131" s="38"/>
      <c r="F131" s="180" t="s">
        <v>180</v>
      </c>
      <c r="G131" s="38"/>
      <c r="H131" s="38"/>
      <c r="I131" s="176"/>
      <c r="J131" s="38"/>
      <c r="K131" s="38"/>
      <c r="L131" s="39"/>
      <c r="M131" s="177"/>
      <c r="N131" s="178"/>
      <c r="O131" s="72"/>
      <c r="P131" s="72"/>
      <c r="Q131" s="72"/>
      <c r="R131" s="72"/>
      <c r="S131" s="72"/>
      <c r="T131" s="73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148</v>
      </c>
      <c r="AU131" s="19" t="s">
        <v>144</v>
      </c>
    </row>
    <row r="132" s="13" customFormat="1">
      <c r="A132" s="13"/>
      <c r="B132" s="181"/>
      <c r="C132" s="13"/>
      <c r="D132" s="174" t="s">
        <v>150</v>
      </c>
      <c r="E132" s="182" t="s">
        <v>3</v>
      </c>
      <c r="F132" s="183" t="s">
        <v>181</v>
      </c>
      <c r="G132" s="13"/>
      <c r="H132" s="184">
        <v>0.5</v>
      </c>
      <c r="I132" s="185"/>
      <c r="J132" s="13"/>
      <c r="K132" s="13"/>
      <c r="L132" s="181"/>
      <c r="M132" s="186"/>
      <c r="N132" s="187"/>
      <c r="O132" s="187"/>
      <c r="P132" s="187"/>
      <c r="Q132" s="187"/>
      <c r="R132" s="187"/>
      <c r="S132" s="187"/>
      <c r="T132" s="18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2" t="s">
        <v>150</v>
      </c>
      <c r="AU132" s="182" t="s">
        <v>144</v>
      </c>
      <c r="AV132" s="13" t="s">
        <v>144</v>
      </c>
      <c r="AW132" s="13" t="s">
        <v>34</v>
      </c>
      <c r="AX132" s="13" t="s">
        <v>73</v>
      </c>
      <c r="AY132" s="182" t="s">
        <v>135</v>
      </c>
    </row>
    <row r="133" s="12" customFormat="1" ht="22.8" customHeight="1">
      <c r="A133" s="12"/>
      <c r="B133" s="147"/>
      <c r="C133" s="12"/>
      <c r="D133" s="148" t="s">
        <v>72</v>
      </c>
      <c r="E133" s="158" t="s">
        <v>182</v>
      </c>
      <c r="F133" s="158" t="s">
        <v>183</v>
      </c>
      <c r="G133" s="12"/>
      <c r="H133" s="12"/>
      <c r="I133" s="150"/>
      <c r="J133" s="159">
        <f>BK133</f>
        <v>0</v>
      </c>
      <c r="K133" s="12"/>
      <c r="L133" s="147"/>
      <c r="M133" s="152"/>
      <c r="N133" s="153"/>
      <c r="O133" s="153"/>
      <c r="P133" s="154">
        <f>SUM(P134:P268)</f>
        <v>0</v>
      </c>
      <c r="Q133" s="153"/>
      <c r="R133" s="154">
        <f>SUM(R134:R268)</f>
        <v>16.337164330000004</v>
      </c>
      <c r="S133" s="153"/>
      <c r="T133" s="155">
        <f>SUM(T134:T268)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48" t="s">
        <v>81</v>
      </c>
      <c r="AT133" s="156" t="s">
        <v>72</v>
      </c>
      <c r="AU133" s="156" t="s">
        <v>81</v>
      </c>
      <c r="AY133" s="148" t="s">
        <v>135</v>
      </c>
      <c r="BK133" s="157">
        <f>SUM(BK134:BK268)</f>
        <v>0</v>
      </c>
    </row>
    <row r="134" s="2" customFormat="1" ht="16.5" customHeight="1">
      <c r="A134" s="38"/>
      <c r="B134" s="160"/>
      <c r="C134" s="161" t="s">
        <v>182</v>
      </c>
      <c r="D134" s="161" t="s">
        <v>138</v>
      </c>
      <c r="E134" s="162" t="s">
        <v>184</v>
      </c>
      <c r="F134" s="163" t="s">
        <v>185</v>
      </c>
      <c r="G134" s="164" t="s">
        <v>161</v>
      </c>
      <c r="H134" s="165">
        <v>215.982</v>
      </c>
      <c r="I134" s="166"/>
      <c r="J134" s="167">
        <f>ROUND(I134*H134,2)</f>
        <v>0</v>
      </c>
      <c r="K134" s="163" t="s">
        <v>142</v>
      </c>
      <c r="L134" s="39"/>
      <c r="M134" s="168" t="s">
        <v>3</v>
      </c>
      <c r="N134" s="169" t="s">
        <v>45</v>
      </c>
      <c r="O134" s="72"/>
      <c r="P134" s="170">
        <f>O134*H134</f>
        <v>0</v>
      </c>
      <c r="Q134" s="170">
        <v>0.0064999999999999997</v>
      </c>
      <c r="R134" s="170">
        <f>Q134*H134</f>
        <v>1.403883</v>
      </c>
      <c r="S134" s="170">
        <v>0</v>
      </c>
      <c r="T134" s="17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72" t="s">
        <v>143</v>
      </c>
      <c r="AT134" s="172" t="s">
        <v>138</v>
      </c>
      <c r="AU134" s="172" t="s">
        <v>144</v>
      </c>
      <c r="AY134" s="19" t="s">
        <v>135</v>
      </c>
      <c r="BE134" s="173">
        <f>IF(N134="základní",J134,0)</f>
        <v>0</v>
      </c>
      <c r="BF134" s="173">
        <f>IF(N134="snížená",J134,0)</f>
        <v>0</v>
      </c>
      <c r="BG134" s="173">
        <f>IF(N134="zákl. přenesená",J134,0)</f>
        <v>0</v>
      </c>
      <c r="BH134" s="173">
        <f>IF(N134="sníž. přenesená",J134,0)</f>
        <v>0</v>
      </c>
      <c r="BI134" s="173">
        <f>IF(N134="nulová",J134,0)</f>
        <v>0</v>
      </c>
      <c r="BJ134" s="19" t="s">
        <v>144</v>
      </c>
      <c r="BK134" s="173">
        <f>ROUND(I134*H134,2)</f>
        <v>0</v>
      </c>
      <c r="BL134" s="19" t="s">
        <v>143</v>
      </c>
      <c r="BM134" s="172" t="s">
        <v>186</v>
      </c>
    </row>
    <row r="135" s="2" customFormat="1">
      <c r="A135" s="38"/>
      <c r="B135" s="39"/>
      <c r="C135" s="38"/>
      <c r="D135" s="174" t="s">
        <v>146</v>
      </c>
      <c r="E135" s="38"/>
      <c r="F135" s="175" t="s">
        <v>187</v>
      </c>
      <c r="G135" s="38"/>
      <c r="H135" s="38"/>
      <c r="I135" s="176"/>
      <c r="J135" s="38"/>
      <c r="K135" s="38"/>
      <c r="L135" s="39"/>
      <c r="M135" s="177"/>
      <c r="N135" s="178"/>
      <c r="O135" s="72"/>
      <c r="P135" s="72"/>
      <c r="Q135" s="72"/>
      <c r="R135" s="72"/>
      <c r="S135" s="72"/>
      <c r="T135" s="73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146</v>
      </c>
      <c r="AU135" s="19" t="s">
        <v>144</v>
      </c>
    </row>
    <row r="136" s="2" customFormat="1">
      <c r="A136" s="38"/>
      <c r="B136" s="39"/>
      <c r="C136" s="38"/>
      <c r="D136" s="179" t="s">
        <v>148</v>
      </c>
      <c r="E136" s="38"/>
      <c r="F136" s="180" t="s">
        <v>188</v>
      </c>
      <c r="G136" s="38"/>
      <c r="H136" s="38"/>
      <c r="I136" s="176"/>
      <c r="J136" s="38"/>
      <c r="K136" s="38"/>
      <c r="L136" s="39"/>
      <c r="M136" s="177"/>
      <c r="N136" s="178"/>
      <c r="O136" s="72"/>
      <c r="P136" s="72"/>
      <c r="Q136" s="72"/>
      <c r="R136" s="72"/>
      <c r="S136" s="72"/>
      <c r="T136" s="73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148</v>
      </c>
      <c r="AU136" s="19" t="s">
        <v>144</v>
      </c>
    </row>
    <row r="137" s="14" customFormat="1">
      <c r="A137" s="14"/>
      <c r="B137" s="190"/>
      <c r="C137" s="14"/>
      <c r="D137" s="174" t="s">
        <v>150</v>
      </c>
      <c r="E137" s="191" t="s">
        <v>3</v>
      </c>
      <c r="F137" s="192" t="s">
        <v>189</v>
      </c>
      <c r="G137" s="14"/>
      <c r="H137" s="191" t="s">
        <v>3</v>
      </c>
      <c r="I137" s="193"/>
      <c r="J137" s="14"/>
      <c r="K137" s="14"/>
      <c r="L137" s="190"/>
      <c r="M137" s="194"/>
      <c r="N137" s="195"/>
      <c r="O137" s="195"/>
      <c r="P137" s="195"/>
      <c r="Q137" s="195"/>
      <c r="R137" s="195"/>
      <c r="S137" s="195"/>
      <c r="T137" s="19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1" t="s">
        <v>150</v>
      </c>
      <c r="AU137" s="191" t="s">
        <v>144</v>
      </c>
      <c r="AV137" s="14" t="s">
        <v>81</v>
      </c>
      <c r="AW137" s="14" t="s">
        <v>34</v>
      </c>
      <c r="AX137" s="14" t="s">
        <v>73</v>
      </c>
      <c r="AY137" s="191" t="s">
        <v>135</v>
      </c>
    </row>
    <row r="138" s="13" customFormat="1">
      <c r="A138" s="13"/>
      <c r="B138" s="181"/>
      <c r="C138" s="13"/>
      <c r="D138" s="174" t="s">
        <v>150</v>
      </c>
      <c r="E138" s="182" t="s">
        <v>3</v>
      </c>
      <c r="F138" s="183" t="s">
        <v>190</v>
      </c>
      <c r="G138" s="13"/>
      <c r="H138" s="184">
        <v>64.5</v>
      </c>
      <c r="I138" s="185"/>
      <c r="J138" s="13"/>
      <c r="K138" s="13"/>
      <c r="L138" s="181"/>
      <c r="M138" s="186"/>
      <c r="N138" s="187"/>
      <c r="O138" s="187"/>
      <c r="P138" s="187"/>
      <c r="Q138" s="187"/>
      <c r="R138" s="187"/>
      <c r="S138" s="187"/>
      <c r="T138" s="18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2" t="s">
        <v>150</v>
      </c>
      <c r="AU138" s="182" t="s">
        <v>144</v>
      </c>
      <c r="AV138" s="13" t="s">
        <v>144</v>
      </c>
      <c r="AW138" s="13" t="s">
        <v>34</v>
      </c>
      <c r="AX138" s="13" t="s">
        <v>73</v>
      </c>
      <c r="AY138" s="182" t="s">
        <v>135</v>
      </c>
    </row>
    <row r="139" s="13" customFormat="1">
      <c r="A139" s="13"/>
      <c r="B139" s="181"/>
      <c r="C139" s="13"/>
      <c r="D139" s="174" t="s">
        <v>150</v>
      </c>
      <c r="E139" s="182" t="s">
        <v>3</v>
      </c>
      <c r="F139" s="183" t="s">
        <v>191</v>
      </c>
      <c r="G139" s="13"/>
      <c r="H139" s="184">
        <v>-7.5800000000000001</v>
      </c>
      <c r="I139" s="185"/>
      <c r="J139" s="13"/>
      <c r="K139" s="13"/>
      <c r="L139" s="181"/>
      <c r="M139" s="186"/>
      <c r="N139" s="187"/>
      <c r="O139" s="187"/>
      <c r="P139" s="187"/>
      <c r="Q139" s="187"/>
      <c r="R139" s="187"/>
      <c r="S139" s="187"/>
      <c r="T139" s="18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2" t="s">
        <v>150</v>
      </c>
      <c r="AU139" s="182" t="s">
        <v>144</v>
      </c>
      <c r="AV139" s="13" t="s">
        <v>144</v>
      </c>
      <c r="AW139" s="13" t="s">
        <v>34</v>
      </c>
      <c r="AX139" s="13" t="s">
        <v>73</v>
      </c>
      <c r="AY139" s="182" t="s">
        <v>135</v>
      </c>
    </row>
    <row r="140" s="14" customFormat="1">
      <c r="A140" s="14"/>
      <c r="B140" s="190"/>
      <c r="C140" s="14"/>
      <c r="D140" s="174" t="s">
        <v>150</v>
      </c>
      <c r="E140" s="191" t="s">
        <v>3</v>
      </c>
      <c r="F140" s="192" t="s">
        <v>192</v>
      </c>
      <c r="G140" s="14"/>
      <c r="H140" s="191" t="s">
        <v>3</v>
      </c>
      <c r="I140" s="193"/>
      <c r="J140" s="14"/>
      <c r="K140" s="14"/>
      <c r="L140" s="190"/>
      <c r="M140" s="194"/>
      <c r="N140" s="195"/>
      <c r="O140" s="195"/>
      <c r="P140" s="195"/>
      <c r="Q140" s="195"/>
      <c r="R140" s="195"/>
      <c r="S140" s="195"/>
      <c r="T140" s="19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1" t="s">
        <v>150</v>
      </c>
      <c r="AU140" s="191" t="s">
        <v>144</v>
      </c>
      <c r="AV140" s="14" t="s">
        <v>81</v>
      </c>
      <c r="AW140" s="14" t="s">
        <v>34</v>
      </c>
      <c r="AX140" s="14" t="s">
        <v>73</v>
      </c>
      <c r="AY140" s="191" t="s">
        <v>135</v>
      </c>
    </row>
    <row r="141" s="13" customFormat="1">
      <c r="A141" s="13"/>
      <c r="B141" s="181"/>
      <c r="C141" s="13"/>
      <c r="D141" s="174" t="s">
        <v>150</v>
      </c>
      <c r="E141" s="182" t="s">
        <v>3</v>
      </c>
      <c r="F141" s="183" t="s">
        <v>193</v>
      </c>
      <c r="G141" s="13"/>
      <c r="H141" s="184">
        <v>47.159999999999997</v>
      </c>
      <c r="I141" s="185"/>
      <c r="J141" s="13"/>
      <c r="K141" s="13"/>
      <c r="L141" s="181"/>
      <c r="M141" s="186"/>
      <c r="N141" s="187"/>
      <c r="O141" s="187"/>
      <c r="P141" s="187"/>
      <c r="Q141" s="187"/>
      <c r="R141" s="187"/>
      <c r="S141" s="187"/>
      <c r="T141" s="18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2" t="s">
        <v>150</v>
      </c>
      <c r="AU141" s="182" t="s">
        <v>144</v>
      </c>
      <c r="AV141" s="13" t="s">
        <v>144</v>
      </c>
      <c r="AW141" s="13" t="s">
        <v>34</v>
      </c>
      <c r="AX141" s="13" t="s">
        <v>73</v>
      </c>
      <c r="AY141" s="182" t="s">
        <v>135</v>
      </c>
    </row>
    <row r="142" s="13" customFormat="1">
      <c r="A142" s="13"/>
      <c r="B142" s="181"/>
      <c r="C142" s="13"/>
      <c r="D142" s="174" t="s">
        <v>150</v>
      </c>
      <c r="E142" s="182" t="s">
        <v>3</v>
      </c>
      <c r="F142" s="183" t="s">
        <v>194</v>
      </c>
      <c r="G142" s="13"/>
      <c r="H142" s="184">
        <v>-5.29</v>
      </c>
      <c r="I142" s="185"/>
      <c r="J142" s="13"/>
      <c r="K142" s="13"/>
      <c r="L142" s="181"/>
      <c r="M142" s="186"/>
      <c r="N142" s="187"/>
      <c r="O142" s="187"/>
      <c r="P142" s="187"/>
      <c r="Q142" s="187"/>
      <c r="R142" s="187"/>
      <c r="S142" s="187"/>
      <c r="T142" s="18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2" t="s">
        <v>150</v>
      </c>
      <c r="AU142" s="182" t="s">
        <v>144</v>
      </c>
      <c r="AV142" s="13" t="s">
        <v>144</v>
      </c>
      <c r="AW142" s="13" t="s">
        <v>34</v>
      </c>
      <c r="AX142" s="13" t="s">
        <v>73</v>
      </c>
      <c r="AY142" s="182" t="s">
        <v>135</v>
      </c>
    </row>
    <row r="143" s="14" customFormat="1">
      <c r="A143" s="14"/>
      <c r="B143" s="190"/>
      <c r="C143" s="14"/>
      <c r="D143" s="174" t="s">
        <v>150</v>
      </c>
      <c r="E143" s="191" t="s">
        <v>3</v>
      </c>
      <c r="F143" s="192" t="s">
        <v>195</v>
      </c>
      <c r="G143" s="14"/>
      <c r="H143" s="191" t="s">
        <v>3</v>
      </c>
      <c r="I143" s="193"/>
      <c r="J143" s="14"/>
      <c r="K143" s="14"/>
      <c r="L143" s="190"/>
      <c r="M143" s="194"/>
      <c r="N143" s="195"/>
      <c r="O143" s="195"/>
      <c r="P143" s="195"/>
      <c r="Q143" s="195"/>
      <c r="R143" s="195"/>
      <c r="S143" s="195"/>
      <c r="T143" s="19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1" t="s">
        <v>150</v>
      </c>
      <c r="AU143" s="191" t="s">
        <v>144</v>
      </c>
      <c r="AV143" s="14" t="s">
        <v>81</v>
      </c>
      <c r="AW143" s="14" t="s">
        <v>34</v>
      </c>
      <c r="AX143" s="14" t="s">
        <v>73</v>
      </c>
      <c r="AY143" s="191" t="s">
        <v>135</v>
      </c>
    </row>
    <row r="144" s="13" customFormat="1">
      <c r="A144" s="13"/>
      <c r="B144" s="181"/>
      <c r="C144" s="13"/>
      <c r="D144" s="174" t="s">
        <v>150</v>
      </c>
      <c r="E144" s="182" t="s">
        <v>3</v>
      </c>
      <c r="F144" s="183" t="s">
        <v>196</v>
      </c>
      <c r="G144" s="13"/>
      <c r="H144" s="184">
        <v>10.956</v>
      </c>
      <c r="I144" s="185"/>
      <c r="J144" s="13"/>
      <c r="K144" s="13"/>
      <c r="L144" s="181"/>
      <c r="M144" s="186"/>
      <c r="N144" s="187"/>
      <c r="O144" s="187"/>
      <c r="P144" s="187"/>
      <c r="Q144" s="187"/>
      <c r="R144" s="187"/>
      <c r="S144" s="187"/>
      <c r="T144" s="18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2" t="s">
        <v>150</v>
      </c>
      <c r="AU144" s="182" t="s">
        <v>144</v>
      </c>
      <c r="AV144" s="13" t="s">
        <v>144</v>
      </c>
      <c r="AW144" s="13" t="s">
        <v>34</v>
      </c>
      <c r="AX144" s="13" t="s">
        <v>73</v>
      </c>
      <c r="AY144" s="182" t="s">
        <v>135</v>
      </c>
    </row>
    <row r="145" s="13" customFormat="1">
      <c r="A145" s="13"/>
      <c r="B145" s="181"/>
      <c r="C145" s="13"/>
      <c r="D145" s="174" t="s">
        <v>150</v>
      </c>
      <c r="E145" s="182" t="s">
        <v>3</v>
      </c>
      <c r="F145" s="183" t="s">
        <v>197</v>
      </c>
      <c r="G145" s="13"/>
      <c r="H145" s="184">
        <v>-1.2</v>
      </c>
      <c r="I145" s="185"/>
      <c r="J145" s="13"/>
      <c r="K145" s="13"/>
      <c r="L145" s="181"/>
      <c r="M145" s="186"/>
      <c r="N145" s="187"/>
      <c r="O145" s="187"/>
      <c r="P145" s="187"/>
      <c r="Q145" s="187"/>
      <c r="R145" s="187"/>
      <c r="S145" s="187"/>
      <c r="T145" s="18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2" t="s">
        <v>150</v>
      </c>
      <c r="AU145" s="182" t="s">
        <v>144</v>
      </c>
      <c r="AV145" s="13" t="s">
        <v>144</v>
      </c>
      <c r="AW145" s="13" t="s">
        <v>34</v>
      </c>
      <c r="AX145" s="13" t="s">
        <v>73</v>
      </c>
      <c r="AY145" s="182" t="s">
        <v>135</v>
      </c>
    </row>
    <row r="146" s="14" customFormat="1">
      <c r="A146" s="14"/>
      <c r="B146" s="190"/>
      <c r="C146" s="14"/>
      <c r="D146" s="174" t="s">
        <v>150</v>
      </c>
      <c r="E146" s="191" t="s">
        <v>3</v>
      </c>
      <c r="F146" s="192" t="s">
        <v>198</v>
      </c>
      <c r="G146" s="14"/>
      <c r="H146" s="191" t="s">
        <v>3</v>
      </c>
      <c r="I146" s="193"/>
      <c r="J146" s="14"/>
      <c r="K146" s="14"/>
      <c r="L146" s="190"/>
      <c r="M146" s="194"/>
      <c r="N146" s="195"/>
      <c r="O146" s="195"/>
      <c r="P146" s="195"/>
      <c r="Q146" s="195"/>
      <c r="R146" s="195"/>
      <c r="S146" s="195"/>
      <c r="T146" s="19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1" t="s">
        <v>150</v>
      </c>
      <c r="AU146" s="191" t="s">
        <v>144</v>
      </c>
      <c r="AV146" s="14" t="s">
        <v>81</v>
      </c>
      <c r="AW146" s="14" t="s">
        <v>34</v>
      </c>
      <c r="AX146" s="14" t="s">
        <v>73</v>
      </c>
      <c r="AY146" s="191" t="s">
        <v>135</v>
      </c>
    </row>
    <row r="147" s="13" customFormat="1">
      <c r="A147" s="13"/>
      <c r="B147" s="181"/>
      <c r="C147" s="13"/>
      <c r="D147" s="174" t="s">
        <v>150</v>
      </c>
      <c r="E147" s="182" t="s">
        <v>3</v>
      </c>
      <c r="F147" s="183" t="s">
        <v>199</v>
      </c>
      <c r="G147" s="13"/>
      <c r="H147" s="184">
        <v>17.879999999999999</v>
      </c>
      <c r="I147" s="185"/>
      <c r="J147" s="13"/>
      <c r="K147" s="13"/>
      <c r="L147" s="181"/>
      <c r="M147" s="186"/>
      <c r="N147" s="187"/>
      <c r="O147" s="187"/>
      <c r="P147" s="187"/>
      <c r="Q147" s="187"/>
      <c r="R147" s="187"/>
      <c r="S147" s="187"/>
      <c r="T147" s="18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2" t="s">
        <v>150</v>
      </c>
      <c r="AU147" s="182" t="s">
        <v>144</v>
      </c>
      <c r="AV147" s="13" t="s">
        <v>144</v>
      </c>
      <c r="AW147" s="13" t="s">
        <v>34</v>
      </c>
      <c r="AX147" s="13" t="s">
        <v>73</v>
      </c>
      <c r="AY147" s="182" t="s">
        <v>135</v>
      </c>
    </row>
    <row r="148" s="13" customFormat="1">
      <c r="A148" s="13"/>
      <c r="B148" s="181"/>
      <c r="C148" s="13"/>
      <c r="D148" s="174" t="s">
        <v>150</v>
      </c>
      <c r="E148" s="182" t="s">
        <v>3</v>
      </c>
      <c r="F148" s="183" t="s">
        <v>200</v>
      </c>
      <c r="G148" s="13"/>
      <c r="H148" s="184">
        <v>-1.2</v>
      </c>
      <c r="I148" s="185"/>
      <c r="J148" s="13"/>
      <c r="K148" s="13"/>
      <c r="L148" s="181"/>
      <c r="M148" s="186"/>
      <c r="N148" s="187"/>
      <c r="O148" s="187"/>
      <c r="P148" s="187"/>
      <c r="Q148" s="187"/>
      <c r="R148" s="187"/>
      <c r="S148" s="187"/>
      <c r="T148" s="18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2" t="s">
        <v>150</v>
      </c>
      <c r="AU148" s="182" t="s">
        <v>144</v>
      </c>
      <c r="AV148" s="13" t="s">
        <v>144</v>
      </c>
      <c r="AW148" s="13" t="s">
        <v>34</v>
      </c>
      <c r="AX148" s="13" t="s">
        <v>73</v>
      </c>
      <c r="AY148" s="182" t="s">
        <v>135</v>
      </c>
    </row>
    <row r="149" s="14" customFormat="1">
      <c r="A149" s="14"/>
      <c r="B149" s="190"/>
      <c r="C149" s="14"/>
      <c r="D149" s="174" t="s">
        <v>150</v>
      </c>
      <c r="E149" s="191" t="s">
        <v>3</v>
      </c>
      <c r="F149" s="192" t="s">
        <v>201</v>
      </c>
      <c r="G149" s="14"/>
      <c r="H149" s="191" t="s">
        <v>3</v>
      </c>
      <c r="I149" s="193"/>
      <c r="J149" s="14"/>
      <c r="K149" s="14"/>
      <c r="L149" s="190"/>
      <c r="M149" s="194"/>
      <c r="N149" s="195"/>
      <c r="O149" s="195"/>
      <c r="P149" s="195"/>
      <c r="Q149" s="195"/>
      <c r="R149" s="195"/>
      <c r="S149" s="195"/>
      <c r="T149" s="19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1" t="s">
        <v>150</v>
      </c>
      <c r="AU149" s="191" t="s">
        <v>144</v>
      </c>
      <c r="AV149" s="14" t="s">
        <v>81</v>
      </c>
      <c r="AW149" s="14" t="s">
        <v>34</v>
      </c>
      <c r="AX149" s="14" t="s">
        <v>73</v>
      </c>
      <c r="AY149" s="191" t="s">
        <v>135</v>
      </c>
    </row>
    <row r="150" s="13" customFormat="1">
      <c r="A150" s="13"/>
      <c r="B150" s="181"/>
      <c r="C150" s="13"/>
      <c r="D150" s="174" t="s">
        <v>150</v>
      </c>
      <c r="E150" s="182" t="s">
        <v>3</v>
      </c>
      <c r="F150" s="183" t="s">
        <v>202</v>
      </c>
      <c r="G150" s="13"/>
      <c r="H150" s="184">
        <v>40.619999999999997</v>
      </c>
      <c r="I150" s="185"/>
      <c r="J150" s="13"/>
      <c r="K150" s="13"/>
      <c r="L150" s="181"/>
      <c r="M150" s="186"/>
      <c r="N150" s="187"/>
      <c r="O150" s="187"/>
      <c r="P150" s="187"/>
      <c r="Q150" s="187"/>
      <c r="R150" s="187"/>
      <c r="S150" s="187"/>
      <c r="T150" s="18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2" t="s">
        <v>150</v>
      </c>
      <c r="AU150" s="182" t="s">
        <v>144</v>
      </c>
      <c r="AV150" s="13" t="s">
        <v>144</v>
      </c>
      <c r="AW150" s="13" t="s">
        <v>34</v>
      </c>
      <c r="AX150" s="13" t="s">
        <v>73</v>
      </c>
      <c r="AY150" s="182" t="s">
        <v>135</v>
      </c>
    </row>
    <row r="151" s="13" customFormat="1">
      <c r="A151" s="13"/>
      <c r="B151" s="181"/>
      <c r="C151" s="13"/>
      <c r="D151" s="174" t="s">
        <v>150</v>
      </c>
      <c r="E151" s="182" t="s">
        <v>3</v>
      </c>
      <c r="F151" s="183" t="s">
        <v>203</v>
      </c>
      <c r="G151" s="13"/>
      <c r="H151" s="184">
        <v>-10</v>
      </c>
      <c r="I151" s="185"/>
      <c r="J151" s="13"/>
      <c r="K151" s="13"/>
      <c r="L151" s="181"/>
      <c r="M151" s="186"/>
      <c r="N151" s="187"/>
      <c r="O151" s="187"/>
      <c r="P151" s="187"/>
      <c r="Q151" s="187"/>
      <c r="R151" s="187"/>
      <c r="S151" s="187"/>
      <c r="T151" s="18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2" t="s">
        <v>150</v>
      </c>
      <c r="AU151" s="182" t="s">
        <v>144</v>
      </c>
      <c r="AV151" s="13" t="s">
        <v>144</v>
      </c>
      <c r="AW151" s="13" t="s">
        <v>34</v>
      </c>
      <c r="AX151" s="13" t="s">
        <v>73</v>
      </c>
      <c r="AY151" s="182" t="s">
        <v>135</v>
      </c>
    </row>
    <row r="152" s="14" customFormat="1">
      <c r="A152" s="14"/>
      <c r="B152" s="190"/>
      <c r="C152" s="14"/>
      <c r="D152" s="174" t="s">
        <v>150</v>
      </c>
      <c r="E152" s="191" t="s">
        <v>3</v>
      </c>
      <c r="F152" s="192" t="s">
        <v>204</v>
      </c>
      <c r="G152" s="14"/>
      <c r="H152" s="191" t="s">
        <v>3</v>
      </c>
      <c r="I152" s="193"/>
      <c r="J152" s="14"/>
      <c r="K152" s="14"/>
      <c r="L152" s="190"/>
      <c r="M152" s="194"/>
      <c r="N152" s="195"/>
      <c r="O152" s="195"/>
      <c r="P152" s="195"/>
      <c r="Q152" s="195"/>
      <c r="R152" s="195"/>
      <c r="S152" s="195"/>
      <c r="T152" s="19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1" t="s">
        <v>150</v>
      </c>
      <c r="AU152" s="191" t="s">
        <v>144</v>
      </c>
      <c r="AV152" s="14" t="s">
        <v>81</v>
      </c>
      <c r="AW152" s="14" t="s">
        <v>34</v>
      </c>
      <c r="AX152" s="14" t="s">
        <v>73</v>
      </c>
      <c r="AY152" s="191" t="s">
        <v>135</v>
      </c>
    </row>
    <row r="153" s="13" customFormat="1">
      <c r="A153" s="13"/>
      <c r="B153" s="181"/>
      <c r="C153" s="13"/>
      <c r="D153" s="174" t="s">
        <v>150</v>
      </c>
      <c r="E153" s="182" t="s">
        <v>3</v>
      </c>
      <c r="F153" s="183" t="s">
        <v>205</v>
      </c>
      <c r="G153" s="13"/>
      <c r="H153" s="184">
        <v>46.116</v>
      </c>
      <c r="I153" s="185"/>
      <c r="J153" s="13"/>
      <c r="K153" s="13"/>
      <c r="L153" s="181"/>
      <c r="M153" s="186"/>
      <c r="N153" s="187"/>
      <c r="O153" s="187"/>
      <c r="P153" s="187"/>
      <c r="Q153" s="187"/>
      <c r="R153" s="187"/>
      <c r="S153" s="187"/>
      <c r="T153" s="18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2" t="s">
        <v>150</v>
      </c>
      <c r="AU153" s="182" t="s">
        <v>144</v>
      </c>
      <c r="AV153" s="13" t="s">
        <v>144</v>
      </c>
      <c r="AW153" s="13" t="s">
        <v>34</v>
      </c>
      <c r="AX153" s="13" t="s">
        <v>73</v>
      </c>
      <c r="AY153" s="182" t="s">
        <v>135</v>
      </c>
    </row>
    <row r="154" s="13" customFormat="1">
      <c r="A154" s="13"/>
      <c r="B154" s="181"/>
      <c r="C154" s="13"/>
      <c r="D154" s="174" t="s">
        <v>150</v>
      </c>
      <c r="E154" s="182" t="s">
        <v>3</v>
      </c>
      <c r="F154" s="183" t="s">
        <v>206</v>
      </c>
      <c r="G154" s="13"/>
      <c r="H154" s="184">
        <v>-5.7800000000000002</v>
      </c>
      <c r="I154" s="185"/>
      <c r="J154" s="13"/>
      <c r="K154" s="13"/>
      <c r="L154" s="181"/>
      <c r="M154" s="186"/>
      <c r="N154" s="187"/>
      <c r="O154" s="187"/>
      <c r="P154" s="187"/>
      <c r="Q154" s="187"/>
      <c r="R154" s="187"/>
      <c r="S154" s="187"/>
      <c r="T154" s="18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2" t="s">
        <v>150</v>
      </c>
      <c r="AU154" s="182" t="s">
        <v>144</v>
      </c>
      <c r="AV154" s="13" t="s">
        <v>144</v>
      </c>
      <c r="AW154" s="13" t="s">
        <v>34</v>
      </c>
      <c r="AX154" s="13" t="s">
        <v>73</v>
      </c>
      <c r="AY154" s="182" t="s">
        <v>135</v>
      </c>
    </row>
    <row r="155" s="14" customFormat="1">
      <c r="A155" s="14"/>
      <c r="B155" s="190"/>
      <c r="C155" s="14"/>
      <c r="D155" s="174" t="s">
        <v>150</v>
      </c>
      <c r="E155" s="191" t="s">
        <v>3</v>
      </c>
      <c r="F155" s="192" t="s">
        <v>207</v>
      </c>
      <c r="G155" s="14"/>
      <c r="H155" s="191" t="s">
        <v>3</v>
      </c>
      <c r="I155" s="193"/>
      <c r="J155" s="14"/>
      <c r="K155" s="14"/>
      <c r="L155" s="190"/>
      <c r="M155" s="194"/>
      <c r="N155" s="195"/>
      <c r="O155" s="195"/>
      <c r="P155" s="195"/>
      <c r="Q155" s="195"/>
      <c r="R155" s="195"/>
      <c r="S155" s="195"/>
      <c r="T155" s="19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1" t="s">
        <v>150</v>
      </c>
      <c r="AU155" s="191" t="s">
        <v>144</v>
      </c>
      <c r="AV155" s="14" t="s">
        <v>81</v>
      </c>
      <c r="AW155" s="14" t="s">
        <v>34</v>
      </c>
      <c r="AX155" s="14" t="s">
        <v>73</v>
      </c>
      <c r="AY155" s="191" t="s">
        <v>135</v>
      </c>
    </row>
    <row r="156" s="13" customFormat="1">
      <c r="A156" s="13"/>
      <c r="B156" s="181"/>
      <c r="C156" s="13"/>
      <c r="D156" s="174" t="s">
        <v>150</v>
      </c>
      <c r="E156" s="182" t="s">
        <v>3</v>
      </c>
      <c r="F156" s="183" t="s">
        <v>208</v>
      </c>
      <c r="G156" s="13"/>
      <c r="H156" s="184">
        <v>21</v>
      </c>
      <c r="I156" s="185"/>
      <c r="J156" s="13"/>
      <c r="K156" s="13"/>
      <c r="L156" s="181"/>
      <c r="M156" s="186"/>
      <c r="N156" s="187"/>
      <c r="O156" s="187"/>
      <c r="P156" s="187"/>
      <c r="Q156" s="187"/>
      <c r="R156" s="187"/>
      <c r="S156" s="187"/>
      <c r="T156" s="18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2" t="s">
        <v>150</v>
      </c>
      <c r="AU156" s="182" t="s">
        <v>144</v>
      </c>
      <c r="AV156" s="13" t="s">
        <v>144</v>
      </c>
      <c r="AW156" s="13" t="s">
        <v>34</v>
      </c>
      <c r="AX156" s="13" t="s">
        <v>73</v>
      </c>
      <c r="AY156" s="182" t="s">
        <v>135</v>
      </c>
    </row>
    <row r="157" s="13" customFormat="1">
      <c r="A157" s="13"/>
      <c r="B157" s="181"/>
      <c r="C157" s="13"/>
      <c r="D157" s="174" t="s">
        <v>150</v>
      </c>
      <c r="E157" s="182" t="s">
        <v>3</v>
      </c>
      <c r="F157" s="183" t="s">
        <v>197</v>
      </c>
      <c r="G157" s="13"/>
      <c r="H157" s="184">
        <v>-1.2</v>
      </c>
      <c r="I157" s="185"/>
      <c r="J157" s="13"/>
      <c r="K157" s="13"/>
      <c r="L157" s="181"/>
      <c r="M157" s="186"/>
      <c r="N157" s="187"/>
      <c r="O157" s="187"/>
      <c r="P157" s="187"/>
      <c r="Q157" s="187"/>
      <c r="R157" s="187"/>
      <c r="S157" s="187"/>
      <c r="T157" s="18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2" t="s">
        <v>150</v>
      </c>
      <c r="AU157" s="182" t="s">
        <v>144</v>
      </c>
      <c r="AV157" s="13" t="s">
        <v>144</v>
      </c>
      <c r="AW157" s="13" t="s">
        <v>34</v>
      </c>
      <c r="AX157" s="13" t="s">
        <v>73</v>
      </c>
      <c r="AY157" s="182" t="s">
        <v>135</v>
      </c>
    </row>
    <row r="158" s="2" customFormat="1" ht="21.75" customHeight="1">
      <c r="A158" s="38"/>
      <c r="B158" s="160"/>
      <c r="C158" s="161" t="s">
        <v>209</v>
      </c>
      <c r="D158" s="161" t="s">
        <v>138</v>
      </c>
      <c r="E158" s="162" t="s">
        <v>210</v>
      </c>
      <c r="F158" s="163" t="s">
        <v>211</v>
      </c>
      <c r="G158" s="164" t="s">
        <v>161</v>
      </c>
      <c r="H158" s="165">
        <v>12</v>
      </c>
      <c r="I158" s="166"/>
      <c r="J158" s="167">
        <f>ROUND(I158*H158,2)</f>
        <v>0</v>
      </c>
      <c r="K158" s="163" t="s">
        <v>177</v>
      </c>
      <c r="L158" s="39"/>
      <c r="M158" s="168" t="s">
        <v>3</v>
      </c>
      <c r="N158" s="169" t="s">
        <v>45</v>
      </c>
      <c r="O158" s="72"/>
      <c r="P158" s="170">
        <f>O158*H158</f>
        <v>0</v>
      </c>
      <c r="Q158" s="170">
        <v>0.056000000000000001</v>
      </c>
      <c r="R158" s="170">
        <f>Q158*H158</f>
        <v>0.67200000000000004</v>
      </c>
      <c r="S158" s="170">
        <v>0</v>
      </c>
      <c r="T158" s="17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72" t="s">
        <v>143</v>
      </c>
      <c r="AT158" s="172" t="s">
        <v>138</v>
      </c>
      <c r="AU158" s="172" t="s">
        <v>144</v>
      </c>
      <c r="AY158" s="19" t="s">
        <v>135</v>
      </c>
      <c r="BE158" s="173">
        <f>IF(N158="základní",J158,0)</f>
        <v>0</v>
      </c>
      <c r="BF158" s="173">
        <f>IF(N158="snížená",J158,0)</f>
        <v>0</v>
      </c>
      <c r="BG158" s="173">
        <f>IF(N158="zákl. přenesená",J158,0)</f>
        <v>0</v>
      </c>
      <c r="BH158" s="173">
        <f>IF(N158="sníž. přenesená",J158,0)</f>
        <v>0</v>
      </c>
      <c r="BI158" s="173">
        <f>IF(N158="nulová",J158,0)</f>
        <v>0</v>
      </c>
      <c r="BJ158" s="19" t="s">
        <v>144</v>
      </c>
      <c r="BK158" s="173">
        <f>ROUND(I158*H158,2)</f>
        <v>0</v>
      </c>
      <c r="BL158" s="19" t="s">
        <v>143</v>
      </c>
      <c r="BM158" s="172" t="s">
        <v>212</v>
      </c>
    </row>
    <row r="159" s="2" customFormat="1">
      <c r="A159" s="38"/>
      <c r="B159" s="39"/>
      <c r="C159" s="38"/>
      <c r="D159" s="174" t="s">
        <v>146</v>
      </c>
      <c r="E159" s="38"/>
      <c r="F159" s="175" t="s">
        <v>213</v>
      </c>
      <c r="G159" s="38"/>
      <c r="H159" s="38"/>
      <c r="I159" s="176"/>
      <c r="J159" s="38"/>
      <c r="K159" s="38"/>
      <c r="L159" s="39"/>
      <c r="M159" s="177"/>
      <c r="N159" s="178"/>
      <c r="O159" s="72"/>
      <c r="P159" s="72"/>
      <c r="Q159" s="72"/>
      <c r="R159" s="72"/>
      <c r="S159" s="72"/>
      <c r="T159" s="73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146</v>
      </c>
      <c r="AU159" s="19" t="s">
        <v>144</v>
      </c>
    </row>
    <row r="160" s="2" customFormat="1">
      <c r="A160" s="38"/>
      <c r="B160" s="39"/>
      <c r="C160" s="38"/>
      <c r="D160" s="179" t="s">
        <v>148</v>
      </c>
      <c r="E160" s="38"/>
      <c r="F160" s="180" t="s">
        <v>214</v>
      </c>
      <c r="G160" s="38"/>
      <c r="H160" s="38"/>
      <c r="I160" s="176"/>
      <c r="J160" s="38"/>
      <c r="K160" s="38"/>
      <c r="L160" s="39"/>
      <c r="M160" s="177"/>
      <c r="N160" s="178"/>
      <c r="O160" s="72"/>
      <c r="P160" s="72"/>
      <c r="Q160" s="72"/>
      <c r="R160" s="72"/>
      <c r="S160" s="72"/>
      <c r="T160" s="73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148</v>
      </c>
      <c r="AU160" s="19" t="s">
        <v>144</v>
      </c>
    </row>
    <row r="161" s="2" customFormat="1" ht="21.75" customHeight="1">
      <c r="A161" s="38"/>
      <c r="B161" s="160"/>
      <c r="C161" s="161" t="s">
        <v>215</v>
      </c>
      <c r="D161" s="161" t="s">
        <v>138</v>
      </c>
      <c r="E161" s="162" t="s">
        <v>216</v>
      </c>
      <c r="F161" s="163" t="s">
        <v>217</v>
      </c>
      <c r="G161" s="164" t="s">
        <v>161</v>
      </c>
      <c r="H161" s="165">
        <v>30</v>
      </c>
      <c r="I161" s="166"/>
      <c r="J161" s="167">
        <f>ROUND(I161*H161,2)</f>
        <v>0</v>
      </c>
      <c r="K161" s="163" t="s">
        <v>142</v>
      </c>
      <c r="L161" s="39"/>
      <c r="M161" s="168" t="s">
        <v>3</v>
      </c>
      <c r="N161" s="169" t="s">
        <v>45</v>
      </c>
      <c r="O161" s="72"/>
      <c r="P161" s="170">
        <f>O161*H161</f>
        <v>0</v>
      </c>
      <c r="Q161" s="170">
        <v>0.0043800000000000002</v>
      </c>
      <c r="R161" s="170">
        <f>Q161*H161</f>
        <v>0.13140000000000002</v>
      </c>
      <c r="S161" s="170">
        <v>0</v>
      </c>
      <c r="T161" s="17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72" t="s">
        <v>143</v>
      </c>
      <c r="AT161" s="172" t="s">
        <v>138</v>
      </c>
      <c r="AU161" s="172" t="s">
        <v>144</v>
      </c>
      <c r="AY161" s="19" t="s">
        <v>135</v>
      </c>
      <c r="BE161" s="173">
        <f>IF(N161="základní",J161,0)</f>
        <v>0</v>
      </c>
      <c r="BF161" s="173">
        <f>IF(N161="snížená",J161,0)</f>
        <v>0</v>
      </c>
      <c r="BG161" s="173">
        <f>IF(N161="zákl. přenesená",J161,0)</f>
        <v>0</v>
      </c>
      <c r="BH161" s="173">
        <f>IF(N161="sníž. přenesená",J161,0)</f>
        <v>0</v>
      </c>
      <c r="BI161" s="173">
        <f>IF(N161="nulová",J161,0)</f>
        <v>0</v>
      </c>
      <c r="BJ161" s="19" t="s">
        <v>144</v>
      </c>
      <c r="BK161" s="173">
        <f>ROUND(I161*H161,2)</f>
        <v>0</v>
      </c>
      <c r="BL161" s="19" t="s">
        <v>143</v>
      </c>
      <c r="BM161" s="172" t="s">
        <v>218</v>
      </c>
    </row>
    <row r="162" s="2" customFormat="1">
      <c r="A162" s="38"/>
      <c r="B162" s="39"/>
      <c r="C162" s="38"/>
      <c r="D162" s="174" t="s">
        <v>146</v>
      </c>
      <c r="E162" s="38"/>
      <c r="F162" s="175" t="s">
        <v>219</v>
      </c>
      <c r="G162" s="38"/>
      <c r="H162" s="38"/>
      <c r="I162" s="176"/>
      <c r="J162" s="38"/>
      <c r="K162" s="38"/>
      <c r="L162" s="39"/>
      <c r="M162" s="177"/>
      <c r="N162" s="178"/>
      <c r="O162" s="72"/>
      <c r="P162" s="72"/>
      <c r="Q162" s="72"/>
      <c r="R162" s="72"/>
      <c r="S162" s="72"/>
      <c r="T162" s="73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146</v>
      </c>
      <c r="AU162" s="19" t="s">
        <v>144</v>
      </c>
    </row>
    <row r="163" s="2" customFormat="1">
      <c r="A163" s="38"/>
      <c r="B163" s="39"/>
      <c r="C163" s="38"/>
      <c r="D163" s="179" t="s">
        <v>148</v>
      </c>
      <c r="E163" s="38"/>
      <c r="F163" s="180" t="s">
        <v>220</v>
      </c>
      <c r="G163" s="38"/>
      <c r="H163" s="38"/>
      <c r="I163" s="176"/>
      <c r="J163" s="38"/>
      <c r="K163" s="38"/>
      <c r="L163" s="39"/>
      <c r="M163" s="177"/>
      <c r="N163" s="178"/>
      <c r="O163" s="72"/>
      <c r="P163" s="72"/>
      <c r="Q163" s="72"/>
      <c r="R163" s="72"/>
      <c r="S163" s="72"/>
      <c r="T163" s="73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148</v>
      </c>
      <c r="AU163" s="19" t="s">
        <v>144</v>
      </c>
    </row>
    <row r="164" s="13" customFormat="1">
      <c r="A164" s="13"/>
      <c r="B164" s="181"/>
      <c r="C164" s="13"/>
      <c r="D164" s="174" t="s">
        <v>150</v>
      </c>
      <c r="E164" s="182" t="s">
        <v>3</v>
      </c>
      <c r="F164" s="183" t="s">
        <v>221</v>
      </c>
      <c r="G164" s="13"/>
      <c r="H164" s="184">
        <v>30</v>
      </c>
      <c r="I164" s="185"/>
      <c r="J164" s="13"/>
      <c r="K164" s="13"/>
      <c r="L164" s="181"/>
      <c r="M164" s="186"/>
      <c r="N164" s="187"/>
      <c r="O164" s="187"/>
      <c r="P164" s="187"/>
      <c r="Q164" s="187"/>
      <c r="R164" s="187"/>
      <c r="S164" s="187"/>
      <c r="T164" s="18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2" t="s">
        <v>150</v>
      </c>
      <c r="AU164" s="182" t="s">
        <v>144</v>
      </c>
      <c r="AV164" s="13" t="s">
        <v>144</v>
      </c>
      <c r="AW164" s="13" t="s">
        <v>34</v>
      </c>
      <c r="AX164" s="13" t="s">
        <v>73</v>
      </c>
      <c r="AY164" s="182" t="s">
        <v>135</v>
      </c>
    </row>
    <row r="165" s="2" customFormat="1" ht="24.15" customHeight="1">
      <c r="A165" s="38"/>
      <c r="B165" s="160"/>
      <c r="C165" s="161" t="s">
        <v>222</v>
      </c>
      <c r="D165" s="161" t="s">
        <v>138</v>
      </c>
      <c r="E165" s="162" t="s">
        <v>223</v>
      </c>
      <c r="F165" s="163" t="s">
        <v>224</v>
      </c>
      <c r="G165" s="164" t="s">
        <v>161</v>
      </c>
      <c r="H165" s="165">
        <v>215.982</v>
      </c>
      <c r="I165" s="166"/>
      <c r="J165" s="167">
        <f>ROUND(I165*H165,2)</f>
        <v>0</v>
      </c>
      <c r="K165" s="163" t="s">
        <v>142</v>
      </c>
      <c r="L165" s="39"/>
      <c r="M165" s="168" t="s">
        <v>3</v>
      </c>
      <c r="N165" s="169" t="s">
        <v>45</v>
      </c>
      <c r="O165" s="72"/>
      <c r="P165" s="170">
        <f>O165*H165</f>
        <v>0</v>
      </c>
      <c r="Q165" s="170">
        <v>0.015400000000000001</v>
      </c>
      <c r="R165" s="170">
        <f>Q165*H165</f>
        <v>3.3261228000000003</v>
      </c>
      <c r="S165" s="170">
        <v>0</v>
      </c>
      <c r="T165" s="17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72" t="s">
        <v>143</v>
      </c>
      <c r="AT165" s="172" t="s">
        <v>138</v>
      </c>
      <c r="AU165" s="172" t="s">
        <v>144</v>
      </c>
      <c r="AY165" s="19" t="s">
        <v>135</v>
      </c>
      <c r="BE165" s="173">
        <f>IF(N165="základní",J165,0)</f>
        <v>0</v>
      </c>
      <c r="BF165" s="173">
        <f>IF(N165="snížená",J165,0)</f>
        <v>0</v>
      </c>
      <c r="BG165" s="173">
        <f>IF(N165="zákl. přenesená",J165,0)</f>
        <v>0</v>
      </c>
      <c r="BH165" s="173">
        <f>IF(N165="sníž. přenesená",J165,0)</f>
        <v>0</v>
      </c>
      <c r="BI165" s="173">
        <f>IF(N165="nulová",J165,0)</f>
        <v>0</v>
      </c>
      <c r="BJ165" s="19" t="s">
        <v>144</v>
      </c>
      <c r="BK165" s="173">
        <f>ROUND(I165*H165,2)</f>
        <v>0</v>
      </c>
      <c r="BL165" s="19" t="s">
        <v>143</v>
      </c>
      <c r="BM165" s="172" t="s">
        <v>225</v>
      </c>
    </row>
    <row r="166" s="2" customFormat="1">
      <c r="A166" s="38"/>
      <c r="B166" s="39"/>
      <c r="C166" s="38"/>
      <c r="D166" s="174" t="s">
        <v>146</v>
      </c>
      <c r="E166" s="38"/>
      <c r="F166" s="175" t="s">
        <v>226</v>
      </c>
      <c r="G166" s="38"/>
      <c r="H166" s="38"/>
      <c r="I166" s="176"/>
      <c r="J166" s="38"/>
      <c r="K166" s="38"/>
      <c r="L166" s="39"/>
      <c r="M166" s="177"/>
      <c r="N166" s="178"/>
      <c r="O166" s="72"/>
      <c r="P166" s="72"/>
      <c r="Q166" s="72"/>
      <c r="R166" s="72"/>
      <c r="S166" s="72"/>
      <c r="T166" s="73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146</v>
      </c>
      <c r="AU166" s="19" t="s">
        <v>144</v>
      </c>
    </row>
    <row r="167" s="2" customFormat="1">
      <c r="A167" s="38"/>
      <c r="B167" s="39"/>
      <c r="C167" s="38"/>
      <c r="D167" s="179" t="s">
        <v>148</v>
      </c>
      <c r="E167" s="38"/>
      <c r="F167" s="180" t="s">
        <v>227</v>
      </c>
      <c r="G167" s="38"/>
      <c r="H167" s="38"/>
      <c r="I167" s="176"/>
      <c r="J167" s="38"/>
      <c r="K167" s="38"/>
      <c r="L167" s="39"/>
      <c r="M167" s="177"/>
      <c r="N167" s="178"/>
      <c r="O167" s="72"/>
      <c r="P167" s="72"/>
      <c r="Q167" s="72"/>
      <c r="R167" s="72"/>
      <c r="S167" s="72"/>
      <c r="T167" s="73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148</v>
      </c>
      <c r="AU167" s="19" t="s">
        <v>144</v>
      </c>
    </row>
    <row r="168" s="14" customFormat="1">
      <c r="A168" s="14"/>
      <c r="B168" s="190"/>
      <c r="C168" s="14"/>
      <c r="D168" s="174" t="s">
        <v>150</v>
      </c>
      <c r="E168" s="191" t="s">
        <v>3</v>
      </c>
      <c r="F168" s="192" t="s">
        <v>189</v>
      </c>
      <c r="G168" s="14"/>
      <c r="H168" s="191" t="s">
        <v>3</v>
      </c>
      <c r="I168" s="193"/>
      <c r="J168" s="14"/>
      <c r="K168" s="14"/>
      <c r="L168" s="190"/>
      <c r="M168" s="194"/>
      <c r="N168" s="195"/>
      <c r="O168" s="195"/>
      <c r="P168" s="195"/>
      <c r="Q168" s="195"/>
      <c r="R168" s="195"/>
      <c r="S168" s="195"/>
      <c r="T168" s="19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1" t="s">
        <v>150</v>
      </c>
      <c r="AU168" s="191" t="s">
        <v>144</v>
      </c>
      <c r="AV168" s="14" t="s">
        <v>81</v>
      </c>
      <c r="AW168" s="14" t="s">
        <v>34</v>
      </c>
      <c r="AX168" s="14" t="s">
        <v>73</v>
      </c>
      <c r="AY168" s="191" t="s">
        <v>135</v>
      </c>
    </row>
    <row r="169" s="13" customFormat="1">
      <c r="A169" s="13"/>
      <c r="B169" s="181"/>
      <c r="C169" s="13"/>
      <c r="D169" s="174" t="s">
        <v>150</v>
      </c>
      <c r="E169" s="182" t="s">
        <v>3</v>
      </c>
      <c r="F169" s="183" t="s">
        <v>190</v>
      </c>
      <c r="G169" s="13"/>
      <c r="H169" s="184">
        <v>64.5</v>
      </c>
      <c r="I169" s="185"/>
      <c r="J169" s="13"/>
      <c r="K169" s="13"/>
      <c r="L169" s="181"/>
      <c r="M169" s="186"/>
      <c r="N169" s="187"/>
      <c r="O169" s="187"/>
      <c r="P169" s="187"/>
      <c r="Q169" s="187"/>
      <c r="R169" s="187"/>
      <c r="S169" s="187"/>
      <c r="T169" s="18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2" t="s">
        <v>150</v>
      </c>
      <c r="AU169" s="182" t="s">
        <v>144</v>
      </c>
      <c r="AV169" s="13" t="s">
        <v>144</v>
      </c>
      <c r="AW169" s="13" t="s">
        <v>34</v>
      </c>
      <c r="AX169" s="13" t="s">
        <v>73</v>
      </c>
      <c r="AY169" s="182" t="s">
        <v>135</v>
      </c>
    </row>
    <row r="170" s="13" customFormat="1">
      <c r="A170" s="13"/>
      <c r="B170" s="181"/>
      <c r="C170" s="13"/>
      <c r="D170" s="174" t="s">
        <v>150</v>
      </c>
      <c r="E170" s="182" t="s">
        <v>3</v>
      </c>
      <c r="F170" s="183" t="s">
        <v>191</v>
      </c>
      <c r="G170" s="13"/>
      <c r="H170" s="184">
        <v>-7.5800000000000001</v>
      </c>
      <c r="I170" s="185"/>
      <c r="J170" s="13"/>
      <c r="K170" s="13"/>
      <c r="L170" s="181"/>
      <c r="M170" s="186"/>
      <c r="N170" s="187"/>
      <c r="O170" s="187"/>
      <c r="P170" s="187"/>
      <c r="Q170" s="187"/>
      <c r="R170" s="187"/>
      <c r="S170" s="187"/>
      <c r="T170" s="18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2" t="s">
        <v>150</v>
      </c>
      <c r="AU170" s="182" t="s">
        <v>144</v>
      </c>
      <c r="AV170" s="13" t="s">
        <v>144</v>
      </c>
      <c r="AW170" s="13" t="s">
        <v>34</v>
      </c>
      <c r="AX170" s="13" t="s">
        <v>73</v>
      </c>
      <c r="AY170" s="182" t="s">
        <v>135</v>
      </c>
    </row>
    <row r="171" s="14" customFormat="1">
      <c r="A171" s="14"/>
      <c r="B171" s="190"/>
      <c r="C171" s="14"/>
      <c r="D171" s="174" t="s">
        <v>150</v>
      </c>
      <c r="E171" s="191" t="s">
        <v>3</v>
      </c>
      <c r="F171" s="192" t="s">
        <v>192</v>
      </c>
      <c r="G171" s="14"/>
      <c r="H171" s="191" t="s">
        <v>3</v>
      </c>
      <c r="I171" s="193"/>
      <c r="J171" s="14"/>
      <c r="K171" s="14"/>
      <c r="L171" s="190"/>
      <c r="M171" s="194"/>
      <c r="N171" s="195"/>
      <c r="O171" s="195"/>
      <c r="P171" s="195"/>
      <c r="Q171" s="195"/>
      <c r="R171" s="195"/>
      <c r="S171" s="195"/>
      <c r="T171" s="19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1" t="s">
        <v>150</v>
      </c>
      <c r="AU171" s="191" t="s">
        <v>144</v>
      </c>
      <c r="AV171" s="14" t="s">
        <v>81</v>
      </c>
      <c r="AW171" s="14" t="s">
        <v>34</v>
      </c>
      <c r="AX171" s="14" t="s">
        <v>73</v>
      </c>
      <c r="AY171" s="191" t="s">
        <v>135</v>
      </c>
    </row>
    <row r="172" s="13" customFormat="1">
      <c r="A172" s="13"/>
      <c r="B172" s="181"/>
      <c r="C172" s="13"/>
      <c r="D172" s="174" t="s">
        <v>150</v>
      </c>
      <c r="E172" s="182" t="s">
        <v>3</v>
      </c>
      <c r="F172" s="183" t="s">
        <v>193</v>
      </c>
      <c r="G172" s="13"/>
      <c r="H172" s="184">
        <v>47.159999999999997</v>
      </c>
      <c r="I172" s="185"/>
      <c r="J172" s="13"/>
      <c r="K172" s="13"/>
      <c r="L172" s="181"/>
      <c r="M172" s="186"/>
      <c r="N172" s="187"/>
      <c r="O172" s="187"/>
      <c r="P172" s="187"/>
      <c r="Q172" s="187"/>
      <c r="R172" s="187"/>
      <c r="S172" s="187"/>
      <c r="T172" s="18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2" t="s">
        <v>150</v>
      </c>
      <c r="AU172" s="182" t="s">
        <v>144</v>
      </c>
      <c r="AV172" s="13" t="s">
        <v>144</v>
      </c>
      <c r="AW172" s="13" t="s">
        <v>34</v>
      </c>
      <c r="AX172" s="13" t="s">
        <v>73</v>
      </c>
      <c r="AY172" s="182" t="s">
        <v>135</v>
      </c>
    </row>
    <row r="173" s="13" customFormat="1">
      <c r="A173" s="13"/>
      <c r="B173" s="181"/>
      <c r="C173" s="13"/>
      <c r="D173" s="174" t="s">
        <v>150</v>
      </c>
      <c r="E173" s="182" t="s">
        <v>3</v>
      </c>
      <c r="F173" s="183" t="s">
        <v>194</v>
      </c>
      <c r="G173" s="13"/>
      <c r="H173" s="184">
        <v>-5.29</v>
      </c>
      <c r="I173" s="185"/>
      <c r="J173" s="13"/>
      <c r="K173" s="13"/>
      <c r="L173" s="181"/>
      <c r="M173" s="186"/>
      <c r="N173" s="187"/>
      <c r="O173" s="187"/>
      <c r="P173" s="187"/>
      <c r="Q173" s="187"/>
      <c r="R173" s="187"/>
      <c r="S173" s="187"/>
      <c r="T173" s="18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2" t="s">
        <v>150</v>
      </c>
      <c r="AU173" s="182" t="s">
        <v>144</v>
      </c>
      <c r="AV173" s="13" t="s">
        <v>144</v>
      </c>
      <c r="AW173" s="13" t="s">
        <v>34</v>
      </c>
      <c r="AX173" s="13" t="s">
        <v>73</v>
      </c>
      <c r="AY173" s="182" t="s">
        <v>135</v>
      </c>
    </row>
    <row r="174" s="14" customFormat="1">
      <c r="A174" s="14"/>
      <c r="B174" s="190"/>
      <c r="C174" s="14"/>
      <c r="D174" s="174" t="s">
        <v>150</v>
      </c>
      <c r="E174" s="191" t="s">
        <v>3</v>
      </c>
      <c r="F174" s="192" t="s">
        <v>195</v>
      </c>
      <c r="G174" s="14"/>
      <c r="H174" s="191" t="s">
        <v>3</v>
      </c>
      <c r="I174" s="193"/>
      <c r="J174" s="14"/>
      <c r="K174" s="14"/>
      <c r="L174" s="190"/>
      <c r="M174" s="194"/>
      <c r="N174" s="195"/>
      <c r="O174" s="195"/>
      <c r="P174" s="195"/>
      <c r="Q174" s="195"/>
      <c r="R174" s="195"/>
      <c r="S174" s="195"/>
      <c r="T174" s="19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1" t="s">
        <v>150</v>
      </c>
      <c r="AU174" s="191" t="s">
        <v>144</v>
      </c>
      <c r="AV174" s="14" t="s">
        <v>81</v>
      </c>
      <c r="AW174" s="14" t="s">
        <v>34</v>
      </c>
      <c r="AX174" s="14" t="s">
        <v>73</v>
      </c>
      <c r="AY174" s="191" t="s">
        <v>135</v>
      </c>
    </row>
    <row r="175" s="13" customFormat="1">
      <c r="A175" s="13"/>
      <c r="B175" s="181"/>
      <c r="C175" s="13"/>
      <c r="D175" s="174" t="s">
        <v>150</v>
      </c>
      <c r="E175" s="182" t="s">
        <v>3</v>
      </c>
      <c r="F175" s="183" t="s">
        <v>196</v>
      </c>
      <c r="G175" s="13"/>
      <c r="H175" s="184">
        <v>10.956</v>
      </c>
      <c r="I175" s="185"/>
      <c r="J175" s="13"/>
      <c r="K175" s="13"/>
      <c r="L175" s="181"/>
      <c r="M175" s="186"/>
      <c r="N175" s="187"/>
      <c r="O175" s="187"/>
      <c r="P175" s="187"/>
      <c r="Q175" s="187"/>
      <c r="R175" s="187"/>
      <c r="S175" s="187"/>
      <c r="T175" s="18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2" t="s">
        <v>150</v>
      </c>
      <c r="AU175" s="182" t="s">
        <v>144</v>
      </c>
      <c r="AV175" s="13" t="s">
        <v>144</v>
      </c>
      <c r="AW175" s="13" t="s">
        <v>34</v>
      </c>
      <c r="AX175" s="13" t="s">
        <v>73</v>
      </c>
      <c r="AY175" s="182" t="s">
        <v>135</v>
      </c>
    </row>
    <row r="176" s="13" customFormat="1">
      <c r="A176" s="13"/>
      <c r="B176" s="181"/>
      <c r="C176" s="13"/>
      <c r="D176" s="174" t="s">
        <v>150</v>
      </c>
      <c r="E176" s="182" t="s">
        <v>3</v>
      </c>
      <c r="F176" s="183" t="s">
        <v>197</v>
      </c>
      <c r="G176" s="13"/>
      <c r="H176" s="184">
        <v>-1.2</v>
      </c>
      <c r="I176" s="185"/>
      <c r="J176" s="13"/>
      <c r="K176" s="13"/>
      <c r="L176" s="181"/>
      <c r="M176" s="186"/>
      <c r="N176" s="187"/>
      <c r="O176" s="187"/>
      <c r="P176" s="187"/>
      <c r="Q176" s="187"/>
      <c r="R176" s="187"/>
      <c r="S176" s="187"/>
      <c r="T176" s="18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2" t="s">
        <v>150</v>
      </c>
      <c r="AU176" s="182" t="s">
        <v>144</v>
      </c>
      <c r="AV176" s="13" t="s">
        <v>144</v>
      </c>
      <c r="AW176" s="13" t="s">
        <v>34</v>
      </c>
      <c r="AX176" s="13" t="s">
        <v>73</v>
      </c>
      <c r="AY176" s="182" t="s">
        <v>135</v>
      </c>
    </row>
    <row r="177" s="14" customFormat="1">
      <c r="A177" s="14"/>
      <c r="B177" s="190"/>
      <c r="C177" s="14"/>
      <c r="D177" s="174" t="s">
        <v>150</v>
      </c>
      <c r="E177" s="191" t="s">
        <v>3</v>
      </c>
      <c r="F177" s="192" t="s">
        <v>198</v>
      </c>
      <c r="G177" s="14"/>
      <c r="H177" s="191" t="s">
        <v>3</v>
      </c>
      <c r="I177" s="193"/>
      <c r="J177" s="14"/>
      <c r="K177" s="14"/>
      <c r="L177" s="190"/>
      <c r="M177" s="194"/>
      <c r="N177" s="195"/>
      <c r="O177" s="195"/>
      <c r="P177" s="195"/>
      <c r="Q177" s="195"/>
      <c r="R177" s="195"/>
      <c r="S177" s="195"/>
      <c r="T177" s="19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1" t="s">
        <v>150</v>
      </c>
      <c r="AU177" s="191" t="s">
        <v>144</v>
      </c>
      <c r="AV177" s="14" t="s">
        <v>81</v>
      </c>
      <c r="AW177" s="14" t="s">
        <v>34</v>
      </c>
      <c r="AX177" s="14" t="s">
        <v>73</v>
      </c>
      <c r="AY177" s="191" t="s">
        <v>135</v>
      </c>
    </row>
    <row r="178" s="13" customFormat="1">
      <c r="A178" s="13"/>
      <c r="B178" s="181"/>
      <c r="C178" s="13"/>
      <c r="D178" s="174" t="s">
        <v>150</v>
      </c>
      <c r="E178" s="182" t="s">
        <v>3</v>
      </c>
      <c r="F178" s="183" t="s">
        <v>199</v>
      </c>
      <c r="G178" s="13"/>
      <c r="H178" s="184">
        <v>17.879999999999999</v>
      </c>
      <c r="I178" s="185"/>
      <c r="J178" s="13"/>
      <c r="K178" s="13"/>
      <c r="L178" s="181"/>
      <c r="M178" s="186"/>
      <c r="N178" s="187"/>
      <c r="O178" s="187"/>
      <c r="P178" s="187"/>
      <c r="Q178" s="187"/>
      <c r="R178" s="187"/>
      <c r="S178" s="187"/>
      <c r="T178" s="18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2" t="s">
        <v>150</v>
      </c>
      <c r="AU178" s="182" t="s">
        <v>144</v>
      </c>
      <c r="AV178" s="13" t="s">
        <v>144</v>
      </c>
      <c r="AW178" s="13" t="s">
        <v>34</v>
      </c>
      <c r="AX178" s="13" t="s">
        <v>73</v>
      </c>
      <c r="AY178" s="182" t="s">
        <v>135</v>
      </c>
    </row>
    <row r="179" s="13" customFormat="1">
      <c r="A179" s="13"/>
      <c r="B179" s="181"/>
      <c r="C179" s="13"/>
      <c r="D179" s="174" t="s">
        <v>150</v>
      </c>
      <c r="E179" s="182" t="s">
        <v>3</v>
      </c>
      <c r="F179" s="183" t="s">
        <v>200</v>
      </c>
      <c r="G179" s="13"/>
      <c r="H179" s="184">
        <v>-1.2</v>
      </c>
      <c r="I179" s="185"/>
      <c r="J179" s="13"/>
      <c r="K179" s="13"/>
      <c r="L179" s="181"/>
      <c r="M179" s="186"/>
      <c r="N179" s="187"/>
      <c r="O179" s="187"/>
      <c r="P179" s="187"/>
      <c r="Q179" s="187"/>
      <c r="R179" s="187"/>
      <c r="S179" s="187"/>
      <c r="T179" s="18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2" t="s">
        <v>150</v>
      </c>
      <c r="AU179" s="182" t="s">
        <v>144</v>
      </c>
      <c r="AV179" s="13" t="s">
        <v>144</v>
      </c>
      <c r="AW179" s="13" t="s">
        <v>34</v>
      </c>
      <c r="AX179" s="13" t="s">
        <v>73</v>
      </c>
      <c r="AY179" s="182" t="s">
        <v>135</v>
      </c>
    </row>
    <row r="180" s="14" customFormat="1">
      <c r="A180" s="14"/>
      <c r="B180" s="190"/>
      <c r="C180" s="14"/>
      <c r="D180" s="174" t="s">
        <v>150</v>
      </c>
      <c r="E180" s="191" t="s">
        <v>3</v>
      </c>
      <c r="F180" s="192" t="s">
        <v>201</v>
      </c>
      <c r="G180" s="14"/>
      <c r="H180" s="191" t="s">
        <v>3</v>
      </c>
      <c r="I180" s="193"/>
      <c r="J180" s="14"/>
      <c r="K180" s="14"/>
      <c r="L180" s="190"/>
      <c r="M180" s="194"/>
      <c r="N180" s="195"/>
      <c r="O180" s="195"/>
      <c r="P180" s="195"/>
      <c r="Q180" s="195"/>
      <c r="R180" s="195"/>
      <c r="S180" s="195"/>
      <c r="T180" s="19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1" t="s">
        <v>150</v>
      </c>
      <c r="AU180" s="191" t="s">
        <v>144</v>
      </c>
      <c r="AV180" s="14" t="s">
        <v>81</v>
      </c>
      <c r="AW180" s="14" t="s">
        <v>34</v>
      </c>
      <c r="AX180" s="14" t="s">
        <v>73</v>
      </c>
      <c r="AY180" s="191" t="s">
        <v>135</v>
      </c>
    </row>
    <row r="181" s="13" customFormat="1">
      <c r="A181" s="13"/>
      <c r="B181" s="181"/>
      <c r="C181" s="13"/>
      <c r="D181" s="174" t="s">
        <v>150</v>
      </c>
      <c r="E181" s="182" t="s">
        <v>3</v>
      </c>
      <c r="F181" s="183" t="s">
        <v>202</v>
      </c>
      <c r="G181" s="13"/>
      <c r="H181" s="184">
        <v>40.619999999999997</v>
      </c>
      <c r="I181" s="185"/>
      <c r="J181" s="13"/>
      <c r="K181" s="13"/>
      <c r="L181" s="181"/>
      <c r="M181" s="186"/>
      <c r="N181" s="187"/>
      <c r="O181" s="187"/>
      <c r="P181" s="187"/>
      <c r="Q181" s="187"/>
      <c r="R181" s="187"/>
      <c r="S181" s="187"/>
      <c r="T181" s="18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2" t="s">
        <v>150</v>
      </c>
      <c r="AU181" s="182" t="s">
        <v>144</v>
      </c>
      <c r="AV181" s="13" t="s">
        <v>144</v>
      </c>
      <c r="AW181" s="13" t="s">
        <v>34</v>
      </c>
      <c r="AX181" s="13" t="s">
        <v>73</v>
      </c>
      <c r="AY181" s="182" t="s">
        <v>135</v>
      </c>
    </row>
    <row r="182" s="13" customFormat="1">
      <c r="A182" s="13"/>
      <c r="B182" s="181"/>
      <c r="C182" s="13"/>
      <c r="D182" s="174" t="s">
        <v>150</v>
      </c>
      <c r="E182" s="182" t="s">
        <v>3</v>
      </c>
      <c r="F182" s="183" t="s">
        <v>203</v>
      </c>
      <c r="G182" s="13"/>
      <c r="H182" s="184">
        <v>-10</v>
      </c>
      <c r="I182" s="185"/>
      <c r="J182" s="13"/>
      <c r="K182" s="13"/>
      <c r="L182" s="181"/>
      <c r="M182" s="186"/>
      <c r="N182" s="187"/>
      <c r="O182" s="187"/>
      <c r="P182" s="187"/>
      <c r="Q182" s="187"/>
      <c r="R182" s="187"/>
      <c r="S182" s="187"/>
      <c r="T182" s="18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2" t="s">
        <v>150</v>
      </c>
      <c r="AU182" s="182" t="s">
        <v>144</v>
      </c>
      <c r="AV182" s="13" t="s">
        <v>144</v>
      </c>
      <c r="AW182" s="13" t="s">
        <v>34</v>
      </c>
      <c r="AX182" s="13" t="s">
        <v>73</v>
      </c>
      <c r="AY182" s="182" t="s">
        <v>135</v>
      </c>
    </row>
    <row r="183" s="14" customFormat="1">
      <c r="A183" s="14"/>
      <c r="B183" s="190"/>
      <c r="C183" s="14"/>
      <c r="D183" s="174" t="s">
        <v>150</v>
      </c>
      <c r="E183" s="191" t="s">
        <v>3</v>
      </c>
      <c r="F183" s="192" t="s">
        <v>204</v>
      </c>
      <c r="G183" s="14"/>
      <c r="H183" s="191" t="s">
        <v>3</v>
      </c>
      <c r="I183" s="193"/>
      <c r="J183" s="14"/>
      <c r="K183" s="14"/>
      <c r="L183" s="190"/>
      <c r="M183" s="194"/>
      <c r="N183" s="195"/>
      <c r="O183" s="195"/>
      <c r="P183" s="195"/>
      <c r="Q183" s="195"/>
      <c r="R183" s="195"/>
      <c r="S183" s="195"/>
      <c r="T183" s="19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1" t="s">
        <v>150</v>
      </c>
      <c r="AU183" s="191" t="s">
        <v>144</v>
      </c>
      <c r="AV183" s="14" t="s">
        <v>81</v>
      </c>
      <c r="AW183" s="14" t="s">
        <v>34</v>
      </c>
      <c r="AX183" s="14" t="s">
        <v>73</v>
      </c>
      <c r="AY183" s="191" t="s">
        <v>135</v>
      </c>
    </row>
    <row r="184" s="13" customFormat="1">
      <c r="A184" s="13"/>
      <c r="B184" s="181"/>
      <c r="C184" s="13"/>
      <c r="D184" s="174" t="s">
        <v>150</v>
      </c>
      <c r="E184" s="182" t="s">
        <v>3</v>
      </c>
      <c r="F184" s="183" t="s">
        <v>205</v>
      </c>
      <c r="G184" s="13"/>
      <c r="H184" s="184">
        <v>46.116</v>
      </c>
      <c r="I184" s="185"/>
      <c r="J184" s="13"/>
      <c r="K184" s="13"/>
      <c r="L184" s="181"/>
      <c r="M184" s="186"/>
      <c r="N184" s="187"/>
      <c r="O184" s="187"/>
      <c r="P184" s="187"/>
      <c r="Q184" s="187"/>
      <c r="R184" s="187"/>
      <c r="S184" s="187"/>
      <c r="T184" s="18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2" t="s">
        <v>150</v>
      </c>
      <c r="AU184" s="182" t="s">
        <v>144</v>
      </c>
      <c r="AV184" s="13" t="s">
        <v>144</v>
      </c>
      <c r="AW184" s="13" t="s">
        <v>34</v>
      </c>
      <c r="AX184" s="13" t="s">
        <v>73</v>
      </c>
      <c r="AY184" s="182" t="s">
        <v>135</v>
      </c>
    </row>
    <row r="185" s="13" customFormat="1">
      <c r="A185" s="13"/>
      <c r="B185" s="181"/>
      <c r="C185" s="13"/>
      <c r="D185" s="174" t="s">
        <v>150</v>
      </c>
      <c r="E185" s="182" t="s">
        <v>3</v>
      </c>
      <c r="F185" s="183" t="s">
        <v>206</v>
      </c>
      <c r="G185" s="13"/>
      <c r="H185" s="184">
        <v>-5.7800000000000002</v>
      </c>
      <c r="I185" s="185"/>
      <c r="J185" s="13"/>
      <c r="K185" s="13"/>
      <c r="L185" s="181"/>
      <c r="M185" s="186"/>
      <c r="N185" s="187"/>
      <c r="O185" s="187"/>
      <c r="P185" s="187"/>
      <c r="Q185" s="187"/>
      <c r="R185" s="187"/>
      <c r="S185" s="187"/>
      <c r="T185" s="18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2" t="s">
        <v>150</v>
      </c>
      <c r="AU185" s="182" t="s">
        <v>144</v>
      </c>
      <c r="AV185" s="13" t="s">
        <v>144</v>
      </c>
      <c r="AW185" s="13" t="s">
        <v>34</v>
      </c>
      <c r="AX185" s="13" t="s">
        <v>73</v>
      </c>
      <c r="AY185" s="182" t="s">
        <v>135</v>
      </c>
    </row>
    <row r="186" s="14" customFormat="1">
      <c r="A186" s="14"/>
      <c r="B186" s="190"/>
      <c r="C186" s="14"/>
      <c r="D186" s="174" t="s">
        <v>150</v>
      </c>
      <c r="E186" s="191" t="s">
        <v>3</v>
      </c>
      <c r="F186" s="192" t="s">
        <v>207</v>
      </c>
      <c r="G186" s="14"/>
      <c r="H186" s="191" t="s">
        <v>3</v>
      </c>
      <c r="I186" s="193"/>
      <c r="J186" s="14"/>
      <c r="K186" s="14"/>
      <c r="L186" s="190"/>
      <c r="M186" s="194"/>
      <c r="N186" s="195"/>
      <c r="O186" s="195"/>
      <c r="P186" s="195"/>
      <c r="Q186" s="195"/>
      <c r="R186" s="195"/>
      <c r="S186" s="195"/>
      <c r="T186" s="19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1" t="s">
        <v>150</v>
      </c>
      <c r="AU186" s="191" t="s">
        <v>144</v>
      </c>
      <c r="AV186" s="14" t="s">
        <v>81</v>
      </c>
      <c r="AW186" s="14" t="s">
        <v>34</v>
      </c>
      <c r="AX186" s="14" t="s">
        <v>73</v>
      </c>
      <c r="AY186" s="191" t="s">
        <v>135</v>
      </c>
    </row>
    <row r="187" s="13" customFormat="1">
      <c r="A187" s="13"/>
      <c r="B187" s="181"/>
      <c r="C187" s="13"/>
      <c r="D187" s="174" t="s">
        <v>150</v>
      </c>
      <c r="E187" s="182" t="s">
        <v>3</v>
      </c>
      <c r="F187" s="183" t="s">
        <v>208</v>
      </c>
      <c r="G187" s="13"/>
      <c r="H187" s="184">
        <v>21</v>
      </c>
      <c r="I187" s="185"/>
      <c r="J187" s="13"/>
      <c r="K187" s="13"/>
      <c r="L187" s="181"/>
      <c r="M187" s="186"/>
      <c r="N187" s="187"/>
      <c r="O187" s="187"/>
      <c r="P187" s="187"/>
      <c r="Q187" s="187"/>
      <c r="R187" s="187"/>
      <c r="S187" s="187"/>
      <c r="T187" s="18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2" t="s">
        <v>150</v>
      </c>
      <c r="AU187" s="182" t="s">
        <v>144</v>
      </c>
      <c r="AV187" s="13" t="s">
        <v>144</v>
      </c>
      <c r="AW187" s="13" t="s">
        <v>34</v>
      </c>
      <c r="AX187" s="13" t="s">
        <v>73</v>
      </c>
      <c r="AY187" s="182" t="s">
        <v>135</v>
      </c>
    </row>
    <row r="188" s="13" customFormat="1">
      <c r="A188" s="13"/>
      <c r="B188" s="181"/>
      <c r="C188" s="13"/>
      <c r="D188" s="174" t="s">
        <v>150</v>
      </c>
      <c r="E188" s="182" t="s">
        <v>3</v>
      </c>
      <c r="F188" s="183" t="s">
        <v>197</v>
      </c>
      <c r="G188" s="13"/>
      <c r="H188" s="184">
        <v>-1.2</v>
      </c>
      <c r="I188" s="185"/>
      <c r="J188" s="13"/>
      <c r="K188" s="13"/>
      <c r="L188" s="181"/>
      <c r="M188" s="186"/>
      <c r="N188" s="187"/>
      <c r="O188" s="187"/>
      <c r="P188" s="187"/>
      <c r="Q188" s="187"/>
      <c r="R188" s="187"/>
      <c r="S188" s="187"/>
      <c r="T188" s="18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2" t="s">
        <v>150</v>
      </c>
      <c r="AU188" s="182" t="s">
        <v>144</v>
      </c>
      <c r="AV188" s="13" t="s">
        <v>144</v>
      </c>
      <c r="AW188" s="13" t="s">
        <v>34</v>
      </c>
      <c r="AX188" s="13" t="s">
        <v>73</v>
      </c>
      <c r="AY188" s="182" t="s">
        <v>135</v>
      </c>
    </row>
    <row r="189" s="2" customFormat="1" ht="21.75" customHeight="1">
      <c r="A189" s="38"/>
      <c r="B189" s="160"/>
      <c r="C189" s="161" t="s">
        <v>228</v>
      </c>
      <c r="D189" s="161" t="s">
        <v>138</v>
      </c>
      <c r="E189" s="162" t="s">
        <v>229</v>
      </c>
      <c r="F189" s="163" t="s">
        <v>230</v>
      </c>
      <c r="G189" s="164" t="s">
        <v>161</v>
      </c>
      <c r="H189" s="165">
        <v>215.982</v>
      </c>
      <c r="I189" s="166"/>
      <c r="J189" s="167">
        <f>ROUND(I189*H189,2)</f>
        <v>0</v>
      </c>
      <c r="K189" s="163" t="s">
        <v>142</v>
      </c>
      <c r="L189" s="39"/>
      <c r="M189" s="168" t="s">
        <v>3</v>
      </c>
      <c r="N189" s="169" t="s">
        <v>45</v>
      </c>
      <c r="O189" s="72"/>
      <c r="P189" s="170">
        <f>O189*H189</f>
        <v>0</v>
      </c>
      <c r="Q189" s="170">
        <v>0.0030000000000000001</v>
      </c>
      <c r="R189" s="170">
        <f>Q189*H189</f>
        <v>0.64794600000000002</v>
      </c>
      <c r="S189" s="170">
        <v>0</v>
      </c>
      <c r="T189" s="17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72" t="s">
        <v>143</v>
      </c>
      <c r="AT189" s="172" t="s">
        <v>138</v>
      </c>
      <c r="AU189" s="172" t="s">
        <v>144</v>
      </c>
      <c r="AY189" s="19" t="s">
        <v>135</v>
      </c>
      <c r="BE189" s="173">
        <f>IF(N189="základní",J189,0)</f>
        <v>0</v>
      </c>
      <c r="BF189" s="173">
        <f>IF(N189="snížená",J189,0)</f>
        <v>0</v>
      </c>
      <c r="BG189" s="173">
        <f>IF(N189="zákl. přenesená",J189,0)</f>
        <v>0</v>
      </c>
      <c r="BH189" s="173">
        <f>IF(N189="sníž. přenesená",J189,0)</f>
        <v>0</v>
      </c>
      <c r="BI189" s="173">
        <f>IF(N189="nulová",J189,0)</f>
        <v>0</v>
      </c>
      <c r="BJ189" s="19" t="s">
        <v>144</v>
      </c>
      <c r="BK189" s="173">
        <f>ROUND(I189*H189,2)</f>
        <v>0</v>
      </c>
      <c r="BL189" s="19" t="s">
        <v>143</v>
      </c>
      <c r="BM189" s="172" t="s">
        <v>231</v>
      </c>
    </row>
    <row r="190" s="2" customFormat="1">
      <c r="A190" s="38"/>
      <c r="B190" s="39"/>
      <c r="C190" s="38"/>
      <c r="D190" s="174" t="s">
        <v>146</v>
      </c>
      <c r="E190" s="38"/>
      <c r="F190" s="175" t="s">
        <v>232</v>
      </c>
      <c r="G190" s="38"/>
      <c r="H190" s="38"/>
      <c r="I190" s="176"/>
      <c r="J190" s="38"/>
      <c r="K190" s="38"/>
      <c r="L190" s="39"/>
      <c r="M190" s="177"/>
      <c r="N190" s="178"/>
      <c r="O190" s="72"/>
      <c r="P190" s="72"/>
      <c r="Q190" s="72"/>
      <c r="R190" s="72"/>
      <c r="S190" s="72"/>
      <c r="T190" s="73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9" t="s">
        <v>146</v>
      </c>
      <c r="AU190" s="19" t="s">
        <v>144</v>
      </c>
    </row>
    <row r="191" s="2" customFormat="1">
      <c r="A191" s="38"/>
      <c r="B191" s="39"/>
      <c r="C191" s="38"/>
      <c r="D191" s="179" t="s">
        <v>148</v>
      </c>
      <c r="E191" s="38"/>
      <c r="F191" s="180" t="s">
        <v>233</v>
      </c>
      <c r="G191" s="38"/>
      <c r="H191" s="38"/>
      <c r="I191" s="176"/>
      <c r="J191" s="38"/>
      <c r="K191" s="38"/>
      <c r="L191" s="39"/>
      <c r="M191" s="177"/>
      <c r="N191" s="178"/>
      <c r="O191" s="72"/>
      <c r="P191" s="72"/>
      <c r="Q191" s="72"/>
      <c r="R191" s="72"/>
      <c r="S191" s="72"/>
      <c r="T191" s="73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148</v>
      </c>
      <c r="AU191" s="19" t="s">
        <v>144</v>
      </c>
    </row>
    <row r="192" s="14" customFormat="1">
      <c r="A192" s="14"/>
      <c r="B192" s="190"/>
      <c r="C192" s="14"/>
      <c r="D192" s="174" t="s">
        <v>150</v>
      </c>
      <c r="E192" s="191" t="s">
        <v>3</v>
      </c>
      <c r="F192" s="192" t="s">
        <v>189</v>
      </c>
      <c r="G192" s="14"/>
      <c r="H192" s="191" t="s">
        <v>3</v>
      </c>
      <c r="I192" s="193"/>
      <c r="J192" s="14"/>
      <c r="K192" s="14"/>
      <c r="L192" s="190"/>
      <c r="M192" s="194"/>
      <c r="N192" s="195"/>
      <c r="O192" s="195"/>
      <c r="P192" s="195"/>
      <c r="Q192" s="195"/>
      <c r="R192" s="195"/>
      <c r="S192" s="195"/>
      <c r="T192" s="19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1" t="s">
        <v>150</v>
      </c>
      <c r="AU192" s="191" t="s">
        <v>144</v>
      </c>
      <c r="AV192" s="14" t="s">
        <v>81</v>
      </c>
      <c r="AW192" s="14" t="s">
        <v>34</v>
      </c>
      <c r="AX192" s="14" t="s">
        <v>73</v>
      </c>
      <c r="AY192" s="191" t="s">
        <v>135</v>
      </c>
    </row>
    <row r="193" s="13" customFormat="1">
      <c r="A193" s="13"/>
      <c r="B193" s="181"/>
      <c r="C193" s="13"/>
      <c r="D193" s="174" t="s">
        <v>150</v>
      </c>
      <c r="E193" s="182" t="s">
        <v>3</v>
      </c>
      <c r="F193" s="183" t="s">
        <v>190</v>
      </c>
      <c r="G193" s="13"/>
      <c r="H193" s="184">
        <v>64.5</v>
      </c>
      <c r="I193" s="185"/>
      <c r="J193" s="13"/>
      <c r="K193" s="13"/>
      <c r="L193" s="181"/>
      <c r="M193" s="186"/>
      <c r="N193" s="187"/>
      <c r="O193" s="187"/>
      <c r="P193" s="187"/>
      <c r="Q193" s="187"/>
      <c r="R193" s="187"/>
      <c r="S193" s="187"/>
      <c r="T193" s="18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2" t="s">
        <v>150</v>
      </c>
      <c r="AU193" s="182" t="s">
        <v>144</v>
      </c>
      <c r="AV193" s="13" t="s">
        <v>144</v>
      </c>
      <c r="AW193" s="13" t="s">
        <v>34</v>
      </c>
      <c r="AX193" s="13" t="s">
        <v>73</v>
      </c>
      <c r="AY193" s="182" t="s">
        <v>135</v>
      </c>
    </row>
    <row r="194" s="13" customFormat="1">
      <c r="A194" s="13"/>
      <c r="B194" s="181"/>
      <c r="C194" s="13"/>
      <c r="D194" s="174" t="s">
        <v>150</v>
      </c>
      <c r="E194" s="182" t="s">
        <v>3</v>
      </c>
      <c r="F194" s="183" t="s">
        <v>191</v>
      </c>
      <c r="G194" s="13"/>
      <c r="H194" s="184">
        <v>-7.5800000000000001</v>
      </c>
      <c r="I194" s="185"/>
      <c r="J194" s="13"/>
      <c r="K194" s="13"/>
      <c r="L194" s="181"/>
      <c r="M194" s="186"/>
      <c r="N194" s="187"/>
      <c r="O194" s="187"/>
      <c r="P194" s="187"/>
      <c r="Q194" s="187"/>
      <c r="R194" s="187"/>
      <c r="S194" s="187"/>
      <c r="T194" s="18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2" t="s">
        <v>150</v>
      </c>
      <c r="AU194" s="182" t="s">
        <v>144</v>
      </c>
      <c r="AV194" s="13" t="s">
        <v>144</v>
      </c>
      <c r="AW194" s="13" t="s">
        <v>34</v>
      </c>
      <c r="AX194" s="13" t="s">
        <v>73</v>
      </c>
      <c r="AY194" s="182" t="s">
        <v>135</v>
      </c>
    </row>
    <row r="195" s="14" customFormat="1">
      <c r="A195" s="14"/>
      <c r="B195" s="190"/>
      <c r="C195" s="14"/>
      <c r="D195" s="174" t="s">
        <v>150</v>
      </c>
      <c r="E195" s="191" t="s">
        <v>3</v>
      </c>
      <c r="F195" s="192" t="s">
        <v>192</v>
      </c>
      <c r="G195" s="14"/>
      <c r="H195" s="191" t="s">
        <v>3</v>
      </c>
      <c r="I195" s="193"/>
      <c r="J195" s="14"/>
      <c r="K195" s="14"/>
      <c r="L195" s="190"/>
      <c r="M195" s="194"/>
      <c r="N195" s="195"/>
      <c r="O195" s="195"/>
      <c r="P195" s="195"/>
      <c r="Q195" s="195"/>
      <c r="R195" s="195"/>
      <c r="S195" s="195"/>
      <c r="T195" s="19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1" t="s">
        <v>150</v>
      </c>
      <c r="AU195" s="191" t="s">
        <v>144</v>
      </c>
      <c r="AV195" s="14" t="s">
        <v>81</v>
      </c>
      <c r="AW195" s="14" t="s">
        <v>34</v>
      </c>
      <c r="AX195" s="14" t="s">
        <v>73</v>
      </c>
      <c r="AY195" s="191" t="s">
        <v>135</v>
      </c>
    </row>
    <row r="196" s="13" customFormat="1">
      <c r="A196" s="13"/>
      <c r="B196" s="181"/>
      <c r="C196" s="13"/>
      <c r="D196" s="174" t="s">
        <v>150</v>
      </c>
      <c r="E196" s="182" t="s">
        <v>3</v>
      </c>
      <c r="F196" s="183" t="s">
        <v>193</v>
      </c>
      <c r="G196" s="13"/>
      <c r="H196" s="184">
        <v>47.159999999999997</v>
      </c>
      <c r="I196" s="185"/>
      <c r="J196" s="13"/>
      <c r="K196" s="13"/>
      <c r="L196" s="181"/>
      <c r="M196" s="186"/>
      <c r="N196" s="187"/>
      <c r="O196" s="187"/>
      <c r="P196" s="187"/>
      <c r="Q196" s="187"/>
      <c r="R196" s="187"/>
      <c r="S196" s="187"/>
      <c r="T196" s="18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2" t="s">
        <v>150</v>
      </c>
      <c r="AU196" s="182" t="s">
        <v>144</v>
      </c>
      <c r="AV196" s="13" t="s">
        <v>144</v>
      </c>
      <c r="AW196" s="13" t="s">
        <v>34</v>
      </c>
      <c r="AX196" s="13" t="s">
        <v>73</v>
      </c>
      <c r="AY196" s="182" t="s">
        <v>135</v>
      </c>
    </row>
    <row r="197" s="13" customFormat="1">
      <c r="A197" s="13"/>
      <c r="B197" s="181"/>
      <c r="C197" s="13"/>
      <c r="D197" s="174" t="s">
        <v>150</v>
      </c>
      <c r="E197" s="182" t="s">
        <v>3</v>
      </c>
      <c r="F197" s="183" t="s">
        <v>194</v>
      </c>
      <c r="G197" s="13"/>
      <c r="H197" s="184">
        <v>-5.29</v>
      </c>
      <c r="I197" s="185"/>
      <c r="J197" s="13"/>
      <c r="K197" s="13"/>
      <c r="L197" s="181"/>
      <c r="M197" s="186"/>
      <c r="N197" s="187"/>
      <c r="O197" s="187"/>
      <c r="P197" s="187"/>
      <c r="Q197" s="187"/>
      <c r="R197" s="187"/>
      <c r="S197" s="187"/>
      <c r="T197" s="18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2" t="s">
        <v>150</v>
      </c>
      <c r="AU197" s="182" t="s">
        <v>144</v>
      </c>
      <c r="AV197" s="13" t="s">
        <v>144</v>
      </c>
      <c r="AW197" s="13" t="s">
        <v>34</v>
      </c>
      <c r="AX197" s="13" t="s">
        <v>73</v>
      </c>
      <c r="AY197" s="182" t="s">
        <v>135</v>
      </c>
    </row>
    <row r="198" s="14" customFormat="1">
      <c r="A198" s="14"/>
      <c r="B198" s="190"/>
      <c r="C198" s="14"/>
      <c r="D198" s="174" t="s">
        <v>150</v>
      </c>
      <c r="E198" s="191" t="s">
        <v>3</v>
      </c>
      <c r="F198" s="192" t="s">
        <v>195</v>
      </c>
      <c r="G198" s="14"/>
      <c r="H198" s="191" t="s">
        <v>3</v>
      </c>
      <c r="I198" s="193"/>
      <c r="J198" s="14"/>
      <c r="K198" s="14"/>
      <c r="L198" s="190"/>
      <c r="M198" s="194"/>
      <c r="N198" s="195"/>
      <c r="O198" s="195"/>
      <c r="P198" s="195"/>
      <c r="Q198" s="195"/>
      <c r="R198" s="195"/>
      <c r="S198" s="195"/>
      <c r="T198" s="19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1" t="s">
        <v>150</v>
      </c>
      <c r="AU198" s="191" t="s">
        <v>144</v>
      </c>
      <c r="AV198" s="14" t="s">
        <v>81</v>
      </c>
      <c r="AW198" s="14" t="s">
        <v>34</v>
      </c>
      <c r="AX198" s="14" t="s">
        <v>73</v>
      </c>
      <c r="AY198" s="191" t="s">
        <v>135</v>
      </c>
    </row>
    <row r="199" s="13" customFormat="1">
      <c r="A199" s="13"/>
      <c r="B199" s="181"/>
      <c r="C199" s="13"/>
      <c r="D199" s="174" t="s">
        <v>150</v>
      </c>
      <c r="E199" s="182" t="s">
        <v>3</v>
      </c>
      <c r="F199" s="183" t="s">
        <v>196</v>
      </c>
      <c r="G199" s="13"/>
      <c r="H199" s="184">
        <v>10.956</v>
      </c>
      <c r="I199" s="185"/>
      <c r="J199" s="13"/>
      <c r="K199" s="13"/>
      <c r="L199" s="181"/>
      <c r="M199" s="186"/>
      <c r="N199" s="187"/>
      <c r="O199" s="187"/>
      <c r="P199" s="187"/>
      <c r="Q199" s="187"/>
      <c r="R199" s="187"/>
      <c r="S199" s="187"/>
      <c r="T199" s="18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2" t="s">
        <v>150</v>
      </c>
      <c r="AU199" s="182" t="s">
        <v>144</v>
      </c>
      <c r="AV199" s="13" t="s">
        <v>144</v>
      </c>
      <c r="AW199" s="13" t="s">
        <v>34</v>
      </c>
      <c r="AX199" s="13" t="s">
        <v>73</v>
      </c>
      <c r="AY199" s="182" t="s">
        <v>135</v>
      </c>
    </row>
    <row r="200" s="13" customFormat="1">
      <c r="A200" s="13"/>
      <c r="B200" s="181"/>
      <c r="C200" s="13"/>
      <c r="D200" s="174" t="s">
        <v>150</v>
      </c>
      <c r="E200" s="182" t="s">
        <v>3</v>
      </c>
      <c r="F200" s="183" t="s">
        <v>197</v>
      </c>
      <c r="G200" s="13"/>
      <c r="H200" s="184">
        <v>-1.2</v>
      </c>
      <c r="I200" s="185"/>
      <c r="J200" s="13"/>
      <c r="K200" s="13"/>
      <c r="L200" s="181"/>
      <c r="M200" s="186"/>
      <c r="N200" s="187"/>
      <c r="O200" s="187"/>
      <c r="P200" s="187"/>
      <c r="Q200" s="187"/>
      <c r="R200" s="187"/>
      <c r="S200" s="187"/>
      <c r="T200" s="18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2" t="s">
        <v>150</v>
      </c>
      <c r="AU200" s="182" t="s">
        <v>144</v>
      </c>
      <c r="AV200" s="13" t="s">
        <v>144</v>
      </c>
      <c r="AW200" s="13" t="s">
        <v>34</v>
      </c>
      <c r="AX200" s="13" t="s">
        <v>73</v>
      </c>
      <c r="AY200" s="182" t="s">
        <v>135</v>
      </c>
    </row>
    <row r="201" s="14" customFormat="1">
      <c r="A201" s="14"/>
      <c r="B201" s="190"/>
      <c r="C201" s="14"/>
      <c r="D201" s="174" t="s">
        <v>150</v>
      </c>
      <c r="E201" s="191" t="s">
        <v>3</v>
      </c>
      <c r="F201" s="192" t="s">
        <v>198</v>
      </c>
      <c r="G201" s="14"/>
      <c r="H201" s="191" t="s">
        <v>3</v>
      </c>
      <c r="I201" s="193"/>
      <c r="J201" s="14"/>
      <c r="K201" s="14"/>
      <c r="L201" s="190"/>
      <c r="M201" s="194"/>
      <c r="N201" s="195"/>
      <c r="O201" s="195"/>
      <c r="P201" s="195"/>
      <c r="Q201" s="195"/>
      <c r="R201" s="195"/>
      <c r="S201" s="195"/>
      <c r="T201" s="19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1" t="s">
        <v>150</v>
      </c>
      <c r="AU201" s="191" t="s">
        <v>144</v>
      </c>
      <c r="AV201" s="14" t="s">
        <v>81</v>
      </c>
      <c r="AW201" s="14" t="s">
        <v>34</v>
      </c>
      <c r="AX201" s="14" t="s">
        <v>73</v>
      </c>
      <c r="AY201" s="191" t="s">
        <v>135</v>
      </c>
    </row>
    <row r="202" s="13" customFormat="1">
      <c r="A202" s="13"/>
      <c r="B202" s="181"/>
      <c r="C202" s="13"/>
      <c r="D202" s="174" t="s">
        <v>150</v>
      </c>
      <c r="E202" s="182" t="s">
        <v>3</v>
      </c>
      <c r="F202" s="183" t="s">
        <v>199</v>
      </c>
      <c r="G202" s="13"/>
      <c r="H202" s="184">
        <v>17.879999999999999</v>
      </c>
      <c r="I202" s="185"/>
      <c r="J202" s="13"/>
      <c r="K202" s="13"/>
      <c r="L202" s="181"/>
      <c r="M202" s="186"/>
      <c r="N202" s="187"/>
      <c r="O202" s="187"/>
      <c r="P202" s="187"/>
      <c r="Q202" s="187"/>
      <c r="R202" s="187"/>
      <c r="S202" s="187"/>
      <c r="T202" s="18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2" t="s">
        <v>150</v>
      </c>
      <c r="AU202" s="182" t="s">
        <v>144</v>
      </c>
      <c r="AV202" s="13" t="s">
        <v>144</v>
      </c>
      <c r="AW202" s="13" t="s">
        <v>34</v>
      </c>
      <c r="AX202" s="13" t="s">
        <v>73</v>
      </c>
      <c r="AY202" s="182" t="s">
        <v>135</v>
      </c>
    </row>
    <row r="203" s="13" customFormat="1">
      <c r="A203" s="13"/>
      <c r="B203" s="181"/>
      <c r="C203" s="13"/>
      <c r="D203" s="174" t="s">
        <v>150</v>
      </c>
      <c r="E203" s="182" t="s">
        <v>3</v>
      </c>
      <c r="F203" s="183" t="s">
        <v>200</v>
      </c>
      <c r="G203" s="13"/>
      <c r="H203" s="184">
        <v>-1.2</v>
      </c>
      <c r="I203" s="185"/>
      <c r="J203" s="13"/>
      <c r="K203" s="13"/>
      <c r="L203" s="181"/>
      <c r="M203" s="186"/>
      <c r="N203" s="187"/>
      <c r="O203" s="187"/>
      <c r="P203" s="187"/>
      <c r="Q203" s="187"/>
      <c r="R203" s="187"/>
      <c r="S203" s="187"/>
      <c r="T203" s="18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2" t="s">
        <v>150</v>
      </c>
      <c r="AU203" s="182" t="s">
        <v>144</v>
      </c>
      <c r="AV203" s="13" t="s">
        <v>144</v>
      </c>
      <c r="AW203" s="13" t="s">
        <v>34</v>
      </c>
      <c r="AX203" s="13" t="s">
        <v>73</v>
      </c>
      <c r="AY203" s="182" t="s">
        <v>135</v>
      </c>
    </row>
    <row r="204" s="14" customFormat="1">
      <c r="A204" s="14"/>
      <c r="B204" s="190"/>
      <c r="C204" s="14"/>
      <c r="D204" s="174" t="s">
        <v>150</v>
      </c>
      <c r="E204" s="191" t="s">
        <v>3</v>
      </c>
      <c r="F204" s="192" t="s">
        <v>201</v>
      </c>
      <c r="G204" s="14"/>
      <c r="H204" s="191" t="s">
        <v>3</v>
      </c>
      <c r="I204" s="193"/>
      <c r="J204" s="14"/>
      <c r="K204" s="14"/>
      <c r="L204" s="190"/>
      <c r="M204" s="194"/>
      <c r="N204" s="195"/>
      <c r="O204" s="195"/>
      <c r="P204" s="195"/>
      <c r="Q204" s="195"/>
      <c r="R204" s="195"/>
      <c r="S204" s="195"/>
      <c r="T204" s="19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1" t="s">
        <v>150</v>
      </c>
      <c r="AU204" s="191" t="s">
        <v>144</v>
      </c>
      <c r="AV204" s="14" t="s">
        <v>81</v>
      </c>
      <c r="AW204" s="14" t="s">
        <v>34</v>
      </c>
      <c r="AX204" s="14" t="s">
        <v>73</v>
      </c>
      <c r="AY204" s="191" t="s">
        <v>135</v>
      </c>
    </row>
    <row r="205" s="13" customFormat="1">
      <c r="A205" s="13"/>
      <c r="B205" s="181"/>
      <c r="C205" s="13"/>
      <c r="D205" s="174" t="s">
        <v>150</v>
      </c>
      <c r="E205" s="182" t="s">
        <v>3</v>
      </c>
      <c r="F205" s="183" t="s">
        <v>202</v>
      </c>
      <c r="G205" s="13"/>
      <c r="H205" s="184">
        <v>40.619999999999997</v>
      </c>
      <c r="I205" s="185"/>
      <c r="J205" s="13"/>
      <c r="K205" s="13"/>
      <c r="L205" s="181"/>
      <c r="M205" s="186"/>
      <c r="N205" s="187"/>
      <c r="O205" s="187"/>
      <c r="P205" s="187"/>
      <c r="Q205" s="187"/>
      <c r="R205" s="187"/>
      <c r="S205" s="187"/>
      <c r="T205" s="18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2" t="s">
        <v>150</v>
      </c>
      <c r="AU205" s="182" t="s">
        <v>144</v>
      </c>
      <c r="AV205" s="13" t="s">
        <v>144</v>
      </c>
      <c r="AW205" s="13" t="s">
        <v>34</v>
      </c>
      <c r="AX205" s="13" t="s">
        <v>73</v>
      </c>
      <c r="AY205" s="182" t="s">
        <v>135</v>
      </c>
    </row>
    <row r="206" s="13" customFormat="1">
      <c r="A206" s="13"/>
      <c r="B206" s="181"/>
      <c r="C206" s="13"/>
      <c r="D206" s="174" t="s">
        <v>150</v>
      </c>
      <c r="E206" s="182" t="s">
        <v>3</v>
      </c>
      <c r="F206" s="183" t="s">
        <v>203</v>
      </c>
      <c r="G206" s="13"/>
      <c r="H206" s="184">
        <v>-10</v>
      </c>
      <c r="I206" s="185"/>
      <c r="J206" s="13"/>
      <c r="K206" s="13"/>
      <c r="L206" s="181"/>
      <c r="M206" s="186"/>
      <c r="N206" s="187"/>
      <c r="O206" s="187"/>
      <c r="P206" s="187"/>
      <c r="Q206" s="187"/>
      <c r="R206" s="187"/>
      <c r="S206" s="187"/>
      <c r="T206" s="18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2" t="s">
        <v>150</v>
      </c>
      <c r="AU206" s="182" t="s">
        <v>144</v>
      </c>
      <c r="AV206" s="13" t="s">
        <v>144</v>
      </c>
      <c r="AW206" s="13" t="s">
        <v>34</v>
      </c>
      <c r="AX206" s="13" t="s">
        <v>73</v>
      </c>
      <c r="AY206" s="182" t="s">
        <v>135</v>
      </c>
    </row>
    <row r="207" s="14" customFormat="1">
      <c r="A207" s="14"/>
      <c r="B207" s="190"/>
      <c r="C207" s="14"/>
      <c r="D207" s="174" t="s">
        <v>150</v>
      </c>
      <c r="E207" s="191" t="s">
        <v>3</v>
      </c>
      <c r="F207" s="192" t="s">
        <v>204</v>
      </c>
      <c r="G207" s="14"/>
      <c r="H207" s="191" t="s">
        <v>3</v>
      </c>
      <c r="I207" s="193"/>
      <c r="J207" s="14"/>
      <c r="K207" s="14"/>
      <c r="L207" s="190"/>
      <c r="M207" s="194"/>
      <c r="N207" s="195"/>
      <c r="O207" s="195"/>
      <c r="P207" s="195"/>
      <c r="Q207" s="195"/>
      <c r="R207" s="195"/>
      <c r="S207" s="195"/>
      <c r="T207" s="19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1" t="s">
        <v>150</v>
      </c>
      <c r="AU207" s="191" t="s">
        <v>144</v>
      </c>
      <c r="AV207" s="14" t="s">
        <v>81</v>
      </c>
      <c r="AW207" s="14" t="s">
        <v>34</v>
      </c>
      <c r="AX207" s="14" t="s">
        <v>73</v>
      </c>
      <c r="AY207" s="191" t="s">
        <v>135</v>
      </c>
    </row>
    <row r="208" s="13" customFormat="1">
      <c r="A208" s="13"/>
      <c r="B208" s="181"/>
      <c r="C208" s="13"/>
      <c r="D208" s="174" t="s">
        <v>150</v>
      </c>
      <c r="E208" s="182" t="s">
        <v>3</v>
      </c>
      <c r="F208" s="183" t="s">
        <v>205</v>
      </c>
      <c r="G208" s="13"/>
      <c r="H208" s="184">
        <v>46.116</v>
      </c>
      <c r="I208" s="185"/>
      <c r="J208" s="13"/>
      <c r="K208" s="13"/>
      <c r="L208" s="181"/>
      <c r="M208" s="186"/>
      <c r="N208" s="187"/>
      <c r="O208" s="187"/>
      <c r="P208" s="187"/>
      <c r="Q208" s="187"/>
      <c r="R208" s="187"/>
      <c r="S208" s="187"/>
      <c r="T208" s="18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2" t="s">
        <v>150</v>
      </c>
      <c r="AU208" s="182" t="s">
        <v>144</v>
      </c>
      <c r="AV208" s="13" t="s">
        <v>144</v>
      </c>
      <c r="AW208" s="13" t="s">
        <v>34</v>
      </c>
      <c r="AX208" s="13" t="s">
        <v>73</v>
      </c>
      <c r="AY208" s="182" t="s">
        <v>135</v>
      </c>
    </row>
    <row r="209" s="13" customFormat="1">
      <c r="A209" s="13"/>
      <c r="B209" s="181"/>
      <c r="C209" s="13"/>
      <c r="D209" s="174" t="s">
        <v>150</v>
      </c>
      <c r="E209" s="182" t="s">
        <v>3</v>
      </c>
      <c r="F209" s="183" t="s">
        <v>206</v>
      </c>
      <c r="G209" s="13"/>
      <c r="H209" s="184">
        <v>-5.7800000000000002</v>
      </c>
      <c r="I209" s="185"/>
      <c r="J209" s="13"/>
      <c r="K209" s="13"/>
      <c r="L209" s="181"/>
      <c r="M209" s="186"/>
      <c r="N209" s="187"/>
      <c r="O209" s="187"/>
      <c r="P209" s="187"/>
      <c r="Q209" s="187"/>
      <c r="R209" s="187"/>
      <c r="S209" s="187"/>
      <c r="T209" s="18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2" t="s">
        <v>150</v>
      </c>
      <c r="AU209" s="182" t="s">
        <v>144</v>
      </c>
      <c r="AV209" s="13" t="s">
        <v>144</v>
      </c>
      <c r="AW209" s="13" t="s">
        <v>34</v>
      </c>
      <c r="AX209" s="13" t="s">
        <v>73</v>
      </c>
      <c r="AY209" s="182" t="s">
        <v>135</v>
      </c>
    </row>
    <row r="210" s="14" customFormat="1">
      <c r="A210" s="14"/>
      <c r="B210" s="190"/>
      <c r="C210" s="14"/>
      <c r="D210" s="174" t="s">
        <v>150</v>
      </c>
      <c r="E210" s="191" t="s">
        <v>3</v>
      </c>
      <c r="F210" s="192" t="s">
        <v>207</v>
      </c>
      <c r="G210" s="14"/>
      <c r="H210" s="191" t="s">
        <v>3</v>
      </c>
      <c r="I210" s="193"/>
      <c r="J210" s="14"/>
      <c r="K210" s="14"/>
      <c r="L210" s="190"/>
      <c r="M210" s="194"/>
      <c r="N210" s="195"/>
      <c r="O210" s="195"/>
      <c r="P210" s="195"/>
      <c r="Q210" s="195"/>
      <c r="R210" s="195"/>
      <c r="S210" s="195"/>
      <c r="T210" s="19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1" t="s">
        <v>150</v>
      </c>
      <c r="AU210" s="191" t="s">
        <v>144</v>
      </c>
      <c r="AV210" s="14" t="s">
        <v>81</v>
      </c>
      <c r="AW210" s="14" t="s">
        <v>34</v>
      </c>
      <c r="AX210" s="14" t="s">
        <v>73</v>
      </c>
      <c r="AY210" s="191" t="s">
        <v>135</v>
      </c>
    </row>
    <row r="211" s="13" customFormat="1">
      <c r="A211" s="13"/>
      <c r="B211" s="181"/>
      <c r="C211" s="13"/>
      <c r="D211" s="174" t="s">
        <v>150</v>
      </c>
      <c r="E211" s="182" t="s">
        <v>3</v>
      </c>
      <c r="F211" s="183" t="s">
        <v>208</v>
      </c>
      <c r="G211" s="13"/>
      <c r="H211" s="184">
        <v>21</v>
      </c>
      <c r="I211" s="185"/>
      <c r="J211" s="13"/>
      <c r="K211" s="13"/>
      <c r="L211" s="181"/>
      <c r="M211" s="186"/>
      <c r="N211" s="187"/>
      <c r="O211" s="187"/>
      <c r="P211" s="187"/>
      <c r="Q211" s="187"/>
      <c r="R211" s="187"/>
      <c r="S211" s="187"/>
      <c r="T211" s="18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2" t="s">
        <v>150</v>
      </c>
      <c r="AU211" s="182" t="s">
        <v>144</v>
      </c>
      <c r="AV211" s="13" t="s">
        <v>144</v>
      </c>
      <c r="AW211" s="13" t="s">
        <v>34</v>
      </c>
      <c r="AX211" s="13" t="s">
        <v>73</v>
      </c>
      <c r="AY211" s="182" t="s">
        <v>135</v>
      </c>
    </row>
    <row r="212" s="13" customFormat="1">
      <c r="A212" s="13"/>
      <c r="B212" s="181"/>
      <c r="C212" s="13"/>
      <c r="D212" s="174" t="s">
        <v>150</v>
      </c>
      <c r="E212" s="182" t="s">
        <v>3</v>
      </c>
      <c r="F212" s="183" t="s">
        <v>197</v>
      </c>
      <c r="G212" s="13"/>
      <c r="H212" s="184">
        <v>-1.2</v>
      </c>
      <c r="I212" s="185"/>
      <c r="J212" s="13"/>
      <c r="K212" s="13"/>
      <c r="L212" s="181"/>
      <c r="M212" s="186"/>
      <c r="N212" s="187"/>
      <c r="O212" s="187"/>
      <c r="P212" s="187"/>
      <c r="Q212" s="187"/>
      <c r="R212" s="187"/>
      <c r="S212" s="187"/>
      <c r="T212" s="18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2" t="s">
        <v>150</v>
      </c>
      <c r="AU212" s="182" t="s">
        <v>144</v>
      </c>
      <c r="AV212" s="13" t="s">
        <v>144</v>
      </c>
      <c r="AW212" s="13" t="s">
        <v>34</v>
      </c>
      <c r="AX212" s="13" t="s">
        <v>73</v>
      </c>
      <c r="AY212" s="182" t="s">
        <v>135</v>
      </c>
    </row>
    <row r="213" s="2" customFormat="1" ht="24.15" customHeight="1">
      <c r="A213" s="38"/>
      <c r="B213" s="160"/>
      <c r="C213" s="161" t="s">
        <v>234</v>
      </c>
      <c r="D213" s="161" t="s">
        <v>138</v>
      </c>
      <c r="E213" s="162" t="s">
        <v>235</v>
      </c>
      <c r="F213" s="163" t="s">
        <v>236</v>
      </c>
      <c r="G213" s="164" t="s">
        <v>161</v>
      </c>
      <c r="H213" s="165">
        <v>215.982</v>
      </c>
      <c r="I213" s="166"/>
      <c r="J213" s="167">
        <f>ROUND(I213*H213,2)</f>
        <v>0</v>
      </c>
      <c r="K213" s="163" t="s">
        <v>177</v>
      </c>
      <c r="L213" s="39"/>
      <c r="M213" s="168" t="s">
        <v>3</v>
      </c>
      <c r="N213" s="169" t="s">
        <v>45</v>
      </c>
      <c r="O213" s="72"/>
      <c r="P213" s="170">
        <f>O213*H213</f>
        <v>0</v>
      </c>
      <c r="Q213" s="170">
        <v>0.0079000000000000008</v>
      </c>
      <c r="R213" s="170">
        <f>Q213*H213</f>
        <v>1.7062578000000002</v>
      </c>
      <c r="S213" s="170">
        <v>0</v>
      </c>
      <c r="T213" s="171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72" t="s">
        <v>143</v>
      </c>
      <c r="AT213" s="172" t="s">
        <v>138</v>
      </c>
      <c r="AU213" s="172" t="s">
        <v>144</v>
      </c>
      <c r="AY213" s="19" t="s">
        <v>135</v>
      </c>
      <c r="BE213" s="173">
        <f>IF(N213="základní",J213,0)</f>
        <v>0</v>
      </c>
      <c r="BF213" s="173">
        <f>IF(N213="snížená",J213,0)</f>
        <v>0</v>
      </c>
      <c r="BG213" s="173">
        <f>IF(N213="zákl. přenesená",J213,0)</f>
        <v>0</v>
      </c>
      <c r="BH213" s="173">
        <f>IF(N213="sníž. přenesená",J213,0)</f>
        <v>0</v>
      </c>
      <c r="BI213" s="173">
        <f>IF(N213="nulová",J213,0)</f>
        <v>0</v>
      </c>
      <c r="BJ213" s="19" t="s">
        <v>144</v>
      </c>
      <c r="BK213" s="173">
        <f>ROUND(I213*H213,2)</f>
        <v>0</v>
      </c>
      <c r="BL213" s="19" t="s">
        <v>143</v>
      </c>
      <c r="BM213" s="172" t="s">
        <v>237</v>
      </c>
    </row>
    <row r="214" s="2" customFormat="1">
      <c r="A214" s="38"/>
      <c r="B214" s="39"/>
      <c r="C214" s="38"/>
      <c r="D214" s="174" t="s">
        <v>146</v>
      </c>
      <c r="E214" s="38"/>
      <c r="F214" s="175" t="s">
        <v>238</v>
      </c>
      <c r="G214" s="38"/>
      <c r="H214" s="38"/>
      <c r="I214" s="176"/>
      <c r="J214" s="38"/>
      <c r="K214" s="38"/>
      <c r="L214" s="39"/>
      <c r="M214" s="177"/>
      <c r="N214" s="178"/>
      <c r="O214" s="72"/>
      <c r="P214" s="72"/>
      <c r="Q214" s="72"/>
      <c r="R214" s="72"/>
      <c r="S214" s="72"/>
      <c r="T214" s="73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9" t="s">
        <v>146</v>
      </c>
      <c r="AU214" s="19" t="s">
        <v>144</v>
      </c>
    </row>
    <row r="215" s="2" customFormat="1">
      <c r="A215" s="38"/>
      <c r="B215" s="39"/>
      <c r="C215" s="38"/>
      <c r="D215" s="179" t="s">
        <v>148</v>
      </c>
      <c r="E215" s="38"/>
      <c r="F215" s="180" t="s">
        <v>239</v>
      </c>
      <c r="G215" s="38"/>
      <c r="H215" s="38"/>
      <c r="I215" s="176"/>
      <c r="J215" s="38"/>
      <c r="K215" s="38"/>
      <c r="L215" s="39"/>
      <c r="M215" s="177"/>
      <c r="N215" s="178"/>
      <c r="O215" s="72"/>
      <c r="P215" s="72"/>
      <c r="Q215" s="72"/>
      <c r="R215" s="72"/>
      <c r="S215" s="72"/>
      <c r="T215" s="73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148</v>
      </c>
      <c r="AU215" s="19" t="s">
        <v>144</v>
      </c>
    </row>
    <row r="216" s="14" customFormat="1">
      <c r="A216" s="14"/>
      <c r="B216" s="190"/>
      <c r="C216" s="14"/>
      <c r="D216" s="174" t="s">
        <v>150</v>
      </c>
      <c r="E216" s="191" t="s">
        <v>3</v>
      </c>
      <c r="F216" s="192" t="s">
        <v>189</v>
      </c>
      <c r="G216" s="14"/>
      <c r="H216" s="191" t="s">
        <v>3</v>
      </c>
      <c r="I216" s="193"/>
      <c r="J216" s="14"/>
      <c r="K216" s="14"/>
      <c r="L216" s="190"/>
      <c r="M216" s="194"/>
      <c r="N216" s="195"/>
      <c r="O216" s="195"/>
      <c r="P216" s="195"/>
      <c r="Q216" s="195"/>
      <c r="R216" s="195"/>
      <c r="S216" s="195"/>
      <c r="T216" s="19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1" t="s">
        <v>150</v>
      </c>
      <c r="AU216" s="191" t="s">
        <v>144</v>
      </c>
      <c r="AV216" s="14" t="s">
        <v>81</v>
      </c>
      <c r="AW216" s="14" t="s">
        <v>34</v>
      </c>
      <c r="AX216" s="14" t="s">
        <v>73</v>
      </c>
      <c r="AY216" s="191" t="s">
        <v>135</v>
      </c>
    </row>
    <row r="217" s="13" customFormat="1">
      <c r="A217" s="13"/>
      <c r="B217" s="181"/>
      <c r="C217" s="13"/>
      <c r="D217" s="174" t="s">
        <v>150</v>
      </c>
      <c r="E217" s="182" t="s">
        <v>3</v>
      </c>
      <c r="F217" s="183" t="s">
        <v>190</v>
      </c>
      <c r="G217" s="13"/>
      <c r="H217" s="184">
        <v>64.5</v>
      </c>
      <c r="I217" s="185"/>
      <c r="J217" s="13"/>
      <c r="K217" s="13"/>
      <c r="L217" s="181"/>
      <c r="M217" s="186"/>
      <c r="N217" s="187"/>
      <c r="O217" s="187"/>
      <c r="P217" s="187"/>
      <c r="Q217" s="187"/>
      <c r="R217" s="187"/>
      <c r="S217" s="187"/>
      <c r="T217" s="18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2" t="s">
        <v>150</v>
      </c>
      <c r="AU217" s="182" t="s">
        <v>144</v>
      </c>
      <c r="AV217" s="13" t="s">
        <v>144</v>
      </c>
      <c r="AW217" s="13" t="s">
        <v>34</v>
      </c>
      <c r="AX217" s="13" t="s">
        <v>73</v>
      </c>
      <c r="AY217" s="182" t="s">
        <v>135</v>
      </c>
    </row>
    <row r="218" s="13" customFormat="1">
      <c r="A218" s="13"/>
      <c r="B218" s="181"/>
      <c r="C218" s="13"/>
      <c r="D218" s="174" t="s">
        <v>150</v>
      </c>
      <c r="E218" s="182" t="s">
        <v>3</v>
      </c>
      <c r="F218" s="183" t="s">
        <v>191</v>
      </c>
      <c r="G218" s="13"/>
      <c r="H218" s="184">
        <v>-7.5800000000000001</v>
      </c>
      <c r="I218" s="185"/>
      <c r="J218" s="13"/>
      <c r="K218" s="13"/>
      <c r="L218" s="181"/>
      <c r="M218" s="186"/>
      <c r="N218" s="187"/>
      <c r="O218" s="187"/>
      <c r="P218" s="187"/>
      <c r="Q218" s="187"/>
      <c r="R218" s="187"/>
      <c r="S218" s="187"/>
      <c r="T218" s="18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2" t="s">
        <v>150</v>
      </c>
      <c r="AU218" s="182" t="s">
        <v>144</v>
      </c>
      <c r="AV218" s="13" t="s">
        <v>144</v>
      </c>
      <c r="AW218" s="13" t="s">
        <v>34</v>
      </c>
      <c r="AX218" s="13" t="s">
        <v>73</v>
      </c>
      <c r="AY218" s="182" t="s">
        <v>135</v>
      </c>
    </row>
    <row r="219" s="14" customFormat="1">
      <c r="A219" s="14"/>
      <c r="B219" s="190"/>
      <c r="C219" s="14"/>
      <c r="D219" s="174" t="s">
        <v>150</v>
      </c>
      <c r="E219" s="191" t="s">
        <v>3</v>
      </c>
      <c r="F219" s="192" t="s">
        <v>192</v>
      </c>
      <c r="G219" s="14"/>
      <c r="H219" s="191" t="s">
        <v>3</v>
      </c>
      <c r="I219" s="193"/>
      <c r="J219" s="14"/>
      <c r="K219" s="14"/>
      <c r="L219" s="190"/>
      <c r="M219" s="194"/>
      <c r="N219" s="195"/>
      <c r="O219" s="195"/>
      <c r="P219" s="195"/>
      <c r="Q219" s="195"/>
      <c r="R219" s="195"/>
      <c r="S219" s="195"/>
      <c r="T219" s="19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1" t="s">
        <v>150</v>
      </c>
      <c r="AU219" s="191" t="s">
        <v>144</v>
      </c>
      <c r="AV219" s="14" t="s">
        <v>81</v>
      </c>
      <c r="AW219" s="14" t="s">
        <v>34</v>
      </c>
      <c r="AX219" s="14" t="s">
        <v>73</v>
      </c>
      <c r="AY219" s="191" t="s">
        <v>135</v>
      </c>
    </row>
    <row r="220" s="13" customFormat="1">
      <c r="A220" s="13"/>
      <c r="B220" s="181"/>
      <c r="C220" s="13"/>
      <c r="D220" s="174" t="s">
        <v>150</v>
      </c>
      <c r="E220" s="182" t="s">
        <v>3</v>
      </c>
      <c r="F220" s="183" t="s">
        <v>193</v>
      </c>
      <c r="G220" s="13"/>
      <c r="H220" s="184">
        <v>47.159999999999997</v>
      </c>
      <c r="I220" s="185"/>
      <c r="J220" s="13"/>
      <c r="K220" s="13"/>
      <c r="L220" s="181"/>
      <c r="M220" s="186"/>
      <c r="N220" s="187"/>
      <c r="O220" s="187"/>
      <c r="P220" s="187"/>
      <c r="Q220" s="187"/>
      <c r="R220" s="187"/>
      <c r="S220" s="187"/>
      <c r="T220" s="18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2" t="s">
        <v>150</v>
      </c>
      <c r="AU220" s="182" t="s">
        <v>144</v>
      </c>
      <c r="AV220" s="13" t="s">
        <v>144</v>
      </c>
      <c r="AW220" s="13" t="s">
        <v>34</v>
      </c>
      <c r="AX220" s="13" t="s">
        <v>73</v>
      </c>
      <c r="AY220" s="182" t="s">
        <v>135</v>
      </c>
    </row>
    <row r="221" s="13" customFormat="1">
      <c r="A221" s="13"/>
      <c r="B221" s="181"/>
      <c r="C221" s="13"/>
      <c r="D221" s="174" t="s">
        <v>150</v>
      </c>
      <c r="E221" s="182" t="s">
        <v>3</v>
      </c>
      <c r="F221" s="183" t="s">
        <v>194</v>
      </c>
      <c r="G221" s="13"/>
      <c r="H221" s="184">
        <v>-5.29</v>
      </c>
      <c r="I221" s="185"/>
      <c r="J221" s="13"/>
      <c r="K221" s="13"/>
      <c r="L221" s="181"/>
      <c r="M221" s="186"/>
      <c r="N221" s="187"/>
      <c r="O221" s="187"/>
      <c r="P221" s="187"/>
      <c r="Q221" s="187"/>
      <c r="R221" s="187"/>
      <c r="S221" s="187"/>
      <c r="T221" s="18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2" t="s">
        <v>150</v>
      </c>
      <c r="AU221" s="182" t="s">
        <v>144</v>
      </c>
      <c r="AV221" s="13" t="s">
        <v>144</v>
      </c>
      <c r="AW221" s="13" t="s">
        <v>34</v>
      </c>
      <c r="AX221" s="13" t="s">
        <v>73</v>
      </c>
      <c r="AY221" s="182" t="s">
        <v>135</v>
      </c>
    </row>
    <row r="222" s="14" customFormat="1">
      <c r="A222" s="14"/>
      <c r="B222" s="190"/>
      <c r="C222" s="14"/>
      <c r="D222" s="174" t="s">
        <v>150</v>
      </c>
      <c r="E222" s="191" t="s">
        <v>3</v>
      </c>
      <c r="F222" s="192" t="s">
        <v>195</v>
      </c>
      <c r="G222" s="14"/>
      <c r="H222" s="191" t="s">
        <v>3</v>
      </c>
      <c r="I222" s="193"/>
      <c r="J222" s="14"/>
      <c r="K222" s="14"/>
      <c r="L222" s="190"/>
      <c r="M222" s="194"/>
      <c r="N222" s="195"/>
      <c r="O222" s="195"/>
      <c r="P222" s="195"/>
      <c r="Q222" s="195"/>
      <c r="R222" s="195"/>
      <c r="S222" s="195"/>
      <c r="T222" s="19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1" t="s">
        <v>150</v>
      </c>
      <c r="AU222" s="191" t="s">
        <v>144</v>
      </c>
      <c r="AV222" s="14" t="s">
        <v>81</v>
      </c>
      <c r="AW222" s="14" t="s">
        <v>34</v>
      </c>
      <c r="AX222" s="14" t="s">
        <v>73</v>
      </c>
      <c r="AY222" s="191" t="s">
        <v>135</v>
      </c>
    </row>
    <row r="223" s="13" customFormat="1">
      <c r="A223" s="13"/>
      <c r="B223" s="181"/>
      <c r="C223" s="13"/>
      <c r="D223" s="174" t="s">
        <v>150</v>
      </c>
      <c r="E223" s="182" t="s">
        <v>3</v>
      </c>
      <c r="F223" s="183" t="s">
        <v>196</v>
      </c>
      <c r="G223" s="13"/>
      <c r="H223" s="184">
        <v>10.956</v>
      </c>
      <c r="I223" s="185"/>
      <c r="J223" s="13"/>
      <c r="K223" s="13"/>
      <c r="L223" s="181"/>
      <c r="M223" s="186"/>
      <c r="N223" s="187"/>
      <c r="O223" s="187"/>
      <c r="P223" s="187"/>
      <c r="Q223" s="187"/>
      <c r="R223" s="187"/>
      <c r="S223" s="187"/>
      <c r="T223" s="18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2" t="s">
        <v>150</v>
      </c>
      <c r="AU223" s="182" t="s">
        <v>144</v>
      </c>
      <c r="AV223" s="13" t="s">
        <v>144</v>
      </c>
      <c r="AW223" s="13" t="s">
        <v>34</v>
      </c>
      <c r="AX223" s="13" t="s">
        <v>73</v>
      </c>
      <c r="AY223" s="182" t="s">
        <v>135</v>
      </c>
    </row>
    <row r="224" s="13" customFormat="1">
      <c r="A224" s="13"/>
      <c r="B224" s="181"/>
      <c r="C224" s="13"/>
      <c r="D224" s="174" t="s">
        <v>150</v>
      </c>
      <c r="E224" s="182" t="s">
        <v>3</v>
      </c>
      <c r="F224" s="183" t="s">
        <v>197</v>
      </c>
      <c r="G224" s="13"/>
      <c r="H224" s="184">
        <v>-1.2</v>
      </c>
      <c r="I224" s="185"/>
      <c r="J224" s="13"/>
      <c r="K224" s="13"/>
      <c r="L224" s="181"/>
      <c r="M224" s="186"/>
      <c r="N224" s="187"/>
      <c r="O224" s="187"/>
      <c r="P224" s="187"/>
      <c r="Q224" s="187"/>
      <c r="R224" s="187"/>
      <c r="S224" s="187"/>
      <c r="T224" s="18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2" t="s">
        <v>150</v>
      </c>
      <c r="AU224" s="182" t="s">
        <v>144</v>
      </c>
      <c r="AV224" s="13" t="s">
        <v>144</v>
      </c>
      <c r="AW224" s="13" t="s">
        <v>34</v>
      </c>
      <c r="AX224" s="13" t="s">
        <v>73</v>
      </c>
      <c r="AY224" s="182" t="s">
        <v>135</v>
      </c>
    </row>
    <row r="225" s="14" customFormat="1">
      <c r="A225" s="14"/>
      <c r="B225" s="190"/>
      <c r="C225" s="14"/>
      <c r="D225" s="174" t="s">
        <v>150</v>
      </c>
      <c r="E225" s="191" t="s">
        <v>3</v>
      </c>
      <c r="F225" s="192" t="s">
        <v>198</v>
      </c>
      <c r="G225" s="14"/>
      <c r="H225" s="191" t="s">
        <v>3</v>
      </c>
      <c r="I225" s="193"/>
      <c r="J225" s="14"/>
      <c r="K225" s="14"/>
      <c r="L225" s="190"/>
      <c r="M225" s="194"/>
      <c r="N225" s="195"/>
      <c r="O225" s="195"/>
      <c r="P225" s="195"/>
      <c r="Q225" s="195"/>
      <c r="R225" s="195"/>
      <c r="S225" s="195"/>
      <c r="T225" s="19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1" t="s">
        <v>150</v>
      </c>
      <c r="AU225" s="191" t="s">
        <v>144</v>
      </c>
      <c r="AV225" s="14" t="s">
        <v>81</v>
      </c>
      <c r="AW225" s="14" t="s">
        <v>34</v>
      </c>
      <c r="AX225" s="14" t="s">
        <v>73</v>
      </c>
      <c r="AY225" s="191" t="s">
        <v>135</v>
      </c>
    </row>
    <row r="226" s="13" customFormat="1">
      <c r="A226" s="13"/>
      <c r="B226" s="181"/>
      <c r="C226" s="13"/>
      <c r="D226" s="174" t="s">
        <v>150</v>
      </c>
      <c r="E226" s="182" t="s">
        <v>3</v>
      </c>
      <c r="F226" s="183" t="s">
        <v>199</v>
      </c>
      <c r="G226" s="13"/>
      <c r="H226" s="184">
        <v>17.879999999999999</v>
      </c>
      <c r="I226" s="185"/>
      <c r="J226" s="13"/>
      <c r="K226" s="13"/>
      <c r="L226" s="181"/>
      <c r="M226" s="186"/>
      <c r="N226" s="187"/>
      <c r="O226" s="187"/>
      <c r="P226" s="187"/>
      <c r="Q226" s="187"/>
      <c r="R226" s="187"/>
      <c r="S226" s="187"/>
      <c r="T226" s="18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2" t="s">
        <v>150</v>
      </c>
      <c r="AU226" s="182" t="s">
        <v>144</v>
      </c>
      <c r="AV226" s="13" t="s">
        <v>144</v>
      </c>
      <c r="AW226" s="13" t="s">
        <v>34</v>
      </c>
      <c r="AX226" s="13" t="s">
        <v>73</v>
      </c>
      <c r="AY226" s="182" t="s">
        <v>135</v>
      </c>
    </row>
    <row r="227" s="13" customFormat="1">
      <c r="A227" s="13"/>
      <c r="B227" s="181"/>
      <c r="C227" s="13"/>
      <c r="D227" s="174" t="s">
        <v>150</v>
      </c>
      <c r="E227" s="182" t="s">
        <v>3</v>
      </c>
      <c r="F227" s="183" t="s">
        <v>200</v>
      </c>
      <c r="G227" s="13"/>
      <c r="H227" s="184">
        <v>-1.2</v>
      </c>
      <c r="I227" s="185"/>
      <c r="J227" s="13"/>
      <c r="K227" s="13"/>
      <c r="L227" s="181"/>
      <c r="M227" s="186"/>
      <c r="N227" s="187"/>
      <c r="O227" s="187"/>
      <c r="P227" s="187"/>
      <c r="Q227" s="187"/>
      <c r="R227" s="187"/>
      <c r="S227" s="187"/>
      <c r="T227" s="18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2" t="s">
        <v>150</v>
      </c>
      <c r="AU227" s="182" t="s">
        <v>144</v>
      </c>
      <c r="AV227" s="13" t="s">
        <v>144</v>
      </c>
      <c r="AW227" s="13" t="s">
        <v>34</v>
      </c>
      <c r="AX227" s="13" t="s">
        <v>73</v>
      </c>
      <c r="AY227" s="182" t="s">
        <v>135</v>
      </c>
    </row>
    <row r="228" s="14" customFormat="1">
      <c r="A228" s="14"/>
      <c r="B228" s="190"/>
      <c r="C228" s="14"/>
      <c r="D228" s="174" t="s">
        <v>150</v>
      </c>
      <c r="E228" s="191" t="s">
        <v>3</v>
      </c>
      <c r="F228" s="192" t="s">
        <v>201</v>
      </c>
      <c r="G228" s="14"/>
      <c r="H228" s="191" t="s">
        <v>3</v>
      </c>
      <c r="I228" s="193"/>
      <c r="J228" s="14"/>
      <c r="K228" s="14"/>
      <c r="L228" s="190"/>
      <c r="M228" s="194"/>
      <c r="N228" s="195"/>
      <c r="O228" s="195"/>
      <c r="P228" s="195"/>
      <c r="Q228" s="195"/>
      <c r="R228" s="195"/>
      <c r="S228" s="195"/>
      <c r="T228" s="19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1" t="s">
        <v>150</v>
      </c>
      <c r="AU228" s="191" t="s">
        <v>144</v>
      </c>
      <c r="AV228" s="14" t="s">
        <v>81</v>
      </c>
      <c r="AW228" s="14" t="s">
        <v>34</v>
      </c>
      <c r="AX228" s="14" t="s">
        <v>73</v>
      </c>
      <c r="AY228" s="191" t="s">
        <v>135</v>
      </c>
    </row>
    <row r="229" s="13" customFormat="1">
      <c r="A229" s="13"/>
      <c r="B229" s="181"/>
      <c r="C229" s="13"/>
      <c r="D229" s="174" t="s">
        <v>150</v>
      </c>
      <c r="E229" s="182" t="s">
        <v>3</v>
      </c>
      <c r="F229" s="183" t="s">
        <v>202</v>
      </c>
      <c r="G229" s="13"/>
      <c r="H229" s="184">
        <v>40.619999999999997</v>
      </c>
      <c r="I229" s="185"/>
      <c r="J229" s="13"/>
      <c r="K229" s="13"/>
      <c r="L229" s="181"/>
      <c r="M229" s="186"/>
      <c r="N229" s="187"/>
      <c r="O229" s="187"/>
      <c r="P229" s="187"/>
      <c r="Q229" s="187"/>
      <c r="R229" s="187"/>
      <c r="S229" s="187"/>
      <c r="T229" s="18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2" t="s">
        <v>150</v>
      </c>
      <c r="AU229" s="182" t="s">
        <v>144</v>
      </c>
      <c r="AV229" s="13" t="s">
        <v>144</v>
      </c>
      <c r="AW229" s="13" t="s">
        <v>34</v>
      </c>
      <c r="AX229" s="13" t="s">
        <v>73</v>
      </c>
      <c r="AY229" s="182" t="s">
        <v>135</v>
      </c>
    </row>
    <row r="230" s="13" customFormat="1">
      <c r="A230" s="13"/>
      <c r="B230" s="181"/>
      <c r="C230" s="13"/>
      <c r="D230" s="174" t="s">
        <v>150</v>
      </c>
      <c r="E230" s="182" t="s">
        <v>3</v>
      </c>
      <c r="F230" s="183" t="s">
        <v>203</v>
      </c>
      <c r="G230" s="13"/>
      <c r="H230" s="184">
        <v>-10</v>
      </c>
      <c r="I230" s="185"/>
      <c r="J230" s="13"/>
      <c r="K230" s="13"/>
      <c r="L230" s="181"/>
      <c r="M230" s="186"/>
      <c r="N230" s="187"/>
      <c r="O230" s="187"/>
      <c r="P230" s="187"/>
      <c r="Q230" s="187"/>
      <c r="R230" s="187"/>
      <c r="S230" s="187"/>
      <c r="T230" s="18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2" t="s">
        <v>150</v>
      </c>
      <c r="AU230" s="182" t="s">
        <v>144</v>
      </c>
      <c r="AV230" s="13" t="s">
        <v>144</v>
      </c>
      <c r="AW230" s="13" t="s">
        <v>34</v>
      </c>
      <c r="AX230" s="13" t="s">
        <v>73</v>
      </c>
      <c r="AY230" s="182" t="s">
        <v>135</v>
      </c>
    </row>
    <row r="231" s="14" customFormat="1">
      <c r="A231" s="14"/>
      <c r="B231" s="190"/>
      <c r="C231" s="14"/>
      <c r="D231" s="174" t="s">
        <v>150</v>
      </c>
      <c r="E231" s="191" t="s">
        <v>3</v>
      </c>
      <c r="F231" s="192" t="s">
        <v>204</v>
      </c>
      <c r="G231" s="14"/>
      <c r="H231" s="191" t="s">
        <v>3</v>
      </c>
      <c r="I231" s="193"/>
      <c r="J231" s="14"/>
      <c r="K231" s="14"/>
      <c r="L231" s="190"/>
      <c r="M231" s="194"/>
      <c r="N231" s="195"/>
      <c r="O231" s="195"/>
      <c r="P231" s="195"/>
      <c r="Q231" s="195"/>
      <c r="R231" s="195"/>
      <c r="S231" s="195"/>
      <c r="T231" s="19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1" t="s">
        <v>150</v>
      </c>
      <c r="AU231" s="191" t="s">
        <v>144</v>
      </c>
      <c r="AV231" s="14" t="s">
        <v>81</v>
      </c>
      <c r="AW231" s="14" t="s">
        <v>34</v>
      </c>
      <c r="AX231" s="14" t="s">
        <v>73</v>
      </c>
      <c r="AY231" s="191" t="s">
        <v>135</v>
      </c>
    </row>
    <row r="232" s="13" customFormat="1">
      <c r="A232" s="13"/>
      <c r="B232" s="181"/>
      <c r="C232" s="13"/>
      <c r="D232" s="174" t="s">
        <v>150</v>
      </c>
      <c r="E232" s="182" t="s">
        <v>3</v>
      </c>
      <c r="F232" s="183" t="s">
        <v>205</v>
      </c>
      <c r="G232" s="13"/>
      <c r="H232" s="184">
        <v>46.116</v>
      </c>
      <c r="I232" s="185"/>
      <c r="J232" s="13"/>
      <c r="K232" s="13"/>
      <c r="L232" s="181"/>
      <c r="M232" s="186"/>
      <c r="N232" s="187"/>
      <c r="O232" s="187"/>
      <c r="P232" s="187"/>
      <c r="Q232" s="187"/>
      <c r="R232" s="187"/>
      <c r="S232" s="187"/>
      <c r="T232" s="18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2" t="s">
        <v>150</v>
      </c>
      <c r="AU232" s="182" t="s">
        <v>144</v>
      </c>
      <c r="AV232" s="13" t="s">
        <v>144</v>
      </c>
      <c r="AW232" s="13" t="s">
        <v>34</v>
      </c>
      <c r="AX232" s="13" t="s">
        <v>73</v>
      </c>
      <c r="AY232" s="182" t="s">
        <v>135</v>
      </c>
    </row>
    <row r="233" s="13" customFormat="1">
      <c r="A233" s="13"/>
      <c r="B233" s="181"/>
      <c r="C233" s="13"/>
      <c r="D233" s="174" t="s">
        <v>150</v>
      </c>
      <c r="E233" s="182" t="s">
        <v>3</v>
      </c>
      <c r="F233" s="183" t="s">
        <v>206</v>
      </c>
      <c r="G233" s="13"/>
      <c r="H233" s="184">
        <v>-5.7800000000000002</v>
      </c>
      <c r="I233" s="185"/>
      <c r="J233" s="13"/>
      <c r="K233" s="13"/>
      <c r="L233" s="181"/>
      <c r="M233" s="186"/>
      <c r="N233" s="187"/>
      <c r="O233" s="187"/>
      <c r="P233" s="187"/>
      <c r="Q233" s="187"/>
      <c r="R233" s="187"/>
      <c r="S233" s="187"/>
      <c r="T233" s="18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2" t="s">
        <v>150</v>
      </c>
      <c r="AU233" s="182" t="s">
        <v>144</v>
      </c>
      <c r="AV233" s="13" t="s">
        <v>144</v>
      </c>
      <c r="AW233" s="13" t="s">
        <v>34</v>
      </c>
      <c r="AX233" s="13" t="s">
        <v>73</v>
      </c>
      <c r="AY233" s="182" t="s">
        <v>135</v>
      </c>
    </row>
    <row r="234" s="14" customFormat="1">
      <c r="A234" s="14"/>
      <c r="B234" s="190"/>
      <c r="C234" s="14"/>
      <c r="D234" s="174" t="s">
        <v>150</v>
      </c>
      <c r="E234" s="191" t="s">
        <v>3</v>
      </c>
      <c r="F234" s="192" t="s">
        <v>207</v>
      </c>
      <c r="G234" s="14"/>
      <c r="H234" s="191" t="s">
        <v>3</v>
      </c>
      <c r="I234" s="193"/>
      <c r="J234" s="14"/>
      <c r="K234" s="14"/>
      <c r="L234" s="190"/>
      <c r="M234" s="194"/>
      <c r="N234" s="195"/>
      <c r="O234" s="195"/>
      <c r="P234" s="195"/>
      <c r="Q234" s="195"/>
      <c r="R234" s="195"/>
      <c r="S234" s="195"/>
      <c r="T234" s="19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1" t="s">
        <v>150</v>
      </c>
      <c r="AU234" s="191" t="s">
        <v>144</v>
      </c>
      <c r="AV234" s="14" t="s">
        <v>81</v>
      </c>
      <c r="AW234" s="14" t="s">
        <v>34</v>
      </c>
      <c r="AX234" s="14" t="s">
        <v>73</v>
      </c>
      <c r="AY234" s="191" t="s">
        <v>135</v>
      </c>
    </row>
    <row r="235" s="13" customFormat="1">
      <c r="A235" s="13"/>
      <c r="B235" s="181"/>
      <c r="C235" s="13"/>
      <c r="D235" s="174" t="s">
        <v>150</v>
      </c>
      <c r="E235" s="182" t="s">
        <v>3</v>
      </c>
      <c r="F235" s="183" t="s">
        <v>208</v>
      </c>
      <c r="G235" s="13"/>
      <c r="H235" s="184">
        <v>21</v>
      </c>
      <c r="I235" s="185"/>
      <c r="J235" s="13"/>
      <c r="K235" s="13"/>
      <c r="L235" s="181"/>
      <c r="M235" s="186"/>
      <c r="N235" s="187"/>
      <c r="O235" s="187"/>
      <c r="P235" s="187"/>
      <c r="Q235" s="187"/>
      <c r="R235" s="187"/>
      <c r="S235" s="187"/>
      <c r="T235" s="18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2" t="s">
        <v>150</v>
      </c>
      <c r="AU235" s="182" t="s">
        <v>144</v>
      </c>
      <c r="AV235" s="13" t="s">
        <v>144</v>
      </c>
      <c r="AW235" s="13" t="s">
        <v>34</v>
      </c>
      <c r="AX235" s="13" t="s">
        <v>73</v>
      </c>
      <c r="AY235" s="182" t="s">
        <v>135</v>
      </c>
    </row>
    <row r="236" s="13" customFormat="1">
      <c r="A236" s="13"/>
      <c r="B236" s="181"/>
      <c r="C236" s="13"/>
      <c r="D236" s="174" t="s">
        <v>150</v>
      </c>
      <c r="E236" s="182" t="s">
        <v>3</v>
      </c>
      <c r="F236" s="183" t="s">
        <v>197</v>
      </c>
      <c r="G236" s="13"/>
      <c r="H236" s="184">
        <v>-1.2</v>
      </c>
      <c r="I236" s="185"/>
      <c r="J236" s="13"/>
      <c r="K236" s="13"/>
      <c r="L236" s="181"/>
      <c r="M236" s="186"/>
      <c r="N236" s="187"/>
      <c r="O236" s="187"/>
      <c r="P236" s="187"/>
      <c r="Q236" s="187"/>
      <c r="R236" s="187"/>
      <c r="S236" s="187"/>
      <c r="T236" s="18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2" t="s">
        <v>150</v>
      </c>
      <c r="AU236" s="182" t="s">
        <v>144</v>
      </c>
      <c r="AV236" s="13" t="s">
        <v>144</v>
      </c>
      <c r="AW236" s="13" t="s">
        <v>34</v>
      </c>
      <c r="AX236" s="13" t="s">
        <v>73</v>
      </c>
      <c r="AY236" s="182" t="s">
        <v>135</v>
      </c>
    </row>
    <row r="237" s="2" customFormat="1" ht="24.15" customHeight="1">
      <c r="A237" s="38"/>
      <c r="B237" s="160"/>
      <c r="C237" s="161" t="s">
        <v>9</v>
      </c>
      <c r="D237" s="161" t="s">
        <v>138</v>
      </c>
      <c r="E237" s="162" t="s">
        <v>240</v>
      </c>
      <c r="F237" s="163" t="s">
        <v>241</v>
      </c>
      <c r="G237" s="164" t="s">
        <v>161</v>
      </c>
      <c r="H237" s="165">
        <v>7.5</v>
      </c>
      <c r="I237" s="166"/>
      <c r="J237" s="167">
        <f>ROUND(I237*H237,2)</f>
        <v>0</v>
      </c>
      <c r="K237" s="163" t="s">
        <v>142</v>
      </c>
      <c r="L237" s="39"/>
      <c r="M237" s="168" t="s">
        <v>3</v>
      </c>
      <c r="N237" s="169" t="s">
        <v>45</v>
      </c>
      <c r="O237" s="72"/>
      <c r="P237" s="170">
        <f>O237*H237</f>
        <v>0</v>
      </c>
      <c r="Q237" s="170">
        <v>0.034680000000000002</v>
      </c>
      <c r="R237" s="170">
        <f>Q237*H237</f>
        <v>0.2601</v>
      </c>
      <c r="S237" s="170">
        <v>0</v>
      </c>
      <c r="T237" s="171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72" t="s">
        <v>143</v>
      </c>
      <c r="AT237" s="172" t="s">
        <v>138</v>
      </c>
      <c r="AU237" s="172" t="s">
        <v>144</v>
      </c>
      <c r="AY237" s="19" t="s">
        <v>135</v>
      </c>
      <c r="BE237" s="173">
        <f>IF(N237="základní",J237,0)</f>
        <v>0</v>
      </c>
      <c r="BF237" s="173">
        <f>IF(N237="snížená",J237,0)</f>
        <v>0</v>
      </c>
      <c r="BG237" s="173">
        <f>IF(N237="zákl. přenesená",J237,0)</f>
        <v>0</v>
      </c>
      <c r="BH237" s="173">
        <f>IF(N237="sníž. přenesená",J237,0)</f>
        <v>0</v>
      </c>
      <c r="BI237" s="173">
        <f>IF(N237="nulová",J237,0)</f>
        <v>0</v>
      </c>
      <c r="BJ237" s="19" t="s">
        <v>144</v>
      </c>
      <c r="BK237" s="173">
        <f>ROUND(I237*H237,2)</f>
        <v>0</v>
      </c>
      <c r="BL237" s="19" t="s">
        <v>143</v>
      </c>
      <c r="BM237" s="172" t="s">
        <v>242</v>
      </c>
    </row>
    <row r="238" s="2" customFormat="1">
      <c r="A238" s="38"/>
      <c r="B238" s="39"/>
      <c r="C238" s="38"/>
      <c r="D238" s="174" t="s">
        <v>146</v>
      </c>
      <c r="E238" s="38"/>
      <c r="F238" s="175" t="s">
        <v>243</v>
      </c>
      <c r="G238" s="38"/>
      <c r="H238" s="38"/>
      <c r="I238" s="176"/>
      <c r="J238" s="38"/>
      <c r="K238" s="38"/>
      <c r="L238" s="39"/>
      <c r="M238" s="177"/>
      <c r="N238" s="178"/>
      <c r="O238" s="72"/>
      <c r="P238" s="72"/>
      <c r="Q238" s="72"/>
      <c r="R238" s="72"/>
      <c r="S238" s="72"/>
      <c r="T238" s="73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9" t="s">
        <v>146</v>
      </c>
      <c r="AU238" s="19" t="s">
        <v>144</v>
      </c>
    </row>
    <row r="239" s="2" customFormat="1">
      <c r="A239" s="38"/>
      <c r="B239" s="39"/>
      <c r="C239" s="38"/>
      <c r="D239" s="179" t="s">
        <v>148</v>
      </c>
      <c r="E239" s="38"/>
      <c r="F239" s="180" t="s">
        <v>244</v>
      </c>
      <c r="G239" s="38"/>
      <c r="H239" s="38"/>
      <c r="I239" s="176"/>
      <c r="J239" s="38"/>
      <c r="K239" s="38"/>
      <c r="L239" s="39"/>
      <c r="M239" s="177"/>
      <c r="N239" s="178"/>
      <c r="O239" s="72"/>
      <c r="P239" s="72"/>
      <c r="Q239" s="72"/>
      <c r="R239" s="72"/>
      <c r="S239" s="72"/>
      <c r="T239" s="73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148</v>
      </c>
      <c r="AU239" s="19" t="s">
        <v>144</v>
      </c>
    </row>
    <row r="240" s="13" customFormat="1">
      <c r="A240" s="13"/>
      <c r="B240" s="181"/>
      <c r="C240" s="13"/>
      <c r="D240" s="174" t="s">
        <v>150</v>
      </c>
      <c r="E240" s="182" t="s">
        <v>3</v>
      </c>
      <c r="F240" s="183" t="s">
        <v>245</v>
      </c>
      <c r="G240" s="13"/>
      <c r="H240" s="184">
        <v>7.5</v>
      </c>
      <c r="I240" s="185"/>
      <c r="J240" s="13"/>
      <c r="K240" s="13"/>
      <c r="L240" s="181"/>
      <c r="M240" s="186"/>
      <c r="N240" s="187"/>
      <c r="O240" s="187"/>
      <c r="P240" s="187"/>
      <c r="Q240" s="187"/>
      <c r="R240" s="187"/>
      <c r="S240" s="187"/>
      <c r="T240" s="18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2" t="s">
        <v>150</v>
      </c>
      <c r="AU240" s="182" t="s">
        <v>144</v>
      </c>
      <c r="AV240" s="13" t="s">
        <v>144</v>
      </c>
      <c r="AW240" s="13" t="s">
        <v>34</v>
      </c>
      <c r="AX240" s="13" t="s">
        <v>73</v>
      </c>
      <c r="AY240" s="182" t="s">
        <v>135</v>
      </c>
    </row>
    <row r="241" s="2" customFormat="1" ht="24.15" customHeight="1">
      <c r="A241" s="38"/>
      <c r="B241" s="160"/>
      <c r="C241" s="161" t="s">
        <v>246</v>
      </c>
      <c r="D241" s="161" t="s">
        <v>138</v>
      </c>
      <c r="E241" s="162" t="s">
        <v>247</v>
      </c>
      <c r="F241" s="163" t="s">
        <v>248</v>
      </c>
      <c r="G241" s="164" t="s">
        <v>141</v>
      </c>
      <c r="H241" s="165">
        <v>3.2149999999999999</v>
      </c>
      <c r="I241" s="166"/>
      <c r="J241" s="167">
        <f>ROUND(I241*H241,2)</f>
        <v>0</v>
      </c>
      <c r="K241" s="163" t="s">
        <v>142</v>
      </c>
      <c r="L241" s="39"/>
      <c r="M241" s="168" t="s">
        <v>3</v>
      </c>
      <c r="N241" s="169" t="s">
        <v>45</v>
      </c>
      <c r="O241" s="72"/>
      <c r="P241" s="170">
        <f>O241*H241</f>
        <v>0</v>
      </c>
      <c r="Q241" s="170">
        <v>0</v>
      </c>
      <c r="R241" s="170">
        <f>Q241*H241</f>
        <v>0</v>
      </c>
      <c r="S241" s="170">
        <v>0</v>
      </c>
      <c r="T241" s="171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72" t="s">
        <v>143</v>
      </c>
      <c r="AT241" s="172" t="s">
        <v>138</v>
      </c>
      <c r="AU241" s="172" t="s">
        <v>144</v>
      </c>
      <c r="AY241" s="19" t="s">
        <v>135</v>
      </c>
      <c r="BE241" s="173">
        <f>IF(N241="základní",J241,0)</f>
        <v>0</v>
      </c>
      <c r="BF241" s="173">
        <f>IF(N241="snížená",J241,0)</f>
        <v>0</v>
      </c>
      <c r="BG241" s="173">
        <f>IF(N241="zákl. přenesená",J241,0)</f>
        <v>0</v>
      </c>
      <c r="BH241" s="173">
        <f>IF(N241="sníž. přenesená",J241,0)</f>
        <v>0</v>
      </c>
      <c r="BI241" s="173">
        <f>IF(N241="nulová",J241,0)</f>
        <v>0</v>
      </c>
      <c r="BJ241" s="19" t="s">
        <v>144</v>
      </c>
      <c r="BK241" s="173">
        <f>ROUND(I241*H241,2)</f>
        <v>0</v>
      </c>
      <c r="BL241" s="19" t="s">
        <v>143</v>
      </c>
      <c r="BM241" s="172" t="s">
        <v>249</v>
      </c>
    </row>
    <row r="242" s="2" customFormat="1">
      <c r="A242" s="38"/>
      <c r="B242" s="39"/>
      <c r="C242" s="38"/>
      <c r="D242" s="174" t="s">
        <v>146</v>
      </c>
      <c r="E242" s="38"/>
      <c r="F242" s="175" t="s">
        <v>250</v>
      </c>
      <c r="G242" s="38"/>
      <c r="H242" s="38"/>
      <c r="I242" s="176"/>
      <c r="J242" s="38"/>
      <c r="K242" s="38"/>
      <c r="L242" s="39"/>
      <c r="M242" s="177"/>
      <c r="N242" s="178"/>
      <c r="O242" s="72"/>
      <c r="P242" s="72"/>
      <c r="Q242" s="72"/>
      <c r="R242" s="72"/>
      <c r="S242" s="72"/>
      <c r="T242" s="73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146</v>
      </c>
      <c r="AU242" s="19" t="s">
        <v>144</v>
      </c>
    </row>
    <row r="243" s="2" customFormat="1">
      <c r="A243" s="38"/>
      <c r="B243" s="39"/>
      <c r="C243" s="38"/>
      <c r="D243" s="179" t="s">
        <v>148</v>
      </c>
      <c r="E243" s="38"/>
      <c r="F243" s="180" t="s">
        <v>251</v>
      </c>
      <c r="G243" s="38"/>
      <c r="H243" s="38"/>
      <c r="I243" s="176"/>
      <c r="J243" s="38"/>
      <c r="K243" s="38"/>
      <c r="L243" s="39"/>
      <c r="M243" s="177"/>
      <c r="N243" s="178"/>
      <c r="O243" s="72"/>
      <c r="P243" s="72"/>
      <c r="Q243" s="72"/>
      <c r="R243" s="72"/>
      <c r="S243" s="72"/>
      <c r="T243" s="73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148</v>
      </c>
      <c r="AU243" s="19" t="s">
        <v>144</v>
      </c>
    </row>
    <row r="244" s="13" customFormat="1">
      <c r="A244" s="13"/>
      <c r="B244" s="181"/>
      <c r="C244" s="13"/>
      <c r="D244" s="174" t="s">
        <v>150</v>
      </c>
      <c r="E244" s="182" t="s">
        <v>3</v>
      </c>
      <c r="F244" s="183" t="s">
        <v>252</v>
      </c>
      <c r="G244" s="13"/>
      <c r="H244" s="184">
        <v>3.2149999999999999</v>
      </c>
      <c r="I244" s="185"/>
      <c r="J244" s="13"/>
      <c r="K244" s="13"/>
      <c r="L244" s="181"/>
      <c r="M244" s="186"/>
      <c r="N244" s="187"/>
      <c r="O244" s="187"/>
      <c r="P244" s="187"/>
      <c r="Q244" s="187"/>
      <c r="R244" s="187"/>
      <c r="S244" s="187"/>
      <c r="T244" s="18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2" t="s">
        <v>150</v>
      </c>
      <c r="AU244" s="182" t="s">
        <v>144</v>
      </c>
      <c r="AV244" s="13" t="s">
        <v>144</v>
      </c>
      <c r="AW244" s="13" t="s">
        <v>34</v>
      </c>
      <c r="AX244" s="13" t="s">
        <v>73</v>
      </c>
      <c r="AY244" s="182" t="s">
        <v>135</v>
      </c>
    </row>
    <row r="245" s="2" customFormat="1" ht="33" customHeight="1">
      <c r="A245" s="38"/>
      <c r="B245" s="160"/>
      <c r="C245" s="161" t="s">
        <v>253</v>
      </c>
      <c r="D245" s="161" t="s">
        <v>138</v>
      </c>
      <c r="E245" s="162" t="s">
        <v>254</v>
      </c>
      <c r="F245" s="163" t="s">
        <v>255</v>
      </c>
      <c r="G245" s="164" t="s">
        <v>141</v>
      </c>
      <c r="H245" s="165">
        <v>3.2149999999999999</v>
      </c>
      <c r="I245" s="166"/>
      <c r="J245" s="167">
        <f>ROUND(I245*H245,2)</f>
        <v>0</v>
      </c>
      <c r="K245" s="163" t="s">
        <v>142</v>
      </c>
      <c r="L245" s="39"/>
      <c r="M245" s="168" t="s">
        <v>3</v>
      </c>
      <c r="N245" s="169" t="s">
        <v>45</v>
      </c>
      <c r="O245" s="72"/>
      <c r="P245" s="170">
        <f>O245*H245</f>
        <v>0</v>
      </c>
      <c r="Q245" s="170">
        <v>0</v>
      </c>
      <c r="R245" s="170">
        <f>Q245*H245</f>
        <v>0</v>
      </c>
      <c r="S245" s="170">
        <v>0</v>
      </c>
      <c r="T245" s="17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72" t="s">
        <v>143</v>
      </c>
      <c r="AT245" s="172" t="s">
        <v>138</v>
      </c>
      <c r="AU245" s="172" t="s">
        <v>144</v>
      </c>
      <c r="AY245" s="19" t="s">
        <v>135</v>
      </c>
      <c r="BE245" s="173">
        <f>IF(N245="základní",J245,0)</f>
        <v>0</v>
      </c>
      <c r="BF245" s="173">
        <f>IF(N245="snížená",J245,0)</f>
        <v>0</v>
      </c>
      <c r="BG245" s="173">
        <f>IF(N245="zákl. přenesená",J245,0)</f>
        <v>0</v>
      </c>
      <c r="BH245" s="173">
        <f>IF(N245="sníž. přenesená",J245,0)</f>
        <v>0</v>
      </c>
      <c r="BI245" s="173">
        <f>IF(N245="nulová",J245,0)</f>
        <v>0</v>
      </c>
      <c r="BJ245" s="19" t="s">
        <v>144</v>
      </c>
      <c r="BK245" s="173">
        <f>ROUND(I245*H245,2)</f>
        <v>0</v>
      </c>
      <c r="BL245" s="19" t="s">
        <v>143</v>
      </c>
      <c r="BM245" s="172" t="s">
        <v>256</v>
      </c>
    </row>
    <row r="246" s="2" customFormat="1">
      <c r="A246" s="38"/>
      <c r="B246" s="39"/>
      <c r="C246" s="38"/>
      <c r="D246" s="174" t="s">
        <v>146</v>
      </c>
      <c r="E246" s="38"/>
      <c r="F246" s="175" t="s">
        <v>257</v>
      </c>
      <c r="G246" s="38"/>
      <c r="H246" s="38"/>
      <c r="I246" s="176"/>
      <c r="J246" s="38"/>
      <c r="K246" s="38"/>
      <c r="L246" s="39"/>
      <c r="M246" s="177"/>
      <c r="N246" s="178"/>
      <c r="O246" s="72"/>
      <c r="P246" s="72"/>
      <c r="Q246" s="72"/>
      <c r="R246" s="72"/>
      <c r="S246" s="72"/>
      <c r="T246" s="73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9" t="s">
        <v>146</v>
      </c>
      <c r="AU246" s="19" t="s">
        <v>144</v>
      </c>
    </row>
    <row r="247" s="2" customFormat="1">
      <c r="A247" s="38"/>
      <c r="B247" s="39"/>
      <c r="C247" s="38"/>
      <c r="D247" s="179" t="s">
        <v>148</v>
      </c>
      <c r="E247" s="38"/>
      <c r="F247" s="180" t="s">
        <v>258</v>
      </c>
      <c r="G247" s="38"/>
      <c r="H247" s="38"/>
      <c r="I247" s="176"/>
      <c r="J247" s="38"/>
      <c r="K247" s="38"/>
      <c r="L247" s="39"/>
      <c r="M247" s="177"/>
      <c r="N247" s="178"/>
      <c r="O247" s="72"/>
      <c r="P247" s="72"/>
      <c r="Q247" s="72"/>
      <c r="R247" s="72"/>
      <c r="S247" s="72"/>
      <c r="T247" s="73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9" t="s">
        <v>148</v>
      </c>
      <c r="AU247" s="19" t="s">
        <v>144</v>
      </c>
    </row>
    <row r="248" s="2" customFormat="1" ht="16.5" customHeight="1">
      <c r="A248" s="38"/>
      <c r="B248" s="160"/>
      <c r="C248" s="161" t="s">
        <v>259</v>
      </c>
      <c r="D248" s="161" t="s">
        <v>138</v>
      </c>
      <c r="E248" s="162" t="s">
        <v>260</v>
      </c>
      <c r="F248" s="163" t="s">
        <v>261</v>
      </c>
      <c r="G248" s="164" t="s">
        <v>154</v>
      </c>
      <c r="H248" s="165">
        <v>0.249</v>
      </c>
      <c r="I248" s="166"/>
      <c r="J248" s="167">
        <f>ROUND(I248*H248,2)</f>
        <v>0</v>
      </c>
      <c r="K248" s="163" t="s">
        <v>177</v>
      </c>
      <c r="L248" s="39"/>
      <c r="M248" s="168" t="s">
        <v>3</v>
      </c>
      <c r="N248" s="169" t="s">
        <v>45</v>
      </c>
      <c r="O248" s="72"/>
      <c r="P248" s="170">
        <f>O248*H248</f>
        <v>0</v>
      </c>
      <c r="Q248" s="170">
        <v>1.06277</v>
      </c>
      <c r="R248" s="170">
        <f>Q248*H248</f>
        <v>0.26462973000000001</v>
      </c>
      <c r="S248" s="170">
        <v>0</v>
      </c>
      <c r="T248" s="17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72" t="s">
        <v>143</v>
      </c>
      <c r="AT248" s="172" t="s">
        <v>138</v>
      </c>
      <c r="AU248" s="172" t="s">
        <v>144</v>
      </c>
      <c r="AY248" s="19" t="s">
        <v>135</v>
      </c>
      <c r="BE248" s="173">
        <f>IF(N248="základní",J248,0)</f>
        <v>0</v>
      </c>
      <c r="BF248" s="173">
        <f>IF(N248="snížená",J248,0)</f>
        <v>0</v>
      </c>
      <c r="BG248" s="173">
        <f>IF(N248="zákl. přenesená",J248,0)</f>
        <v>0</v>
      </c>
      <c r="BH248" s="173">
        <f>IF(N248="sníž. přenesená",J248,0)</f>
        <v>0</v>
      </c>
      <c r="BI248" s="173">
        <f>IF(N248="nulová",J248,0)</f>
        <v>0</v>
      </c>
      <c r="BJ248" s="19" t="s">
        <v>144</v>
      </c>
      <c r="BK248" s="173">
        <f>ROUND(I248*H248,2)</f>
        <v>0</v>
      </c>
      <c r="BL248" s="19" t="s">
        <v>143</v>
      </c>
      <c r="BM248" s="172" t="s">
        <v>262</v>
      </c>
    </row>
    <row r="249" s="2" customFormat="1">
      <c r="A249" s="38"/>
      <c r="B249" s="39"/>
      <c r="C249" s="38"/>
      <c r="D249" s="174" t="s">
        <v>146</v>
      </c>
      <c r="E249" s="38"/>
      <c r="F249" s="175" t="s">
        <v>263</v>
      </c>
      <c r="G249" s="38"/>
      <c r="H249" s="38"/>
      <c r="I249" s="176"/>
      <c r="J249" s="38"/>
      <c r="K249" s="38"/>
      <c r="L249" s="39"/>
      <c r="M249" s="177"/>
      <c r="N249" s="178"/>
      <c r="O249" s="72"/>
      <c r="P249" s="72"/>
      <c r="Q249" s="72"/>
      <c r="R249" s="72"/>
      <c r="S249" s="72"/>
      <c r="T249" s="73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146</v>
      </c>
      <c r="AU249" s="19" t="s">
        <v>144</v>
      </c>
    </row>
    <row r="250" s="2" customFormat="1">
      <c r="A250" s="38"/>
      <c r="B250" s="39"/>
      <c r="C250" s="38"/>
      <c r="D250" s="179" t="s">
        <v>148</v>
      </c>
      <c r="E250" s="38"/>
      <c r="F250" s="180" t="s">
        <v>264</v>
      </c>
      <c r="G250" s="38"/>
      <c r="H250" s="38"/>
      <c r="I250" s="176"/>
      <c r="J250" s="38"/>
      <c r="K250" s="38"/>
      <c r="L250" s="39"/>
      <c r="M250" s="177"/>
      <c r="N250" s="178"/>
      <c r="O250" s="72"/>
      <c r="P250" s="72"/>
      <c r="Q250" s="72"/>
      <c r="R250" s="72"/>
      <c r="S250" s="72"/>
      <c r="T250" s="73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9" t="s">
        <v>148</v>
      </c>
      <c r="AU250" s="19" t="s">
        <v>144</v>
      </c>
    </row>
    <row r="251" s="13" customFormat="1">
      <c r="A251" s="13"/>
      <c r="B251" s="181"/>
      <c r="C251" s="13"/>
      <c r="D251" s="174" t="s">
        <v>150</v>
      </c>
      <c r="E251" s="182" t="s">
        <v>3</v>
      </c>
      <c r="F251" s="183" t="s">
        <v>265</v>
      </c>
      <c r="G251" s="13"/>
      <c r="H251" s="184">
        <v>0.249</v>
      </c>
      <c r="I251" s="185"/>
      <c r="J251" s="13"/>
      <c r="K251" s="13"/>
      <c r="L251" s="181"/>
      <c r="M251" s="186"/>
      <c r="N251" s="187"/>
      <c r="O251" s="187"/>
      <c r="P251" s="187"/>
      <c r="Q251" s="187"/>
      <c r="R251" s="187"/>
      <c r="S251" s="187"/>
      <c r="T251" s="18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2" t="s">
        <v>150</v>
      </c>
      <c r="AU251" s="182" t="s">
        <v>144</v>
      </c>
      <c r="AV251" s="13" t="s">
        <v>144</v>
      </c>
      <c r="AW251" s="13" t="s">
        <v>34</v>
      </c>
      <c r="AX251" s="13" t="s">
        <v>73</v>
      </c>
      <c r="AY251" s="182" t="s">
        <v>135</v>
      </c>
    </row>
    <row r="252" s="2" customFormat="1" ht="24.15" customHeight="1">
      <c r="A252" s="38"/>
      <c r="B252" s="160"/>
      <c r="C252" s="161" t="s">
        <v>266</v>
      </c>
      <c r="D252" s="161" t="s">
        <v>138</v>
      </c>
      <c r="E252" s="162" t="s">
        <v>267</v>
      </c>
      <c r="F252" s="163" t="s">
        <v>268</v>
      </c>
      <c r="G252" s="164" t="s">
        <v>161</v>
      </c>
      <c r="H252" s="165">
        <v>64.290000000000006</v>
      </c>
      <c r="I252" s="166"/>
      <c r="J252" s="167">
        <f>ROUND(I252*H252,2)</f>
        <v>0</v>
      </c>
      <c r="K252" s="163" t="s">
        <v>142</v>
      </c>
      <c r="L252" s="39"/>
      <c r="M252" s="168" t="s">
        <v>3</v>
      </c>
      <c r="N252" s="169" t="s">
        <v>45</v>
      </c>
      <c r="O252" s="72"/>
      <c r="P252" s="170">
        <f>O252*H252</f>
        <v>0</v>
      </c>
      <c r="Q252" s="170">
        <v>0.1231</v>
      </c>
      <c r="R252" s="170">
        <f>Q252*H252</f>
        <v>7.9140990000000011</v>
      </c>
      <c r="S252" s="170">
        <v>0</v>
      </c>
      <c r="T252" s="17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72" t="s">
        <v>143</v>
      </c>
      <c r="AT252" s="172" t="s">
        <v>138</v>
      </c>
      <c r="AU252" s="172" t="s">
        <v>144</v>
      </c>
      <c r="AY252" s="19" t="s">
        <v>135</v>
      </c>
      <c r="BE252" s="173">
        <f>IF(N252="základní",J252,0)</f>
        <v>0</v>
      </c>
      <c r="BF252" s="173">
        <f>IF(N252="snížená",J252,0)</f>
        <v>0</v>
      </c>
      <c r="BG252" s="173">
        <f>IF(N252="zákl. přenesená",J252,0)</f>
        <v>0</v>
      </c>
      <c r="BH252" s="173">
        <f>IF(N252="sníž. přenesená",J252,0)</f>
        <v>0</v>
      </c>
      <c r="BI252" s="173">
        <f>IF(N252="nulová",J252,0)</f>
        <v>0</v>
      </c>
      <c r="BJ252" s="19" t="s">
        <v>144</v>
      </c>
      <c r="BK252" s="173">
        <f>ROUND(I252*H252,2)</f>
        <v>0</v>
      </c>
      <c r="BL252" s="19" t="s">
        <v>143</v>
      </c>
      <c r="BM252" s="172" t="s">
        <v>269</v>
      </c>
    </row>
    <row r="253" s="2" customFormat="1">
      <c r="A253" s="38"/>
      <c r="B253" s="39"/>
      <c r="C253" s="38"/>
      <c r="D253" s="174" t="s">
        <v>146</v>
      </c>
      <c r="E253" s="38"/>
      <c r="F253" s="175" t="s">
        <v>270</v>
      </c>
      <c r="G253" s="38"/>
      <c r="H253" s="38"/>
      <c r="I253" s="176"/>
      <c r="J253" s="38"/>
      <c r="K253" s="38"/>
      <c r="L253" s="39"/>
      <c r="M253" s="177"/>
      <c r="N253" s="178"/>
      <c r="O253" s="72"/>
      <c r="P253" s="72"/>
      <c r="Q253" s="72"/>
      <c r="R253" s="72"/>
      <c r="S253" s="72"/>
      <c r="T253" s="73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9" t="s">
        <v>146</v>
      </c>
      <c r="AU253" s="19" t="s">
        <v>144</v>
      </c>
    </row>
    <row r="254" s="2" customFormat="1">
      <c r="A254" s="38"/>
      <c r="B254" s="39"/>
      <c r="C254" s="38"/>
      <c r="D254" s="179" t="s">
        <v>148</v>
      </c>
      <c r="E254" s="38"/>
      <c r="F254" s="180" t="s">
        <v>271</v>
      </c>
      <c r="G254" s="38"/>
      <c r="H254" s="38"/>
      <c r="I254" s="176"/>
      <c r="J254" s="38"/>
      <c r="K254" s="38"/>
      <c r="L254" s="39"/>
      <c r="M254" s="177"/>
      <c r="N254" s="178"/>
      <c r="O254" s="72"/>
      <c r="P254" s="72"/>
      <c r="Q254" s="72"/>
      <c r="R254" s="72"/>
      <c r="S254" s="72"/>
      <c r="T254" s="73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9" t="s">
        <v>148</v>
      </c>
      <c r="AU254" s="19" t="s">
        <v>144</v>
      </c>
    </row>
    <row r="255" s="13" customFormat="1">
      <c r="A255" s="13"/>
      <c r="B255" s="181"/>
      <c r="C255" s="13"/>
      <c r="D255" s="174" t="s">
        <v>150</v>
      </c>
      <c r="E255" s="182" t="s">
        <v>3</v>
      </c>
      <c r="F255" s="183" t="s">
        <v>272</v>
      </c>
      <c r="G255" s="13"/>
      <c r="H255" s="184">
        <v>24.25</v>
      </c>
      <c r="I255" s="185"/>
      <c r="J255" s="13"/>
      <c r="K255" s="13"/>
      <c r="L255" s="181"/>
      <c r="M255" s="186"/>
      <c r="N255" s="187"/>
      <c r="O255" s="187"/>
      <c r="P255" s="187"/>
      <c r="Q255" s="187"/>
      <c r="R255" s="187"/>
      <c r="S255" s="187"/>
      <c r="T255" s="18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2" t="s">
        <v>150</v>
      </c>
      <c r="AU255" s="182" t="s">
        <v>144</v>
      </c>
      <c r="AV255" s="13" t="s">
        <v>144</v>
      </c>
      <c r="AW255" s="13" t="s">
        <v>34</v>
      </c>
      <c r="AX255" s="13" t="s">
        <v>73</v>
      </c>
      <c r="AY255" s="182" t="s">
        <v>135</v>
      </c>
    </row>
    <row r="256" s="13" customFormat="1">
      <c r="A256" s="13"/>
      <c r="B256" s="181"/>
      <c r="C256" s="13"/>
      <c r="D256" s="174" t="s">
        <v>150</v>
      </c>
      <c r="E256" s="182" t="s">
        <v>3</v>
      </c>
      <c r="F256" s="183" t="s">
        <v>273</v>
      </c>
      <c r="G256" s="13"/>
      <c r="H256" s="184">
        <v>12.9</v>
      </c>
      <c r="I256" s="185"/>
      <c r="J256" s="13"/>
      <c r="K256" s="13"/>
      <c r="L256" s="181"/>
      <c r="M256" s="186"/>
      <c r="N256" s="187"/>
      <c r="O256" s="187"/>
      <c r="P256" s="187"/>
      <c r="Q256" s="187"/>
      <c r="R256" s="187"/>
      <c r="S256" s="187"/>
      <c r="T256" s="18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2" t="s">
        <v>150</v>
      </c>
      <c r="AU256" s="182" t="s">
        <v>144</v>
      </c>
      <c r="AV256" s="13" t="s">
        <v>144</v>
      </c>
      <c r="AW256" s="13" t="s">
        <v>34</v>
      </c>
      <c r="AX256" s="13" t="s">
        <v>73</v>
      </c>
      <c r="AY256" s="182" t="s">
        <v>135</v>
      </c>
    </row>
    <row r="257" s="13" customFormat="1">
      <c r="A257" s="13"/>
      <c r="B257" s="181"/>
      <c r="C257" s="13"/>
      <c r="D257" s="174" t="s">
        <v>150</v>
      </c>
      <c r="E257" s="182" t="s">
        <v>3</v>
      </c>
      <c r="F257" s="183" t="s">
        <v>274</v>
      </c>
      <c r="G257" s="13"/>
      <c r="H257" s="184">
        <v>0.90000000000000002</v>
      </c>
      <c r="I257" s="185"/>
      <c r="J257" s="13"/>
      <c r="K257" s="13"/>
      <c r="L257" s="181"/>
      <c r="M257" s="186"/>
      <c r="N257" s="187"/>
      <c r="O257" s="187"/>
      <c r="P257" s="187"/>
      <c r="Q257" s="187"/>
      <c r="R257" s="187"/>
      <c r="S257" s="187"/>
      <c r="T257" s="18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2" t="s">
        <v>150</v>
      </c>
      <c r="AU257" s="182" t="s">
        <v>144</v>
      </c>
      <c r="AV257" s="13" t="s">
        <v>144</v>
      </c>
      <c r="AW257" s="13" t="s">
        <v>34</v>
      </c>
      <c r="AX257" s="13" t="s">
        <v>73</v>
      </c>
      <c r="AY257" s="182" t="s">
        <v>135</v>
      </c>
    </row>
    <row r="258" s="13" customFormat="1">
      <c r="A258" s="13"/>
      <c r="B258" s="181"/>
      <c r="C258" s="13"/>
      <c r="D258" s="174" t="s">
        <v>150</v>
      </c>
      <c r="E258" s="182" t="s">
        <v>3</v>
      </c>
      <c r="F258" s="183" t="s">
        <v>275</v>
      </c>
      <c r="G258" s="13"/>
      <c r="H258" s="184">
        <v>1.96</v>
      </c>
      <c r="I258" s="185"/>
      <c r="J258" s="13"/>
      <c r="K258" s="13"/>
      <c r="L258" s="181"/>
      <c r="M258" s="186"/>
      <c r="N258" s="187"/>
      <c r="O258" s="187"/>
      <c r="P258" s="187"/>
      <c r="Q258" s="187"/>
      <c r="R258" s="187"/>
      <c r="S258" s="187"/>
      <c r="T258" s="18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2" t="s">
        <v>150</v>
      </c>
      <c r="AU258" s="182" t="s">
        <v>144</v>
      </c>
      <c r="AV258" s="13" t="s">
        <v>144</v>
      </c>
      <c r="AW258" s="13" t="s">
        <v>34</v>
      </c>
      <c r="AX258" s="13" t="s">
        <v>73</v>
      </c>
      <c r="AY258" s="182" t="s">
        <v>135</v>
      </c>
    </row>
    <row r="259" s="13" customFormat="1">
      <c r="A259" s="13"/>
      <c r="B259" s="181"/>
      <c r="C259" s="13"/>
      <c r="D259" s="174" t="s">
        <v>150</v>
      </c>
      <c r="E259" s="182" t="s">
        <v>3</v>
      </c>
      <c r="F259" s="183" t="s">
        <v>276</v>
      </c>
      <c r="G259" s="13"/>
      <c r="H259" s="184">
        <v>6.5999999999999996</v>
      </c>
      <c r="I259" s="185"/>
      <c r="J259" s="13"/>
      <c r="K259" s="13"/>
      <c r="L259" s="181"/>
      <c r="M259" s="186"/>
      <c r="N259" s="187"/>
      <c r="O259" s="187"/>
      <c r="P259" s="187"/>
      <c r="Q259" s="187"/>
      <c r="R259" s="187"/>
      <c r="S259" s="187"/>
      <c r="T259" s="18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2" t="s">
        <v>150</v>
      </c>
      <c r="AU259" s="182" t="s">
        <v>144</v>
      </c>
      <c r="AV259" s="13" t="s">
        <v>144</v>
      </c>
      <c r="AW259" s="13" t="s">
        <v>34</v>
      </c>
      <c r="AX259" s="13" t="s">
        <v>73</v>
      </c>
      <c r="AY259" s="182" t="s">
        <v>135</v>
      </c>
    </row>
    <row r="260" s="13" customFormat="1">
      <c r="A260" s="13"/>
      <c r="B260" s="181"/>
      <c r="C260" s="13"/>
      <c r="D260" s="174" t="s">
        <v>150</v>
      </c>
      <c r="E260" s="182" t="s">
        <v>3</v>
      </c>
      <c r="F260" s="183" t="s">
        <v>277</v>
      </c>
      <c r="G260" s="13"/>
      <c r="H260" s="184">
        <v>14.710000000000001</v>
      </c>
      <c r="I260" s="185"/>
      <c r="J260" s="13"/>
      <c r="K260" s="13"/>
      <c r="L260" s="181"/>
      <c r="M260" s="186"/>
      <c r="N260" s="187"/>
      <c r="O260" s="187"/>
      <c r="P260" s="187"/>
      <c r="Q260" s="187"/>
      <c r="R260" s="187"/>
      <c r="S260" s="187"/>
      <c r="T260" s="18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2" t="s">
        <v>150</v>
      </c>
      <c r="AU260" s="182" t="s">
        <v>144</v>
      </c>
      <c r="AV260" s="13" t="s">
        <v>144</v>
      </c>
      <c r="AW260" s="13" t="s">
        <v>34</v>
      </c>
      <c r="AX260" s="13" t="s">
        <v>73</v>
      </c>
      <c r="AY260" s="182" t="s">
        <v>135</v>
      </c>
    </row>
    <row r="261" s="13" customFormat="1">
      <c r="A261" s="13"/>
      <c r="B261" s="181"/>
      <c r="C261" s="13"/>
      <c r="D261" s="174" t="s">
        <v>150</v>
      </c>
      <c r="E261" s="182" t="s">
        <v>3</v>
      </c>
      <c r="F261" s="183" t="s">
        <v>278</v>
      </c>
      <c r="G261" s="13"/>
      <c r="H261" s="184">
        <v>2.9700000000000002</v>
      </c>
      <c r="I261" s="185"/>
      <c r="J261" s="13"/>
      <c r="K261" s="13"/>
      <c r="L261" s="181"/>
      <c r="M261" s="186"/>
      <c r="N261" s="187"/>
      <c r="O261" s="187"/>
      <c r="P261" s="187"/>
      <c r="Q261" s="187"/>
      <c r="R261" s="187"/>
      <c r="S261" s="187"/>
      <c r="T261" s="18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2" t="s">
        <v>150</v>
      </c>
      <c r="AU261" s="182" t="s">
        <v>144</v>
      </c>
      <c r="AV261" s="13" t="s">
        <v>144</v>
      </c>
      <c r="AW261" s="13" t="s">
        <v>34</v>
      </c>
      <c r="AX261" s="13" t="s">
        <v>73</v>
      </c>
      <c r="AY261" s="182" t="s">
        <v>135</v>
      </c>
    </row>
    <row r="262" s="2" customFormat="1" ht="16.5" customHeight="1">
      <c r="A262" s="38"/>
      <c r="B262" s="160"/>
      <c r="C262" s="161" t="s">
        <v>279</v>
      </c>
      <c r="D262" s="161" t="s">
        <v>138</v>
      </c>
      <c r="E262" s="162" t="s">
        <v>280</v>
      </c>
      <c r="F262" s="163" t="s">
        <v>281</v>
      </c>
      <c r="G262" s="164" t="s">
        <v>161</v>
      </c>
      <c r="H262" s="165">
        <v>70</v>
      </c>
      <c r="I262" s="166"/>
      <c r="J262" s="167">
        <f>ROUND(I262*H262,2)</f>
        <v>0</v>
      </c>
      <c r="K262" s="163" t="s">
        <v>142</v>
      </c>
      <c r="L262" s="39"/>
      <c r="M262" s="168" t="s">
        <v>3</v>
      </c>
      <c r="N262" s="169" t="s">
        <v>45</v>
      </c>
      <c r="O262" s="72"/>
      <c r="P262" s="170">
        <f>O262*H262</f>
        <v>0</v>
      </c>
      <c r="Q262" s="170">
        <v>0.00012999999999999999</v>
      </c>
      <c r="R262" s="170">
        <f>Q262*H262</f>
        <v>0.0090999999999999987</v>
      </c>
      <c r="S262" s="170">
        <v>0</v>
      </c>
      <c r="T262" s="17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72" t="s">
        <v>143</v>
      </c>
      <c r="AT262" s="172" t="s">
        <v>138</v>
      </c>
      <c r="AU262" s="172" t="s">
        <v>144</v>
      </c>
      <c r="AY262" s="19" t="s">
        <v>135</v>
      </c>
      <c r="BE262" s="173">
        <f>IF(N262="základní",J262,0)</f>
        <v>0</v>
      </c>
      <c r="BF262" s="173">
        <f>IF(N262="snížená",J262,0)</f>
        <v>0</v>
      </c>
      <c r="BG262" s="173">
        <f>IF(N262="zákl. přenesená",J262,0)</f>
        <v>0</v>
      </c>
      <c r="BH262" s="173">
        <f>IF(N262="sníž. přenesená",J262,0)</f>
        <v>0</v>
      </c>
      <c r="BI262" s="173">
        <f>IF(N262="nulová",J262,0)</f>
        <v>0</v>
      </c>
      <c r="BJ262" s="19" t="s">
        <v>144</v>
      </c>
      <c r="BK262" s="173">
        <f>ROUND(I262*H262,2)</f>
        <v>0</v>
      </c>
      <c r="BL262" s="19" t="s">
        <v>143</v>
      </c>
      <c r="BM262" s="172" t="s">
        <v>282</v>
      </c>
    </row>
    <row r="263" s="2" customFormat="1">
      <c r="A263" s="38"/>
      <c r="B263" s="39"/>
      <c r="C263" s="38"/>
      <c r="D263" s="174" t="s">
        <v>146</v>
      </c>
      <c r="E263" s="38"/>
      <c r="F263" s="175" t="s">
        <v>283</v>
      </c>
      <c r="G263" s="38"/>
      <c r="H263" s="38"/>
      <c r="I263" s="176"/>
      <c r="J263" s="38"/>
      <c r="K263" s="38"/>
      <c r="L263" s="39"/>
      <c r="M263" s="177"/>
      <c r="N263" s="178"/>
      <c r="O263" s="72"/>
      <c r="P263" s="72"/>
      <c r="Q263" s="72"/>
      <c r="R263" s="72"/>
      <c r="S263" s="72"/>
      <c r="T263" s="73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9" t="s">
        <v>146</v>
      </c>
      <c r="AU263" s="19" t="s">
        <v>144</v>
      </c>
    </row>
    <row r="264" s="2" customFormat="1">
      <c r="A264" s="38"/>
      <c r="B264" s="39"/>
      <c r="C264" s="38"/>
      <c r="D264" s="179" t="s">
        <v>148</v>
      </c>
      <c r="E264" s="38"/>
      <c r="F264" s="180" t="s">
        <v>284</v>
      </c>
      <c r="G264" s="38"/>
      <c r="H264" s="38"/>
      <c r="I264" s="176"/>
      <c r="J264" s="38"/>
      <c r="K264" s="38"/>
      <c r="L264" s="39"/>
      <c r="M264" s="177"/>
      <c r="N264" s="178"/>
      <c r="O264" s="72"/>
      <c r="P264" s="72"/>
      <c r="Q264" s="72"/>
      <c r="R264" s="72"/>
      <c r="S264" s="72"/>
      <c r="T264" s="73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9" t="s">
        <v>148</v>
      </c>
      <c r="AU264" s="19" t="s">
        <v>144</v>
      </c>
    </row>
    <row r="265" s="2" customFormat="1" ht="33" customHeight="1">
      <c r="A265" s="38"/>
      <c r="B265" s="160"/>
      <c r="C265" s="161" t="s">
        <v>285</v>
      </c>
      <c r="D265" s="161" t="s">
        <v>138</v>
      </c>
      <c r="E265" s="162" t="s">
        <v>286</v>
      </c>
      <c r="F265" s="163" t="s">
        <v>287</v>
      </c>
      <c r="G265" s="164" t="s">
        <v>288</v>
      </c>
      <c r="H265" s="165">
        <v>81.299999999999997</v>
      </c>
      <c r="I265" s="166"/>
      <c r="J265" s="167">
        <f>ROUND(I265*H265,2)</f>
        <v>0</v>
      </c>
      <c r="K265" s="163" t="s">
        <v>142</v>
      </c>
      <c r="L265" s="39"/>
      <c r="M265" s="168" t="s">
        <v>3</v>
      </c>
      <c r="N265" s="169" t="s">
        <v>45</v>
      </c>
      <c r="O265" s="72"/>
      <c r="P265" s="170">
        <f>O265*H265</f>
        <v>0</v>
      </c>
      <c r="Q265" s="170">
        <v>2.0000000000000002E-05</v>
      </c>
      <c r="R265" s="170">
        <f>Q265*H265</f>
        <v>0.0016260000000000001</v>
      </c>
      <c r="S265" s="170">
        <v>0</v>
      </c>
      <c r="T265" s="17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72" t="s">
        <v>143</v>
      </c>
      <c r="AT265" s="172" t="s">
        <v>138</v>
      </c>
      <c r="AU265" s="172" t="s">
        <v>144</v>
      </c>
      <c r="AY265" s="19" t="s">
        <v>135</v>
      </c>
      <c r="BE265" s="173">
        <f>IF(N265="základní",J265,0)</f>
        <v>0</v>
      </c>
      <c r="BF265" s="173">
        <f>IF(N265="snížená",J265,0)</f>
        <v>0</v>
      </c>
      <c r="BG265" s="173">
        <f>IF(N265="zákl. přenesená",J265,0)</f>
        <v>0</v>
      </c>
      <c r="BH265" s="173">
        <f>IF(N265="sníž. přenesená",J265,0)</f>
        <v>0</v>
      </c>
      <c r="BI265" s="173">
        <f>IF(N265="nulová",J265,0)</f>
        <v>0</v>
      </c>
      <c r="BJ265" s="19" t="s">
        <v>144</v>
      </c>
      <c r="BK265" s="173">
        <f>ROUND(I265*H265,2)</f>
        <v>0</v>
      </c>
      <c r="BL265" s="19" t="s">
        <v>143</v>
      </c>
      <c r="BM265" s="172" t="s">
        <v>289</v>
      </c>
    </row>
    <row r="266" s="2" customFormat="1">
      <c r="A266" s="38"/>
      <c r="B266" s="39"/>
      <c r="C266" s="38"/>
      <c r="D266" s="174" t="s">
        <v>146</v>
      </c>
      <c r="E266" s="38"/>
      <c r="F266" s="175" t="s">
        <v>290</v>
      </c>
      <c r="G266" s="38"/>
      <c r="H266" s="38"/>
      <c r="I266" s="176"/>
      <c r="J266" s="38"/>
      <c r="K266" s="38"/>
      <c r="L266" s="39"/>
      <c r="M266" s="177"/>
      <c r="N266" s="178"/>
      <c r="O266" s="72"/>
      <c r="P266" s="72"/>
      <c r="Q266" s="72"/>
      <c r="R266" s="72"/>
      <c r="S266" s="72"/>
      <c r="T266" s="73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9" t="s">
        <v>146</v>
      </c>
      <c r="AU266" s="19" t="s">
        <v>144</v>
      </c>
    </row>
    <row r="267" s="2" customFormat="1">
      <c r="A267" s="38"/>
      <c r="B267" s="39"/>
      <c r="C267" s="38"/>
      <c r="D267" s="179" t="s">
        <v>148</v>
      </c>
      <c r="E267" s="38"/>
      <c r="F267" s="180" t="s">
        <v>291</v>
      </c>
      <c r="G267" s="38"/>
      <c r="H267" s="38"/>
      <c r="I267" s="176"/>
      <c r="J267" s="38"/>
      <c r="K267" s="38"/>
      <c r="L267" s="39"/>
      <c r="M267" s="177"/>
      <c r="N267" s="178"/>
      <c r="O267" s="72"/>
      <c r="P267" s="72"/>
      <c r="Q267" s="72"/>
      <c r="R267" s="72"/>
      <c r="S267" s="72"/>
      <c r="T267" s="73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9" t="s">
        <v>148</v>
      </c>
      <c r="AU267" s="19" t="s">
        <v>144</v>
      </c>
    </row>
    <row r="268" s="13" customFormat="1">
      <c r="A268" s="13"/>
      <c r="B268" s="181"/>
      <c r="C268" s="13"/>
      <c r="D268" s="174" t="s">
        <v>150</v>
      </c>
      <c r="E268" s="182" t="s">
        <v>3</v>
      </c>
      <c r="F268" s="183" t="s">
        <v>292</v>
      </c>
      <c r="G268" s="13"/>
      <c r="H268" s="184">
        <v>81.299999999999997</v>
      </c>
      <c r="I268" s="185"/>
      <c r="J268" s="13"/>
      <c r="K268" s="13"/>
      <c r="L268" s="181"/>
      <c r="M268" s="186"/>
      <c r="N268" s="187"/>
      <c r="O268" s="187"/>
      <c r="P268" s="187"/>
      <c r="Q268" s="187"/>
      <c r="R268" s="187"/>
      <c r="S268" s="187"/>
      <c r="T268" s="18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2" t="s">
        <v>150</v>
      </c>
      <c r="AU268" s="182" t="s">
        <v>144</v>
      </c>
      <c r="AV268" s="13" t="s">
        <v>144</v>
      </c>
      <c r="AW268" s="13" t="s">
        <v>34</v>
      </c>
      <c r="AX268" s="13" t="s">
        <v>73</v>
      </c>
      <c r="AY268" s="182" t="s">
        <v>135</v>
      </c>
    </row>
    <row r="269" s="12" customFormat="1" ht="22.8" customHeight="1">
      <c r="A269" s="12"/>
      <c r="B269" s="147"/>
      <c r="C269" s="12"/>
      <c r="D269" s="148" t="s">
        <v>72</v>
      </c>
      <c r="E269" s="158" t="s">
        <v>222</v>
      </c>
      <c r="F269" s="158" t="s">
        <v>293</v>
      </c>
      <c r="G269" s="12"/>
      <c r="H269" s="12"/>
      <c r="I269" s="150"/>
      <c r="J269" s="159">
        <f>BK269</f>
        <v>0</v>
      </c>
      <c r="K269" s="12"/>
      <c r="L269" s="147"/>
      <c r="M269" s="152"/>
      <c r="N269" s="153"/>
      <c r="O269" s="153"/>
      <c r="P269" s="154">
        <f>SUM(P270:P335)</f>
        <v>0</v>
      </c>
      <c r="Q269" s="153"/>
      <c r="R269" s="154">
        <f>SUM(R270:R335)</f>
        <v>0.45826999999999996</v>
      </c>
      <c r="S269" s="153"/>
      <c r="T269" s="155">
        <f>SUM(T270:T335)</f>
        <v>17.877172000000002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48" t="s">
        <v>81</v>
      </c>
      <c r="AT269" s="156" t="s">
        <v>72</v>
      </c>
      <c r="AU269" s="156" t="s">
        <v>81</v>
      </c>
      <c r="AY269" s="148" t="s">
        <v>135</v>
      </c>
      <c r="BK269" s="157">
        <f>SUM(BK270:BK335)</f>
        <v>0</v>
      </c>
    </row>
    <row r="270" s="2" customFormat="1" ht="33" customHeight="1">
      <c r="A270" s="38"/>
      <c r="B270" s="160"/>
      <c r="C270" s="161" t="s">
        <v>294</v>
      </c>
      <c r="D270" s="161" t="s">
        <v>138</v>
      </c>
      <c r="E270" s="162" t="s">
        <v>295</v>
      </c>
      <c r="F270" s="163" t="s">
        <v>296</v>
      </c>
      <c r="G270" s="164" t="s">
        <v>161</v>
      </c>
      <c r="H270" s="165">
        <v>120</v>
      </c>
      <c r="I270" s="166"/>
      <c r="J270" s="167">
        <f>ROUND(I270*H270,2)</f>
        <v>0</v>
      </c>
      <c r="K270" s="163" t="s">
        <v>142</v>
      </c>
      <c r="L270" s="39"/>
      <c r="M270" s="168" t="s">
        <v>3</v>
      </c>
      <c r="N270" s="169" t="s">
        <v>45</v>
      </c>
      <c r="O270" s="72"/>
      <c r="P270" s="170">
        <f>O270*H270</f>
        <v>0</v>
      </c>
      <c r="Q270" s="170">
        <v>0</v>
      </c>
      <c r="R270" s="170">
        <f>Q270*H270</f>
        <v>0</v>
      </c>
      <c r="S270" s="170">
        <v>0</v>
      </c>
      <c r="T270" s="171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72" t="s">
        <v>143</v>
      </c>
      <c r="AT270" s="172" t="s">
        <v>138</v>
      </c>
      <c r="AU270" s="172" t="s">
        <v>144</v>
      </c>
      <c r="AY270" s="19" t="s">
        <v>135</v>
      </c>
      <c r="BE270" s="173">
        <f>IF(N270="základní",J270,0)</f>
        <v>0</v>
      </c>
      <c r="BF270" s="173">
        <f>IF(N270="snížená",J270,0)</f>
        <v>0</v>
      </c>
      <c r="BG270" s="173">
        <f>IF(N270="zákl. přenesená",J270,0)</f>
        <v>0</v>
      </c>
      <c r="BH270" s="173">
        <f>IF(N270="sníž. přenesená",J270,0)</f>
        <v>0</v>
      </c>
      <c r="BI270" s="173">
        <f>IF(N270="nulová",J270,0)</f>
        <v>0</v>
      </c>
      <c r="BJ270" s="19" t="s">
        <v>144</v>
      </c>
      <c r="BK270" s="173">
        <f>ROUND(I270*H270,2)</f>
        <v>0</v>
      </c>
      <c r="BL270" s="19" t="s">
        <v>143</v>
      </c>
      <c r="BM270" s="172" t="s">
        <v>297</v>
      </c>
    </row>
    <row r="271" s="2" customFormat="1">
      <c r="A271" s="38"/>
      <c r="B271" s="39"/>
      <c r="C271" s="38"/>
      <c r="D271" s="174" t="s">
        <v>146</v>
      </c>
      <c r="E271" s="38"/>
      <c r="F271" s="175" t="s">
        <v>298</v>
      </c>
      <c r="G271" s="38"/>
      <c r="H271" s="38"/>
      <c r="I271" s="176"/>
      <c r="J271" s="38"/>
      <c r="K271" s="38"/>
      <c r="L271" s="39"/>
      <c r="M271" s="177"/>
      <c r="N271" s="178"/>
      <c r="O271" s="72"/>
      <c r="P271" s="72"/>
      <c r="Q271" s="72"/>
      <c r="R271" s="72"/>
      <c r="S271" s="72"/>
      <c r="T271" s="73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9" t="s">
        <v>146</v>
      </c>
      <c r="AU271" s="19" t="s">
        <v>144</v>
      </c>
    </row>
    <row r="272" s="2" customFormat="1">
      <c r="A272" s="38"/>
      <c r="B272" s="39"/>
      <c r="C272" s="38"/>
      <c r="D272" s="179" t="s">
        <v>148</v>
      </c>
      <c r="E272" s="38"/>
      <c r="F272" s="180" t="s">
        <v>299</v>
      </c>
      <c r="G272" s="38"/>
      <c r="H272" s="38"/>
      <c r="I272" s="176"/>
      <c r="J272" s="38"/>
      <c r="K272" s="38"/>
      <c r="L272" s="39"/>
      <c r="M272" s="177"/>
      <c r="N272" s="178"/>
      <c r="O272" s="72"/>
      <c r="P272" s="72"/>
      <c r="Q272" s="72"/>
      <c r="R272" s="72"/>
      <c r="S272" s="72"/>
      <c r="T272" s="73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148</v>
      </c>
      <c r="AU272" s="19" t="s">
        <v>144</v>
      </c>
    </row>
    <row r="273" s="2" customFormat="1" ht="33" customHeight="1">
      <c r="A273" s="38"/>
      <c r="B273" s="160"/>
      <c r="C273" s="161" t="s">
        <v>300</v>
      </c>
      <c r="D273" s="161" t="s">
        <v>138</v>
      </c>
      <c r="E273" s="162" t="s">
        <v>301</v>
      </c>
      <c r="F273" s="163" t="s">
        <v>302</v>
      </c>
      <c r="G273" s="164" t="s">
        <v>303</v>
      </c>
      <c r="H273" s="165">
        <v>1</v>
      </c>
      <c r="I273" s="166"/>
      <c r="J273" s="167">
        <f>ROUND(I273*H273,2)</f>
        <v>0</v>
      </c>
      <c r="K273" s="163" t="s">
        <v>177</v>
      </c>
      <c r="L273" s="39"/>
      <c r="M273" s="168" t="s">
        <v>3</v>
      </c>
      <c r="N273" s="169" t="s">
        <v>45</v>
      </c>
      <c r="O273" s="72"/>
      <c r="P273" s="170">
        <f>O273*H273</f>
        <v>0</v>
      </c>
      <c r="Q273" s="170">
        <v>0.22381000000000001</v>
      </c>
      <c r="R273" s="170">
        <f>Q273*H273</f>
        <v>0.22381000000000001</v>
      </c>
      <c r="S273" s="170">
        <v>0.17299999999999999</v>
      </c>
      <c r="T273" s="171">
        <f>S273*H273</f>
        <v>0.17299999999999999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72" t="s">
        <v>143</v>
      </c>
      <c r="AT273" s="172" t="s">
        <v>138</v>
      </c>
      <c r="AU273" s="172" t="s">
        <v>144</v>
      </c>
      <c r="AY273" s="19" t="s">
        <v>135</v>
      </c>
      <c r="BE273" s="173">
        <f>IF(N273="základní",J273,0)</f>
        <v>0</v>
      </c>
      <c r="BF273" s="173">
        <f>IF(N273="snížená",J273,0)</f>
        <v>0</v>
      </c>
      <c r="BG273" s="173">
        <f>IF(N273="zákl. přenesená",J273,0)</f>
        <v>0</v>
      </c>
      <c r="BH273" s="173">
        <f>IF(N273="sníž. přenesená",J273,0)</f>
        <v>0</v>
      </c>
      <c r="BI273" s="173">
        <f>IF(N273="nulová",J273,0)</f>
        <v>0</v>
      </c>
      <c r="BJ273" s="19" t="s">
        <v>144</v>
      </c>
      <c r="BK273" s="173">
        <f>ROUND(I273*H273,2)</f>
        <v>0</v>
      </c>
      <c r="BL273" s="19" t="s">
        <v>143</v>
      </c>
      <c r="BM273" s="172" t="s">
        <v>304</v>
      </c>
    </row>
    <row r="274" s="2" customFormat="1">
      <c r="A274" s="38"/>
      <c r="B274" s="39"/>
      <c r="C274" s="38"/>
      <c r="D274" s="174" t="s">
        <v>146</v>
      </c>
      <c r="E274" s="38"/>
      <c r="F274" s="175" t="s">
        <v>305</v>
      </c>
      <c r="G274" s="38"/>
      <c r="H274" s="38"/>
      <c r="I274" s="176"/>
      <c r="J274" s="38"/>
      <c r="K274" s="38"/>
      <c r="L274" s="39"/>
      <c r="M274" s="177"/>
      <c r="N274" s="178"/>
      <c r="O274" s="72"/>
      <c r="P274" s="72"/>
      <c r="Q274" s="72"/>
      <c r="R274" s="72"/>
      <c r="S274" s="72"/>
      <c r="T274" s="73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9" t="s">
        <v>146</v>
      </c>
      <c r="AU274" s="19" t="s">
        <v>144</v>
      </c>
    </row>
    <row r="275" s="2" customFormat="1">
      <c r="A275" s="38"/>
      <c r="B275" s="39"/>
      <c r="C275" s="38"/>
      <c r="D275" s="179" t="s">
        <v>148</v>
      </c>
      <c r="E275" s="38"/>
      <c r="F275" s="180" t="s">
        <v>306</v>
      </c>
      <c r="G275" s="38"/>
      <c r="H275" s="38"/>
      <c r="I275" s="176"/>
      <c r="J275" s="38"/>
      <c r="K275" s="38"/>
      <c r="L275" s="39"/>
      <c r="M275" s="177"/>
      <c r="N275" s="178"/>
      <c r="O275" s="72"/>
      <c r="P275" s="72"/>
      <c r="Q275" s="72"/>
      <c r="R275" s="72"/>
      <c r="S275" s="72"/>
      <c r="T275" s="73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9" t="s">
        <v>148</v>
      </c>
      <c r="AU275" s="19" t="s">
        <v>144</v>
      </c>
    </row>
    <row r="276" s="2" customFormat="1" ht="33" customHeight="1">
      <c r="A276" s="38"/>
      <c r="B276" s="160"/>
      <c r="C276" s="161" t="s">
        <v>8</v>
      </c>
      <c r="D276" s="161" t="s">
        <v>138</v>
      </c>
      <c r="E276" s="162" t="s">
        <v>307</v>
      </c>
      <c r="F276" s="163" t="s">
        <v>308</v>
      </c>
      <c r="G276" s="164" t="s">
        <v>303</v>
      </c>
      <c r="H276" s="165">
        <v>2</v>
      </c>
      <c r="I276" s="166"/>
      <c r="J276" s="167">
        <f>ROUND(I276*H276,2)</f>
        <v>0</v>
      </c>
      <c r="K276" s="163" t="s">
        <v>177</v>
      </c>
      <c r="L276" s="39"/>
      <c r="M276" s="168" t="s">
        <v>3</v>
      </c>
      <c r="N276" s="169" t="s">
        <v>45</v>
      </c>
      <c r="O276" s="72"/>
      <c r="P276" s="170">
        <f>O276*H276</f>
        <v>0</v>
      </c>
      <c r="Q276" s="170">
        <v>0.11656999999999999</v>
      </c>
      <c r="R276" s="170">
        <f>Q276*H276</f>
        <v>0.23313999999999999</v>
      </c>
      <c r="S276" s="170">
        <v>0.086999999999999994</v>
      </c>
      <c r="T276" s="171">
        <f>S276*H276</f>
        <v>0.17399999999999999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72" t="s">
        <v>143</v>
      </c>
      <c r="AT276" s="172" t="s">
        <v>138</v>
      </c>
      <c r="AU276" s="172" t="s">
        <v>144</v>
      </c>
      <c r="AY276" s="19" t="s">
        <v>135</v>
      </c>
      <c r="BE276" s="173">
        <f>IF(N276="základní",J276,0)</f>
        <v>0</v>
      </c>
      <c r="BF276" s="173">
        <f>IF(N276="snížená",J276,0)</f>
        <v>0</v>
      </c>
      <c r="BG276" s="173">
        <f>IF(N276="zákl. přenesená",J276,0)</f>
        <v>0</v>
      </c>
      <c r="BH276" s="173">
        <f>IF(N276="sníž. přenesená",J276,0)</f>
        <v>0</v>
      </c>
      <c r="BI276" s="173">
        <f>IF(N276="nulová",J276,0)</f>
        <v>0</v>
      </c>
      <c r="BJ276" s="19" t="s">
        <v>144</v>
      </c>
      <c r="BK276" s="173">
        <f>ROUND(I276*H276,2)</f>
        <v>0</v>
      </c>
      <c r="BL276" s="19" t="s">
        <v>143</v>
      </c>
      <c r="BM276" s="172" t="s">
        <v>309</v>
      </c>
    </row>
    <row r="277" s="2" customFormat="1">
      <c r="A277" s="38"/>
      <c r="B277" s="39"/>
      <c r="C277" s="38"/>
      <c r="D277" s="174" t="s">
        <v>146</v>
      </c>
      <c r="E277" s="38"/>
      <c r="F277" s="175" t="s">
        <v>310</v>
      </c>
      <c r="G277" s="38"/>
      <c r="H277" s="38"/>
      <c r="I277" s="176"/>
      <c r="J277" s="38"/>
      <c r="K277" s="38"/>
      <c r="L277" s="39"/>
      <c r="M277" s="177"/>
      <c r="N277" s="178"/>
      <c r="O277" s="72"/>
      <c r="P277" s="72"/>
      <c r="Q277" s="72"/>
      <c r="R277" s="72"/>
      <c r="S277" s="72"/>
      <c r="T277" s="73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146</v>
      </c>
      <c r="AU277" s="19" t="s">
        <v>144</v>
      </c>
    </row>
    <row r="278" s="2" customFormat="1">
      <c r="A278" s="38"/>
      <c r="B278" s="39"/>
      <c r="C278" s="38"/>
      <c r="D278" s="179" t="s">
        <v>148</v>
      </c>
      <c r="E278" s="38"/>
      <c r="F278" s="180" t="s">
        <v>311</v>
      </c>
      <c r="G278" s="38"/>
      <c r="H278" s="38"/>
      <c r="I278" s="176"/>
      <c r="J278" s="38"/>
      <c r="K278" s="38"/>
      <c r="L278" s="39"/>
      <c r="M278" s="177"/>
      <c r="N278" s="178"/>
      <c r="O278" s="72"/>
      <c r="P278" s="72"/>
      <c r="Q278" s="72"/>
      <c r="R278" s="72"/>
      <c r="S278" s="72"/>
      <c r="T278" s="73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9" t="s">
        <v>148</v>
      </c>
      <c r="AU278" s="19" t="s">
        <v>144</v>
      </c>
    </row>
    <row r="279" s="2" customFormat="1" ht="24.15" customHeight="1">
      <c r="A279" s="38"/>
      <c r="B279" s="160"/>
      <c r="C279" s="161" t="s">
        <v>312</v>
      </c>
      <c r="D279" s="161" t="s">
        <v>138</v>
      </c>
      <c r="E279" s="162" t="s">
        <v>313</v>
      </c>
      <c r="F279" s="163" t="s">
        <v>314</v>
      </c>
      <c r="G279" s="164" t="s">
        <v>161</v>
      </c>
      <c r="H279" s="165">
        <v>64.290000000000006</v>
      </c>
      <c r="I279" s="166"/>
      <c r="J279" s="167">
        <f>ROUND(I279*H279,2)</f>
        <v>0</v>
      </c>
      <c r="K279" s="163" t="s">
        <v>142</v>
      </c>
      <c r="L279" s="39"/>
      <c r="M279" s="168" t="s">
        <v>3</v>
      </c>
      <c r="N279" s="169" t="s">
        <v>45</v>
      </c>
      <c r="O279" s="72"/>
      <c r="P279" s="170">
        <f>O279*H279</f>
        <v>0</v>
      </c>
      <c r="Q279" s="170">
        <v>0</v>
      </c>
      <c r="R279" s="170">
        <f>Q279*H279</f>
        <v>0</v>
      </c>
      <c r="S279" s="170">
        <v>0.089999999999999997</v>
      </c>
      <c r="T279" s="171">
        <f>S279*H279</f>
        <v>5.7861000000000002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72" t="s">
        <v>143</v>
      </c>
      <c r="AT279" s="172" t="s">
        <v>138</v>
      </c>
      <c r="AU279" s="172" t="s">
        <v>144</v>
      </c>
      <c r="AY279" s="19" t="s">
        <v>135</v>
      </c>
      <c r="BE279" s="173">
        <f>IF(N279="základní",J279,0)</f>
        <v>0</v>
      </c>
      <c r="BF279" s="173">
        <f>IF(N279="snížená",J279,0)</f>
        <v>0</v>
      </c>
      <c r="BG279" s="173">
        <f>IF(N279="zákl. přenesená",J279,0)</f>
        <v>0</v>
      </c>
      <c r="BH279" s="173">
        <f>IF(N279="sníž. přenesená",J279,0)</f>
        <v>0</v>
      </c>
      <c r="BI279" s="173">
        <f>IF(N279="nulová",J279,0)</f>
        <v>0</v>
      </c>
      <c r="BJ279" s="19" t="s">
        <v>144</v>
      </c>
      <c r="BK279" s="173">
        <f>ROUND(I279*H279,2)</f>
        <v>0</v>
      </c>
      <c r="BL279" s="19" t="s">
        <v>143</v>
      </c>
      <c r="BM279" s="172" t="s">
        <v>315</v>
      </c>
    </row>
    <row r="280" s="2" customFormat="1">
      <c r="A280" s="38"/>
      <c r="B280" s="39"/>
      <c r="C280" s="38"/>
      <c r="D280" s="174" t="s">
        <v>146</v>
      </c>
      <c r="E280" s="38"/>
      <c r="F280" s="175" t="s">
        <v>316</v>
      </c>
      <c r="G280" s="38"/>
      <c r="H280" s="38"/>
      <c r="I280" s="176"/>
      <c r="J280" s="38"/>
      <c r="K280" s="38"/>
      <c r="L280" s="39"/>
      <c r="M280" s="177"/>
      <c r="N280" s="178"/>
      <c r="O280" s="72"/>
      <c r="P280" s="72"/>
      <c r="Q280" s="72"/>
      <c r="R280" s="72"/>
      <c r="S280" s="72"/>
      <c r="T280" s="73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9" t="s">
        <v>146</v>
      </c>
      <c r="AU280" s="19" t="s">
        <v>144</v>
      </c>
    </row>
    <row r="281" s="2" customFormat="1">
      <c r="A281" s="38"/>
      <c r="B281" s="39"/>
      <c r="C281" s="38"/>
      <c r="D281" s="179" t="s">
        <v>148</v>
      </c>
      <c r="E281" s="38"/>
      <c r="F281" s="180" t="s">
        <v>317</v>
      </c>
      <c r="G281" s="38"/>
      <c r="H281" s="38"/>
      <c r="I281" s="176"/>
      <c r="J281" s="38"/>
      <c r="K281" s="38"/>
      <c r="L281" s="39"/>
      <c r="M281" s="177"/>
      <c r="N281" s="178"/>
      <c r="O281" s="72"/>
      <c r="P281" s="72"/>
      <c r="Q281" s="72"/>
      <c r="R281" s="72"/>
      <c r="S281" s="72"/>
      <c r="T281" s="73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9" t="s">
        <v>148</v>
      </c>
      <c r="AU281" s="19" t="s">
        <v>144</v>
      </c>
    </row>
    <row r="282" s="13" customFormat="1">
      <c r="A282" s="13"/>
      <c r="B282" s="181"/>
      <c r="C282" s="13"/>
      <c r="D282" s="174" t="s">
        <v>150</v>
      </c>
      <c r="E282" s="182" t="s">
        <v>3</v>
      </c>
      <c r="F282" s="183" t="s">
        <v>272</v>
      </c>
      <c r="G282" s="13"/>
      <c r="H282" s="184">
        <v>24.25</v>
      </c>
      <c r="I282" s="185"/>
      <c r="J282" s="13"/>
      <c r="K282" s="13"/>
      <c r="L282" s="181"/>
      <c r="M282" s="186"/>
      <c r="N282" s="187"/>
      <c r="O282" s="187"/>
      <c r="P282" s="187"/>
      <c r="Q282" s="187"/>
      <c r="R282" s="187"/>
      <c r="S282" s="187"/>
      <c r="T282" s="18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2" t="s">
        <v>150</v>
      </c>
      <c r="AU282" s="182" t="s">
        <v>144</v>
      </c>
      <c r="AV282" s="13" t="s">
        <v>144</v>
      </c>
      <c r="AW282" s="13" t="s">
        <v>34</v>
      </c>
      <c r="AX282" s="13" t="s">
        <v>73</v>
      </c>
      <c r="AY282" s="182" t="s">
        <v>135</v>
      </c>
    </row>
    <row r="283" s="13" customFormat="1">
      <c r="A283" s="13"/>
      <c r="B283" s="181"/>
      <c r="C283" s="13"/>
      <c r="D283" s="174" t="s">
        <v>150</v>
      </c>
      <c r="E283" s="182" t="s">
        <v>3</v>
      </c>
      <c r="F283" s="183" t="s">
        <v>273</v>
      </c>
      <c r="G283" s="13"/>
      <c r="H283" s="184">
        <v>12.9</v>
      </c>
      <c r="I283" s="185"/>
      <c r="J283" s="13"/>
      <c r="K283" s="13"/>
      <c r="L283" s="181"/>
      <c r="M283" s="186"/>
      <c r="N283" s="187"/>
      <c r="O283" s="187"/>
      <c r="P283" s="187"/>
      <c r="Q283" s="187"/>
      <c r="R283" s="187"/>
      <c r="S283" s="187"/>
      <c r="T283" s="18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2" t="s">
        <v>150</v>
      </c>
      <c r="AU283" s="182" t="s">
        <v>144</v>
      </c>
      <c r="AV283" s="13" t="s">
        <v>144</v>
      </c>
      <c r="AW283" s="13" t="s">
        <v>34</v>
      </c>
      <c r="AX283" s="13" t="s">
        <v>73</v>
      </c>
      <c r="AY283" s="182" t="s">
        <v>135</v>
      </c>
    </row>
    <row r="284" s="13" customFormat="1">
      <c r="A284" s="13"/>
      <c r="B284" s="181"/>
      <c r="C284" s="13"/>
      <c r="D284" s="174" t="s">
        <v>150</v>
      </c>
      <c r="E284" s="182" t="s">
        <v>3</v>
      </c>
      <c r="F284" s="183" t="s">
        <v>274</v>
      </c>
      <c r="G284" s="13"/>
      <c r="H284" s="184">
        <v>0.90000000000000002</v>
      </c>
      <c r="I284" s="185"/>
      <c r="J284" s="13"/>
      <c r="K284" s="13"/>
      <c r="L284" s="181"/>
      <c r="M284" s="186"/>
      <c r="N284" s="187"/>
      <c r="O284" s="187"/>
      <c r="P284" s="187"/>
      <c r="Q284" s="187"/>
      <c r="R284" s="187"/>
      <c r="S284" s="187"/>
      <c r="T284" s="18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2" t="s">
        <v>150</v>
      </c>
      <c r="AU284" s="182" t="s">
        <v>144</v>
      </c>
      <c r="AV284" s="13" t="s">
        <v>144</v>
      </c>
      <c r="AW284" s="13" t="s">
        <v>34</v>
      </c>
      <c r="AX284" s="13" t="s">
        <v>73</v>
      </c>
      <c r="AY284" s="182" t="s">
        <v>135</v>
      </c>
    </row>
    <row r="285" s="13" customFormat="1">
      <c r="A285" s="13"/>
      <c r="B285" s="181"/>
      <c r="C285" s="13"/>
      <c r="D285" s="174" t="s">
        <v>150</v>
      </c>
      <c r="E285" s="182" t="s">
        <v>3</v>
      </c>
      <c r="F285" s="183" t="s">
        <v>275</v>
      </c>
      <c r="G285" s="13"/>
      <c r="H285" s="184">
        <v>1.96</v>
      </c>
      <c r="I285" s="185"/>
      <c r="J285" s="13"/>
      <c r="K285" s="13"/>
      <c r="L285" s="181"/>
      <c r="M285" s="186"/>
      <c r="N285" s="187"/>
      <c r="O285" s="187"/>
      <c r="P285" s="187"/>
      <c r="Q285" s="187"/>
      <c r="R285" s="187"/>
      <c r="S285" s="187"/>
      <c r="T285" s="18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2" t="s">
        <v>150</v>
      </c>
      <c r="AU285" s="182" t="s">
        <v>144</v>
      </c>
      <c r="AV285" s="13" t="s">
        <v>144</v>
      </c>
      <c r="AW285" s="13" t="s">
        <v>34</v>
      </c>
      <c r="AX285" s="13" t="s">
        <v>73</v>
      </c>
      <c r="AY285" s="182" t="s">
        <v>135</v>
      </c>
    </row>
    <row r="286" s="13" customFormat="1">
      <c r="A286" s="13"/>
      <c r="B286" s="181"/>
      <c r="C286" s="13"/>
      <c r="D286" s="174" t="s">
        <v>150</v>
      </c>
      <c r="E286" s="182" t="s">
        <v>3</v>
      </c>
      <c r="F286" s="183" t="s">
        <v>276</v>
      </c>
      <c r="G286" s="13"/>
      <c r="H286" s="184">
        <v>6.5999999999999996</v>
      </c>
      <c r="I286" s="185"/>
      <c r="J286" s="13"/>
      <c r="K286" s="13"/>
      <c r="L286" s="181"/>
      <c r="M286" s="186"/>
      <c r="N286" s="187"/>
      <c r="O286" s="187"/>
      <c r="P286" s="187"/>
      <c r="Q286" s="187"/>
      <c r="R286" s="187"/>
      <c r="S286" s="187"/>
      <c r="T286" s="18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2" t="s">
        <v>150</v>
      </c>
      <c r="AU286" s="182" t="s">
        <v>144</v>
      </c>
      <c r="AV286" s="13" t="s">
        <v>144</v>
      </c>
      <c r="AW286" s="13" t="s">
        <v>34</v>
      </c>
      <c r="AX286" s="13" t="s">
        <v>73</v>
      </c>
      <c r="AY286" s="182" t="s">
        <v>135</v>
      </c>
    </row>
    <row r="287" s="13" customFormat="1">
      <c r="A287" s="13"/>
      <c r="B287" s="181"/>
      <c r="C287" s="13"/>
      <c r="D287" s="174" t="s">
        <v>150</v>
      </c>
      <c r="E287" s="182" t="s">
        <v>3</v>
      </c>
      <c r="F287" s="183" t="s">
        <v>277</v>
      </c>
      <c r="G287" s="13"/>
      <c r="H287" s="184">
        <v>14.710000000000001</v>
      </c>
      <c r="I287" s="185"/>
      <c r="J287" s="13"/>
      <c r="K287" s="13"/>
      <c r="L287" s="181"/>
      <c r="M287" s="186"/>
      <c r="N287" s="187"/>
      <c r="O287" s="187"/>
      <c r="P287" s="187"/>
      <c r="Q287" s="187"/>
      <c r="R287" s="187"/>
      <c r="S287" s="187"/>
      <c r="T287" s="18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2" t="s">
        <v>150</v>
      </c>
      <c r="AU287" s="182" t="s">
        <v>144</v>
      </c>
      <c r="AV287" s="13" t="s">
        <v>144</v>
      </c>
      <c r="AW287" s="13" t="s">
        <v>34</v>
      </c>
      <c r="AX287" s="13" t="s">
        <v>73</v>
      </c>
      <c r="AY287" s="182" t="s">
        <v>135</v>
      </c>
    </row>
    <row r="288" s="13" customFormat="1">
      <c r="A288" s="13"/>
      <c r="B288" s="181"/>
      <c r="C288" s="13"/>
      <c r="D288" s="174" t="s">
        <v>150</v>
      </c>
      <c r="E288" s="182" t="s">
        <v>3</v>
      </c>
      <c r="F288" s="183" t="s">
        <v>278</v>
      </c>
      <c r="G288" s="13"/>
      <c r="H288" s="184">
        <v>2.9700000000000002</v>
      </c>
      <c r="I288" s="185"/>
      <c r="J288" s="13"/>
      <c r="K288" s="13"/>
      <c r="L288" s="181"/>
      <c r="M288" s="186"/>
      <c r="N288" s="187"/>
      <c r="O288" s="187"/>
      <c r="P288" s="187"/>
      <c r="Q288" s="187"/>
      <c r="R288" s="187"/>
      <c r="S288" s="187"/>
      <c r="T288" s="18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2" t="s">
        <v>150</v>
      </c>
      <c r="AU288" s="182" t="s">
        <v>144</v>
      </c>
      <c r="AV288" s="13" t="s">
        <v>144</v>
      </c>
      <c r="AW288" s="13" t="s">
        <v>34</v>
      </c>
      <c r="AX288" s="13" t="s">
        <v>73</v>
      </c>
      <c r="AY288" s="182" t="s">
        <v>135</v>
      </c>
    </row>
    <row r="289" s="2" customFormat="1" ht="24.15" customHeight="1">
      <c r="A289" s="38"/>
      <c r="B289" s="160"/>
      <c r="C289" s="161" t="s">
        <v>318</v>
      </c>
      <c r="D289" s="161" t="s">
        <v>138</v>
      </c>
      <c r="E289" s="162" t="s">
        <v>319</v>
      </c>
      <c r="F289" s="163" t="s">
        <v>320</v>
      </c>
      <c r="G289" s="164" t="s">
        <v>161</v>
      </c>
      <c r="H289" s="165">
        <v>10.449999999999999</v>
      </c>
      <c r="I289" s="166"/>
      <c r="J289" s="167">
        <f>ROUND(I289*H289,2)</f>
        <v>0</v>
      </c>
      <c r="K289" s="163" t="s">
        <v>142</v>
      </c>
      <c r="L289" s="39"/>
      <c r="M289" s="168" t="s">
        <v>3</v>
      </c>
      <c r="N289" s="169" t="s">
        <v>45</v>
      </c>
      <c r="O289" s="72"/>
      <c r="P289" s="170">
        <f>O289*H289</f>
        <v>0</v>
      </c>
      <c r="Q289" s="170">
        <v>0</v>
      </c>
      <c r="R289" s="170">
        <f>Q289*H289</f>
        <v>0</v>
      </c>
      <c r="S289" s="170">
        <v>0.037999999999999999</v>
      </c>
      <c r="T289" s="171">
        <f>S289*H289</f>
        <v>0.39709999999999995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72" t="s">
        <v>143</v>
      </c>
      <c r="AT289" s="172" t="s">
        <v>138</v>
      </c>
      <c r="AU289" s="172" t="s">
        <v>144</v>
      </c>
      <c r="AY289" s="19" t="s">
        <v>135</v>
      </c>
      <c r="BE289" s="173">
        <f>IF(N289="základní",J289,0)</f>
        <v>0</v>
      </c>
      <c r="BF289" s="173">
        <f>IF(N289="snížená",J289,0)</f>
        <v>0</v>
      </c>
      <c r="BG289" s="173">
        <f>IF(N289="zákl. přenesená",J289,0)</f>
        <v>0</v>
      </c>
      <c r="BH289" s="173">
        <f>IF(N289="sníž. přenesená",J289,0)</f>
        <v>0</v>
      </c>
      <c r="BI289" s="173">
        <f>IF(N289="nulová",J289,0)</f>
        <v>0</v>
      </c>
      <c r="BJ289" s="19" t="s">
        <v>144</v>
      </c>
      <c r="BK289" s="173">
        <f>ROUND(I289*H289,2)</f>
        <v>0</v>
      </c>
      <c r="BL289" s="19" t="s">
        <v>143</v>
      </c>
      <c r="BM289" s="172" t="s">
        <v>321</v>
      </c>
    </row>
    <row r="290" s="2" customFormat="1">
      <c r="A290" s="38"/>
      <c r="B290" s="39"/>
      <c r="C290" s="38"/>
      <c r="D290" s="174" t="s">
        <v>146</v>
      </c>
      <c r="E290" s="38"/>
      <c r="F290" s="175" t="s">
        <v>322</v>
      </c>
      <c r="G290" s="38"/>
      <c r="H290" s="38"/>
      <c r="I290" s="176"/>
      <c r="J290" s="38"/>
      <c r="K290" s="38"/>
      <c r="L290" s="39"/>
      <c r="M290" s="177"/>
      <c r="N290" s="178"/>
      <c r="O290" s="72"/>
      <c r="P290" s="72"/>
      <c r="Q290" s="72"/>
      <c r="R290" s="72"/>
      <c r="S290" s="72"/>
      <c r="T290" s="73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9" t="s">
        <v>146</v>
      </c>
      <c r="AU290" s="19" t="s">
        <v>144</v>
      </c>
    </row>
    <row r="291" s="2" customFormat="1">
      <c r="A291" s="38"/>
      <c r="B291" s="39"/>
      <c r="C291" s="38"/>
      <c r="D291" s="179" t="s">
        <v>148</v>
      </c>
      <c r="E291" s="38"/>
      <c r="F291" s="180" t="s">
        <v>323</v>
      </c>
      <c r="G291" s="38"/>
      <c r="H291" s="38"/>
      <c r="I291" s="176"/>
      <c r="J291" s="38"/>
      <c r="K291" s="38"/>
      <c r="L291" s="39"/>
      <c r="M291" s="177"/>
      <c r="N291" s="178"/>
      <c r="O291" s="72"/>
      <c r="P291" s="72"/>
      <c r="Q291" s="72"/>
      <c r="R291" s="72"/>
      <c r="S291" s="72"/>
      <c r="T291" s="73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9" t="s">
        <v>148</v>
      </c>
      <c r="AU291" s="19" t="s">
        <v>144</v>
      </c>
    </row>
    <row r="292" s="13" customFormat="1">
      <c r="A292" s="13"/>
      <c r="B292" s="181"/>
      <c r="C292" s="13"/>
      <c r="D292" s="174" t="s">
        <v>150</v>
      </c>
      <c r="E292" s="182" t="s">
        <v>3</v>
      </c>
      <c r="F292" s="183" t="s">
        <v>324</v>
      </c>
      <c r="G292" s="13"/>
      <c r="H292" s="184">
        <v>10.449999999999999</v>
      </c>
      <c r="I292" s="185"/>
      <c r="J292" s="13"/>
      <c r="K292" s="13"/>
      <c r="L292" s="181"/>
      <c r="M292" s="186"/>
      <c r="N292" s="187"/>
      <c r="O292" s="187"/>
      <c r="P292" s="187"/>
      <c r="Q292" s="187"/>
      <c r="R292" s="187"/>
      <c r="S292" s="187"/>
      <c r="T292" s="18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2" t="s">
        <v>150</v>
      </c>
      <c r="AU292" s="182" t="s">
        <v>144</v>
      </c>
      <c r="AV292" s="13" t="s">
        <v>144</v>
      </c>
      <c r="AW292" s="13" t="s">
        <v>34</v>
      </c>
      <c r="AX292" s="13" t="s">
        <v>73</v>
      </c>
      <c r="AY292" s="182" t="s">
        <v>135</v>
      </c>
    </row>
    <row r="293" s="2" customFormat="1" ht="21.75" customHeight="1">
      <c r="A293" s="38"/>
      <c r="B293" s="160"/>
      <c r="C293" s="161" t="s">
        <v>325</v>
      </c>
      <c r="D293" s="161" t="s">
        <v>138</v>
      </c>
      <c r="E293" s="162" t="s">
        <v>326</v>
      </c>
      <c r="F293" s="163" t="s">
        <v>327</v>
      </c>
      <c r="G293" s="164" t="s">
        <v>161</v>
      </c>
      <c r="H293" s="165">
        <v>11.800000000000001</v>
      </c>
      <c r="I293" s="166"/>
      <c r="J293" s="167">
        <f>ROUND(I293*H293,2)</f>
        <v>0</v>
      </c>
      <c r="K293" s="163" t="s">
        <v>142</v>
      </c>
      <c r="L293" s="39"/>
      <c r="M293" s="168" t="s">
        <v>3</v>
      </c>
      <c r="N293" s="169" t="s">
        <v>45</v>
      </c>
      <c r="O293" s="72"/>
      <c r="P293" s="170">
        <f>O293*H293</f>
        <v>0</v>
      </c>
      <c r="Q293" s="170">
        <v>0</v>
      </c>
      <c r="R293" s="170">
        <f>Q293*H293</f>
        <v>0</v>
      </c>
      <c r="S293" s="170">
        <v>0.075999999999999998</v>
      </c>
      <c r="T293" s="171">
        <f>S293*H293</f>
        <v>0.89680000000000004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72" t="s">
        <v>143</v>
      </c>
      <c r="AT293" s="172" t="s">
        <v>138</v>
      </c>
      <c r="AU293" s="172" t="s">
        <v>144</v>
      </c>
      <c r="AY293" s="19" t="s">
        <v>135</v>
      </c>
      <c r="BE293" s="173">
        <f>IF(N293="základní",J293,0)</f>
        <v>0</v>
      </c>
      <c r="BF293" s="173">
        <f>IF(N293="snížená",J293,0)</f>
        <v>0</v>
      </c>
      <c r="BG293" s="173">
        <f>IF(N293="zákl. přenesená",J293,0)</f>
        <v>0</v>
      </c>
      <c r="BH293" s="173">
        <f>IF(N293="sníž. přenesená",J293,0)</f>
        <v>0</v>
      </c>
      <c r="BI293" s="173">
        <f>IF(N293="nulová",J293,0)</f>
        <v>0</v>
      </c>
      <c r="BJ293" s="19" t="s">
        <v>144</v>
      </c>
      <c r="BK293" s="173">
        <f>ROUND(I293*H293,2)</f>
        <v>0</v>
      </c>
      <c r="BL293" s="19" t="s">
        <v>143</v>
      </c>
      <c r="BM293" s="172" t="s">
        <v>328</v>
      </c>
    </row>
    <row r="294" s="2" customFormat="1">
      <c r="A294" s="38"/>
      <c r="B294" s="39"/>
      <c r="C294" s="38"/>
      <c r="D294" s="174" t="s">
        <v>146</v>
      </c>
      <c r="E294" s="38"/>
      <c r="F294" s="175" t="s">
        <v>329</v>
      </c>
      <c r="G294" s="38"/>
      <c r="H294" s="38"/>
      <c r="I294" s="176"/>
      <c r="J294" s="38"/>
      <c r="K294" s="38"/>
      <c r="L294" s="39"/>
      <c r="M294" s="177"/>
      <c r="N294" s="178"/>
      <c r="O294" s="72"/>
      <c r="P294" s="72"/>
      <c r="Q294" s="72"/>
      <c r="R294" s="72"/>
      <c r="S294" s="72"/>
      <c r="T294" s="73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9" t="s">
        <v>146</v>
      </c>
      <c r="AU294" s="19" t="s">
        <v>144</v>
      </c>
    </row>
    <row r="295" s="2" customFormat="1">
      <c r="A295" s="38"/>
      <c r="B295" s="39"/>
      <c r="C295" s="38"/>
      <c r="D295" s="179" t="s">
        <v>148</v>
      </c>
      <c r="E295" s="38"/>
      <c r="F295" s="180" t="s">
        <v>330</v>
      </c>
      <c r="G295" s="38"/>
      <c r="H295" s="38"/>
      <c r="I295" s="176"/>
      <c r="J295" s="38"/>
      <c r="K295" s="38"/>
      <c r="L295" s="39"/>
      <c r="M295" s="177"/>
      <c r="N295" s="178"/>
      <c r="O295" s="72"/>
      <c r="P295" s="72"/>
      <c r="Q295" s="72"/>
      <c r="R295" s="72"/>
      <c r="S295" s="72"/>
      <c r="T295" s="73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9" t="s">
        <v>148</v>
      </c>
      <c r="AU295" s="19" t="s">
        <v>144</v>
      </c>
    </row>
    <row r="296" s="13" customFormat="1">
      <c r="A296" s="13"/>
      <c r="B296" s="181"/>
      <c r="C296" s="13"/>
      <c r="D296" s="174" t="s">
        <v>150</v>
      </c>
      <c r="E296" s="182" t="s">
        <v>3</v>
      </c>
      <c r="F296" s="183" t="s">
        <v>331</v>
      </c>
      <c r="G296" s="13"/>
      <c r="H296" s="184">
        <v>11.800000000000001</v>
      </c>
      <c r="I296" s="185"/>
      <c r="J296" s="13"/>
      <c r="K296" s="13"/>
      <c r="L296" s="181"/>
      <c r="M296" s="186"/>
      <c r="N296" s="187"/>
      <c r="O296" s="187"/>
      <c r="P296" s="187"/>
      <c r="Q296" s="187"/>
      <c r="R296" s="187"/>
      <c r="S296" s="187"/>
      <c r="T296" s="18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2" t="s">
        <v>150</v>
      </c>
      <c r="AU296" s="182" t="s">
        <v>144</v>
      </c>
      <c r="AV296" s="13" t="s">
        <v>144</v>
      </c>
      <c r="AW296" s="13" t="s">
        <v>34</v>
      </c>
      <c r="AX296" s="13" t="s">
        <v>73</v>
      </c>
      <c r="AY296" s="182" t="s">
        <v>135</v>
      </c>
    </row>
    <row r="297" s="2" customFormat="1" ht="24.15" customHeight="1">
      <c r="A297" s="38"/>
      <c r="B297" s="160"/>
      <c r="C297" s="161" t="s">
        <v>332</v>
      </c>
      <c r="D297" s="161" t="s">
        <v>138</v>
      </c>
      <c r="E297" s="162" t="s">
        <v>333</v>
      </c>
      <c r="F297" s="163" t="s">
        <v>334</v>
      </c>
      <c r="G297" s="164" t="s">
        <v>335</v>
      </c>
      <c r="H297" s="165">
        <v>12</v>
      </c>
      <c r="I297" s="166"/>
      <c r="J297" s="167">
        <f>ROUND(I297*H297,2)</f>
        <v>0</v>
      </c>
      <c r="K297" s="163" t="s">
        <v>177</v>
      </c>
      <c r="L297" s="39"/>
      <c r="M297" s="168" t="s">
        <v>3</v>
      </c>
      <c r="N297" s="169" t="s">
        <v>45</v>
      </c>
      <c r="O297" s="72"/>
      <c r="P297" s="170">
        <f>O297*H297</f>
        <v>0</v>
      </c>
      <c r="Q297" s="170">
        <v>0</v>
      </c>
      <c r="R297" s="170">
        <f>Q297*H297</f>
        <v>0</v>
      </c>
      <c r="S297" s="170">
        <v>0.014999999999999999</v>
      </c>
      <c r="T297" s="171">
        <f>S297*H297</f>
        <v>0.17999999999999999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72" t="s">
        <v>143</v>
      </c>
      <c r="AT297" s="172" t="s">
        <v>138</v>
      </c>
      <c r="AU297" s="172" t="s">
        <v>144</v>
      </c>
      <c r="AY297" s="19" t="s">
        <v>135</v>
      </c>
      <c r="BE297" s="173">
        <f>IF(N297="základní",J297,0)</f>
        <v>0</v>
      </c>
      <c r="BF297" s="173">
        <f>IF(N297="snížená",J297,0)</f>
        <v>0</v>
      </c>
      <c r="BG297" s="173">
        <f>IF(N297="zákl. přenesená",J297,0)</f>
        <v>0</v>
      </c>
      <c r="BH297" s="173">
        <f>IF(N297="sníž. přenesená",J297,0)</f>
        <v>0</v>
      </c>
      <c r="BI297" s="173">
        <f>IF(N297="nulová",J297,0)</f>
        <v>0</v>
      </c>
      <c r="BJ297" s="19" t="s">
        <v>144</v>
      </c>
      <c r="BK297" s="173">
        <f>ROUND(I297*H297,2)</f>
        <v>0</v>
      </c>
      <c r="BL297" s="19" t="s">
        <v>143</v>
      </c>
      <c r="BM297" s="172" t="s">
        <v>336</v>
      </c>
    </row>
    <row r="298" s="2" customFormat="1">
      <c r="A298" s="38"/>
      <c r="B298" s="39"/>
      <c r="C298" s="38"/>
      <c r="D298" s="174" t="s">
        <v>146</v>
      </c>
      <c r="E298" s="38"/>
      <c r="F298" s="175" t="s">
        <v>337</v>
      </c>
      <c r="G298" s="38"/>
      <c r="H298" s="38"/>
      <c r="I298" s="176"/>
      <c r="J298" s="38"/>
      <c r="K298" s="38"/>
      <c r="L298" s="39"/>
      <c r="M298" s="177"/>
      <c r="N298" s="178"/>
      <c r="O298" s="72"/>
      <c r="P298" s="72"/>
      <c r="Q298" s="72"/>
      <c r="R298" s="72"/>
      <c r="S298" s="72"/>
      <c r="T298" s="73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146</v>
      </c>
      <c r="AU298" s="19" t="s">
        <v>144</v>
      </c>
    </row>
    <row r="299" s="2" customFormat="1">
      <c r="A299" s="38"/>
      <c r="B299" s="39"/>
      <c r="C299" s="38"/>
      <c r="D299" s="179" t="s">
        <v>148</v>
      </c>
      <c r="E299" s="38"/>
      <c r="F299" s="180" t="s">
        <v>338</v>
      </c>
      <c r="G299" s="38"/>
      <c r="H299" s="38"/>
      <c r="I299" s="176"/>
      <c r="J299" s="38"/>
      <c r="K299" s="38"/>
      <c r="L299" s="39"/>
      <c r="M299" s="177"/>
      <c r="N299" s="178"/>
      <c r="O299" s="72"/>
      <c r="P299" s="72"/>
      <c r="Q299" s="72"/>
      <c r="R299" s="72"/>
      <c r="S299" s="72"/>
      <c r="T299" s="73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9" t="s">
        <v>148</v>
      </c>
      <c r="AU299" s="19" t="s">
        <v>144</v>
      </c>
    </row>
    <row r="300" s="13" customFormat="1">
      <c r="A300" s="13"/>
      <c r="B300" s="181"/>
      <c r="C300" s="13"/>
      <c r="D300" s="174" t="s">
        <v>150</v>
      </c>
      <c r="E300" s="182" t="s">
        <v>3</v>
      </c>
      <c r="F300" s="183" t="s">
        <v>339</v>
      </c>
      <c r="G300" s="13"/>
      <c r="H300" s="184">
        <v>12</v>
      </c>
      <c r="I300" s="185"/>
      <c r="J300" s="13"/>
      <c r="K300" s="13"/>
      <c r="L300" s="181"/>
      <c r="M300" s="186"/>
      <c r="N300" s="187"/>
      <c r="O300" s="187"/>
      <c r="P300" s="187"/>
      <c r="Q300" s="187"/>
      <c r="R300" s="187"/>
      <c r="S300" s="187"/>
      <c r="T300" s="18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2" t="s">
        <v>150</v>
      </c>
      <c r="AU300" s="182" t="s">
        <v>144</v>
      </c>
      <c r="AV300" s="13" t="s">
        <v>144</v>
      </c>
      <c r="AW300" s="13" t="s">
        <v>34</v>
      </c>
      <c r="AX300" s="13" t="s">
        <v>73</v>
      </c>
      <c r="AY300" s="182" t="s">
        <v>135</v>
      </c>
    </row>
    <row r="301" s="2" customFormat="1" ht="16.5" customHeight="1">
      <c r="A301" s="38"/>
      <c r="B301" s="160"/>
      <c r="C301" s="161" t="s">
        <v>340</v>
      </c>
      <c r="D301" s="161" t="s">
        <v>138</v>
      </c>
      <c r="E301" s="162" t="s">
        <v>341</v>
      </c>
      <c r="F301" s="163" t="s">
        <v>3</v>
      </c>
      <c r="G301" s="164" t="s">
        <v>342</v>
      </c>
      <c r="H301" s="165">
        <v>2</v>
      </c>
      <c r="I301" s="166"/>
      <c r="J301" s="167">
        <f>ROUND(I301*H301,2)</f>
        <v>0</v>
      </c>
      <c r="K301" s="163" t="s">
        <v>3</v>
      </c>
      <c r="L301" s="39"/>
      <c r="M301" s="168" t="s">
        <v>3</v>
      </c>
      <c r="N301" s="169" t="s">
        <v>45</v>
      </c>
      <c r="O301" s="72"/>
      <c r="P301" s="170">
        <f>O301*H301</f>
        <v>0</v>
      </c>
      <c r="Q301" s="170">
        <v>0</v>
      </c>
      <c r="R301" s="170">
        <f>Q301*H301</f>
        <v>0</v>
      </c>
      <c r="S301" s="170">
        <v>0</v>
      </c>
      <c r="T301" s="171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72" t="s">
        <v>143</v>
      </c>
      <c r="AT301" s="172" t="s">
        <v>138</v>
      </c>
      <c r="AU301" s="172" t="s">
        <v>144</v>
      </c>
      <c r="AY301" s="19" t="s">
        <v>135</v>
      </c>
      <c r="BE301" s="173">
        <f>IF(N301="základní",J301,0)</f>
        <v>0</v>
      </c>
      <c r="BF301" s="173">
        <f>IF(N301="snížená",J301,0)</f>
        <v>0</v>
      </c>
      <c r="BG301" s="173">
        <f>IF(N301="zákl. přenesená",J301,0)</f>
        <v>0</v>
      </c>
      <c r="BH301" s="173">
        <f>IF(N301="sníž. přenesená",J301,0)</f>
        <v>0</v>
      </c>
      <c r="BI301" s="173">
        <f>IF(N301="nulová",J301,0)</f>
        <v>0</v>
      </c>
      <c r="BJ301" s="19" t="s">
        <v>144</v>
      </c>
      <c r="BK301" s="173">
        <f>ROUND(I301*H301,2)</f>
        <v>0</v>
      </c>
      <c r="BL301" s="19" t="s">
        <v>143</v>
      </c>
      <c r="BM301" s="172" t="s">
        <v>343</v>
      </c>
    </row>
    <row r="302" s="2" customFormat="1">
      <c r="A302" s="38"/>
      <c r="B302" s="39"/>
      <c r="C302" s="38"/>
      <c r="D302" s="174" t="s">
        <v>146</v>
      </c>
      <c r="E302" s="38"/>
      <c r="F302" s="175" t="s">
        <v>344</v>
      </c>
      <c r="G302" s="38"/>
      <c r="H302" s="38"/>
      <c r="I302" s="176"/>
      <c r="J302" s="38"/>
      <c r="K302" s="38"/>
      <c r="L302" s="39"/>
      <c r="M302" s="177"/>
      <c r="N302" s="178"/>
      <c r="O302" s="72"/>
      <c r="P302" s="72"/>
      <c r="Q302" s="72"/>
      <c r="R302" s="72"/>
      <c r="S302" s="72"/>
      <c r="T302" s="73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146</v>
      </c>
      <c r="AU302" s="19" t="s">
        <v>144</v>
      </c>
    </row>
    <row r="303" s="2" customFormat="1" ht="24.15" customHeight="1">
      <c r="A303" s="38"/>
      <c r="B303" s="160"/>
      <c r="C303" s="161" t="s">
        <v>345</v>
      </c>
      <c r="D303" s="161" t="s">
        <v>138</v>
      </c>
      <c r="E303" s="162" t="s">
        <v>346</v>
      </c>
      <c r="F303" s="163" t="s">
        <v>347</v>
      </c>
      <c r="G303" s="164" t="s">
        <v>288</v>
      </c>
      <c r="H303" s="165">
        <v>80</v>
      </c>
      <c r="I303" s="166"/>
      <c r="J303" s="167">
        <f>ROUND(I303*H303,2)</f>
        <v>0</v>
      </c>
      <c r="K303" s="163" t="s">
        <v>348</v>
      </c>
      <c r="L303" s="39"/>
      <c r="M303" s="168" t="s">
        <v>3</v>
      </c>
      <c r="N303" s="169" t="s">
        <v>45</v>
      </c>
      <c r="O303" s="72"/>
      <c r="P303" s="170">
        <f>O303*H303</f>
        <v>0</v>
      </c>
      <c r="Q303" s="170">
        <v>0</v>
      </c>
      <c r="R303" s="170">
        <f>Q303*H303</f>
        <v>0</v>
      </c>
      <c r="S303" s="170">
        <v>0.002</v>
      </c>
      <c r="T303" s="171">
        <f>S303*H303</f>
        <v>0.16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72" t="s">
        <v>143</v>
      </c>
      <c r="AT303" s="172" t="s">
        <v>138</v>
      </c>
      <c r="AU303" s="172" t="s">
        <v>144</v>
      </c>
      <c r="AY303" s="19" t="s">
        <v>135</v>
      </c>
      <c r="BE303" s="173">
        <f>IF(N303="základní",J303,0)</f>
        <v>0</v>
      </c>
      <c r="BF303" s="173">
        <f>IF(N303="snížená",J303,0)</f>
        <v>0</v>
      </c>
      <c r="BG303" s="173">
        <f>IF(N303="zákl. přenesená",J303,0)</f>
        <v>0</v>
      </c>
      <c r="BH303" s="173">
        <f>IF(N303="sníž. přenesená",J303,0)</f>
        <v>0</v>
      </c>
      <c r="BI303" s="173">
        <f>IF(N303="nulová",J303,0)</f>
        <v>0</v>
      </c>
      <c r="BJ303" s="19" t="s">
        <v>144</v>
      </c>
      <c r="BK303" s="173">
        <f>ROUND(I303*H303,2)</f>
        <v>0</v>
      </c>
      <c r="BL303" s="19" t="s">
        <v>143</v>
      </c>
      <c r="BM303" s="172" t="s">
        <v>349</v>
      </c>
    </row>
    <row r="304" s="2" customFormat="1">
      <c r="A304" s="38"/>
      <c r="B304" s="39"/>
      <c r="C304" s="38"/>
      <c r="D304" s="174" t="s">
        <v>146</v>
      </c>
      <c r="E304" s="38"/>
      <c r="F304" s="175" t="s">
        <v>350</v>
      </c>
      <c r="G304" s="38"/>
      <c r="H304" s="38"/>
      <c r="I304" s="176"/>
      <c r="J304" s="38"/>
      <c r="K304" s="38"/>
      <c r="L304" s="39"/>
      <c r="M304" s="177"/>
      <c r="N304" s="178"/>
      <c r="O304" s="72"/>
      <c r="P304" s="72"/>
      <c r="Q304" s="72"/>
      <c r="R304" s="72"/>
      <c r="S304" s="72"/>
      <c r="T304" s="73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9" t="s">
        <v>146</v>
      </c>
      <c r="AU304" s="19" t="s">
        <v>144</v>
      </c>
    </row>
    <row r="305" s="2" customFormat="1">
      <c r="A305" s="38"/>
      <c r="B305" s="39"/>
      <c r="C305" s="38"/>
      <c r="D305" s="179" t="s">
        <v>148</v>
      </c>
      <c r="E305" s="38"/>
      <c r="F305" s="180" t="s">
        <v>351</v>
      </c>
      <c r="G305" s="38"/>
      <c r="H305" s="38"/>
      <c r="I305" s="176"/>
      <c r="J305" s="38"/>
      <c r="K305" s="38"/>
      <c r="L305" s="39"/>
      <c r="M305" s="177"/>
      <c r="N305" s="178"/>
      <c r="O305" s="72"/>
      <c r="P305" s="72"/>
      <c r="Q305" s="72"/>
      <c r="R305" s="72"/>
      <c r="S305" s="72"/>
      <c r="T305" s="73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9" t="s">
        <v>148</v>
      </c>
      <c r="AU305" s="19" t="s">
        <v>144</v>
      </c>
    </row>
    <row r="306" s="2" customFormat="1" ht="24.15" customHeight="1">
      <c r="A306" s="38"/>
      <c r="B306" s="160"/>
      <c r="C306" s="161" t="s">
        <v>352</v>
      </c>
      <c r="D306" s="161" t="s">
        <v>138</v>
      </c>
      <c r="E306" s="162" t="s">
        <v>353</v>
      </c>
      <c r="F306" s="163" t="s">
        <v>354</v>
      </c>
      <c r="G306" s="164" t="s">
        <v>288</v>
      </c>
      <c r="H306" s="165">
        <v>25</v>
      </c>
      <c r="I306" s="166"/>
      <c r="J306" s="167">
        <f>ROUND(I306*H306,2)</f>
        <v>0</v>
      </c>
      <c r="K306" s="163" t="s">
        <v>348</v>
      </c>
      <c r="L306" s="39"/>
      <c r="M306" s="168" t="s">
        <v>3</v>
      </c>
      <c r="N306" s="169" t="s">
        <v>45</v>
      </c>
      <c r="O306" s="72"/>
      <c r="P306" s="170">
        <f>O306*H306</f>
        <v>0</v>
      </c>
      <c r="Q306" s="170">
        <v>0</v>
      </c>
      <c r="R306" s="170">
        <f>Q306*H306</f>
        <v>0</v>
      </c>
      <c r="S306" s="170">
        <v>0.0060000000000000001</v>
      </c>
      <c r="T306" s="171">
        <f>S306*H306</f>
        <v>0.14999999999999999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72" t="s">
        <v>143</v>
      </c>
      <c r="AT306" s="172" t="s">
        <v>138</v>
      </c>
      <c r="AU306" s="172" t="s">
        <v>144</v>
      </c>
      <c r="AY306" s="19" t="s">
        <v>135</v>
      </c>
      <c r="BE306" s="173">
        <f>IF(N306="základní",J306,0)</f>
        <v>0</v>
      </c>
      <c r="BF306" s="173">
        <f>IF(N306="snížená",J306,0)</f>
        <v>0</v>
      </c>
      <c r="BG306" s="173">
        <f>IF(N306="zákl. přenesená",J306,0)</f>
        <v>0</v>
      </c>
      <c r="BH306" s="173">
        <f>IF(N306="sníž. přenesená",J306,0)</f>
        <v>0</v>
      </c>
      <c r="BI306" s="173">
        <f>IF(N306="nulová",J306,0)</f>
        <v>0</v>
      </c>
      <c r="BJ306" s="19" t="s">
        <v>144</v>
      </c>
      <c r="BK306" s="173">
        <f>ROUND(I306*H306,2)</f>
        <v>0</v>
      </c>
      <c r="BL306" s="19" t="s">
        <v>143</v>
      </c>
      <c r="BM306" s="172" t="s">
        <v>355</v>
      </c>
    </row>
    <row r="307" s="2" customFormat="1">
      <c r="A307" s="38"/>
      <c r="B307" s="39"/>
      <c r="C307" s="38"/>
      <c r="D307" s="174" t="s">
        <v>146</v>
      </c>
      <c r="E307" s="38"/>
      <c r="F307" s="175" t="s">
        <v>356</v>
      </c>
      <c r="G307" s="38"/>
      <c r="H307" s="38"/>
      <c r="I307" s="176"/>
      <c r="J307" s="38"/>
      <c r="K307" s="38"/>
      <c r="L307" s="39"/>
      <c r="M307" s="177"/>
      <c r="N307" s="178"/>
      <c r="O307" s="72"/>
      <c r="P307" s="72"/>
      <c r="Q307" s="72"/>
      <c r="R307" s="72"/>
      <c r="S307" s="72"/>
      <c r="T307" s="73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9" t="s">
        <v>146</v>
      </c>
      <c r="AU307" s="19" t="s">
        <v>144</v>
      </c>
    </row>
    <row r="308" s="2" customFormat="1">
      <c r="A308" s="38"/>
      <c r="B308" s="39"/>
      <c r="C308" s="38"/>
      <c r="D308" s="179" t="s">
        <v>148</v>
      </c>
      <c r="E308" s="38"/>
      <c r="F308" s="180" t="s">
        <v>357</v>
      </c>
      <c r="G308" s="38"/>
      <c r="H308" s="38"/>
      <c r="I308" s="176"/>
      <c r="J308" s="38"/>
      <c r="K308" s="38"/>
      <c r="L308" s="39"/>
      <c r="M308" s="177"/>
      <c r="N308" s="178"/>
      <c r="O308" s="72"/>
      <c r="P308" s="72"/>
      <c r="Q308" s="72"/>
      <c r="R308" s="72"/>
      <c r="S308" s="72"/>
      <c r="T308" s="73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9" t="s">
        <v>148</v>
      </c>
      <c r="AU308" s="19" t="s">
        <v>144</v>
      </c>
    </row>
    <row r="309" s="2" customFormat="1" ht="24.15" customHeight="1">
      <c r="A309" s="38"/>
      <c r="B309" s="160"/>
      <c r="C309" s="161" t="s">
        <v>358</v>
      </c>
      <c r="D309" s="161" t="s">
        <v>138</v>
      </c>
      <c r="E309" s="162" t="s">
        <v>359</v>
      </c>
      <c r="F309" s="163" t="s">
        <v>360</v>
      </c>
      <c r="G309" s="164" t="s">
        <v>288</v>
      </c>
      <c r="H309" s="165">
        <v>1</v>
      </c>
      <c r="I309" s="166"/>
      <c r="J309" s="167">
        <f>ROUND(I309*H309,2)</f>
        <v>0</v>
      </c>
      <c r="K309" s="163" t="s">
        <v>142</v>
      </c>
      <c r="L309" s="39"/>
      <c r="M309" s="168" t="s">
        <v>3</v>
      </c>
      <c r="N309" s="169" t="s">
        <v>45</v>
      </c>
      <c r="O309" s="72"/>
      <c r="P309" s="170">
        <f>O309*H309</f>
        <v>0</v>
      </c>
      <c r="Q309" s="170">
        <v>0.00132</v>
      </c>
      <c r="R309" s="170">
        <f>Q309*H309</f>
        <v>0.00132</v>
      </c>
      <c r="S309" s="170">
        <v>0.025000000000000001</v>
      </c>
      <c r="T309" s="171">
        <f>S309*H309</f>
        <v>0.025000000000000001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72" t="s">
        <v>143</v>
      </c>
      <c r="AT309" s="172" t="s">
        <v>138</v>
      </c>
      <c r="AU309" s="172" t="s">
        <v>144</v>
      </c>
      <c r="AY309" s="19" t="s">
        <v>135</v>
      </c>
      <c r="BE309" s="173">
        <f>IF(N309="základní",J309,0)</f>
        <v>0</v>
      </c>
      <c r="BF309" s="173">
        <f>IF(N309="snížená",J309,0)</f>
        <v>0</v>
      </c>
      <c r="BG309" s="173">
        <f>IF(N309="zákl. přenesená",J309,0)</f>
        <v>0</v>
      </c>
      <c r="BH309" s="173">
        <f>IF(N309="sníž. přenesená",J309,0)</f>
        <v>0</v>
      </c>
      <c r="BI309" s="173">
        <f>IF(N309="nulová",J309,0)</f>
        <v>0</v>
      </c>
      <c r="BJ309" s="19" t="s">
        <v>144</v>
      </c>
      <c r="BK309" s="173">
        <f>ROUND(I309*H309,2)</f>
        <v>0</v>
      </c>
      <c r="BL309" s="19" t="s">
        <v>143</v>
      </c>
      <c r="BM309" s="172" t="s">
        <v>361</v>
      </c>
    </row>
    <row r="310" s="2" customFormat="1">
      <c r="A310" s="38"/>
      <c r="B310" s="39"/>
      <c r="C310" s="38"/>
      <c r="D310" s="174" t="s">
        <v>146</v>
      </c>
      <c r="E310" s="38"/>
      <c r="F310" s="175" t="s">
        <v>362</v>
      </c>
      <c r="G310" s="38"/>
      <c r="H310" s="38"/>
      <c r="I310" s="176"/>
      <c r="J310" s="38"/>
      <c r="K310" s="38"/>
      <c r="L310" s="39"/>
      <c r="M310" s="177"/>
      <c r="N310" s="178"/>
      <c r="O310" s="72"/>
      <c r="P310" s="72"/>
      <c r="Q310" s="72"/>
      <c r="R310" s="72"/>
      <c r="S310" s="72"/>
      <c r="T310" s="73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9" t="s">
        <v>146</v>
      </c>
      <c r="AU310" s="19" t="s">
        <v>144</v>
      </c>
    </row>
    <row r="311" s="2" customFormat="1">
      <c r="A311" s="38"/>
      <c r="B311" s="39"/>
      <c r="C311" s="38"/>
      <c r="D311" s="179" t="s">
        <v>148</v>
      </c>
      <c r="E311" s="38"/>
      <c r="F311" s="180" t="s">
        <v>363</v>
      </c>
      <c r="G311" s="38"/>
      <c r="H311" s="38"/>
      <c r="I311" s="176"/>
      <c r="J311" s="38"/>
      <c r="K311" s="38"/>
      <c r="L311" s="39"/>
      <c r="M311" s="177"/>
      <c r="N311" s="178"/>
      <c r="O311" s="72"/>
      <c r="P311" s="72"/>
      <c r="Q311" s="72"/>
      <c r="R311" s="72"/>
      <c r="S311" s="72"/>
      <c r="T311" s="73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9" t="s">
        <v>148</v>
      </c>
      <c r="AU311" s="19" t="s">
        <v>144</v>
      </c>
    </row>
    <row r="312" s="2" customFormat="1" ht="37.8" customHeight="1">
      <c r="A312" s="38"/>
      <c r="B312" s="160"/>
      <c r="C312" s="161" t="s">
        <v>364</v>
      </c>
      <c r="D312" s="161" t="s">
        <v>138</v>
      </c>
      <c r="E312" s="162" t="s">
        <v>365</v>
      </c>
      <c r="F312" s="163" t="s">
        <v>366</v>
      </c>
      <c r="G312" s="164" t="s">
        <v>161</v>
      </c>
      <c r="H312" s="165">
        <v>215.982</v>
      </c>
      <c r="I312" s="166"/>
      <c r="J312" s="167">
        <f>ROUND(I312*H312,2)</f>
        <v>0</v>
      </c>
      <c r="K312" s="163" t="s">
        <v>142</v>
      </c>
      <c r="L312" s="39"/>
      <c r="M312" s="168" t="s">
        <v>3</v>
      </c>
      <c r="N312" s="169" t="s">
        <v>45</v>
      </c>
      <c r="O312" s="72"/>
      <c r="P312" s="170">
        <f>O312*H312</f>
        <v>0</v>
      </c>
      <c r="Q312" s="170">
        <v>0</v>
      </c>
      <c r="R312" s="170">
        <f>Q312*H312</f>
        <v>0</v>
      </c>
      <c r="S312" s="170">
        <v>0.045999999999999999</v>
      </c>
      <c r="T312" s="171">
        <f>S312*H312</f>
        <v>9.9351719999999997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72" t="s">
        <v>143</v>
      </c>
      <c r="AT312" s="172" t="s">
        <v>138</v>
      </c>
      <c r="AU312" s="172" t="s">
        <v>144</v>
      </c>
      <c r="AY312" s="19" t="s">
        <v>135</v>
      </c>
      <c r="BE312" s="173">
        <f>IF(N312="základní",J312,0)</f>
        <v>0</v>
      </c>
      <c r="BF312" s="173">
        <f>IF(N312="snížená",J312,0)</f>
        <v>0</v>
      </c>
      <c r="BG312" s="173">
        <f>IF(N312="zákl. přenesená",J312,0)</f>
        <v>0</v>
      </c>
      <c r="BH312" s="173">
        <f>IF(N312="sníž. přenesená",J312,0)</f>
        <v>0</v>
      </c>
      <c r="BI312" s="173">
        <f>IF(N312="nulová",J312,0)</f>
        <v>0</v>
      </c>
      <c r="BJ312" s="19" t="s">
        <v>144</v>
      </c>
      <c r="BK312" s="173">
        <f>ROUND(I312*H312,2)</f>
        <v>0</v>
      </c>
      <c r="BL312" s="19" t="s">
        <v>143</v>
      </c>
      <c r="BM312" s="172" t="s">
        <v>367</v>
      </c>
    </row>
    <row r="313" s="2" customFormat="1">
      <c r="A313" s="38"/>
      <c r="B313" s="39"/>
      <c r="C313" s="38"/>
      <c r="D313" s="174" t="s">
        <v>146</v>
      </c>
      <c r="E313" s="38"/>
      <c r="F313" s="175" t="s">
        <v>368</v>
      </c>
      <c r="G313" s="38"/>
      <c r="H313" s="38"/>
      <c r="I313" s="176"/>
      <c r="J313" s="38"/>
      <c r="K313" s="38"/>
      <c r="L313" s="39"/>
      <c r="M313" s="177"/>
      <c r="N313" s="178"/>
      <c r="O313" s="72"/>
      <c r="P313" s="72"/>
      <c r="Q313" s="72"/>
      <c r="R313" s="72"/>
      <c r="S313" s="72"/>
      <c r="T313" s="73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146</v>
      </c>
      <c r="AU313" s="19" t="s">
        <v>144</v>
      </c>
    </row>
    <row r="314" s="2" customFormat="1">
      <c r="A314" s="38"/>
      <c r="B314" s="39"/>
      <c r="C314" s="38"/>
      <c r="D314" s="179" t="s">
        <v>148</v>
      </c>
      <c r="E314" s="38"/>
      <c r="F314" s="180" t="s">
        <v>369</v>
      </c>
      <c r="G314" s="38"/>
      <c r="H314" s="38"/>
      <c r="I314" s="176"/>
      <c r="J314" s="38"/>
      <c r="K314" s="38"/>
      <c r="L314" s="39"/>
      <c r="M314" s="177"/>
      <c r="N314" s="178"/>
      <c r="O314" s="72"/>
      <c r="P314" s="72"/>
      <c r="Q314" s="72"/>
      <c r="R314" s="72"/>
      <c r="S314" s="72"/>
      <c r="T314" s="73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9" t="s">
        <v>148</v>
      </c>
      <c r="AU314" s="19" t="s">
        <v>144</v>
      </c>
    </row>
    <row r="315" s="14" customFormat="1">
      <c r="A315" s="14"/>
      <c r="B315" s="190"/>
      <c r="C315" s="14"/>
      <c r="D315" s="174" t="s">
        <v>150</v>
      </c>
      <c r="E315" s="191" t="s">
        <v>3</v>
      </c>
      <c r="F315" s="192" t="s">
        <v>189</v>
      </c>
      <c r="G315" s="14"/>
      <c r="H315" s="191" t="s">
        <v>3</v>
      </c>
      <c r="I315" s="193"/>
      <c r="J315" s="14"/>
      <c r="K315" s="14"/>
      <c r="L315" s="190"/>
      <c r="M315" s="194"/>
      <c r="N315" s="195"/>
      <c r="O315" s="195"/>
      <c r="P315" s="195"/>
      <c r="Q315" s="195"/>
      <c r="R315" s="195"/>
      <c r="S315" s="195"/>
      <c r="T315" s="19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191" t="s">
        <v>150</v>
      </c>
      <c r="AU315" s="191" t="s">
        <v>144</v>
      </c>
      <c r="AV315" s="14" t="s">
        <v>81</v>
      </c>
      <c r="AW315" s="14" t="s">
        <v>34</v>
      </c>
      <c r="AX315" s="14" t="s">
        <v>73</v>
      </c>
      <c r="AY315" s="191" t="s">
        <v>135</v>
      </c>
    </row>
    <row r="316" s="13" customFormat="1">
      <c r="A316" s="13"/>
      <c r="B316" s="181"/>
      <c r="C316" s="13"/>
      <c r="D316" s="174" t="s">
        <v>150</v>
      </c>
      <c r="E316" s="182" t="s">
        <v>3</v>
      </c>
      <c r="F316" s="183" t="s">
        <v>190</v>
      </c>
      <c r="G316" s="13"/>
      <c r="H316" s="184">
        <v>64.5</v>
      </c>
      <c r="I316" s="185"/>
      <c r="J316" s="13"/>
      <c r="K316" s="13"/>
      <c r="L316" s="181"/>
      <c r="M316" s="186"/>
      <c r="N316" s="187"/>
      <c r="O316" s="187"/>
      <c r="P316" s="187"/>
      <c r="Q316" s="187"/>
      <c r="R316" s="187"/>
      <c r="S316" s="187"/>
      <c r="T316" s="18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2" t="s">
        <v>150</v>
      </c>
      <c r="AU316" s="182" t="s">
        <v>144</v>
      </c>
      <c r="AV316" s="13" t="s">
        <v>144</v>
      </c>
      <c r="AW316" s="13" t="s">
        <v>34</v>
      </c>
      <c r="AX316" s="13" t="s">
        <v>73</v>
      </c>
      <c r="AY316" s="182" t="s">
        <v>135</v>
      </c>
    </row>
    <row r="317" s="13" customFormat="1">
      <c r="A317" s="13"/>
      <c r="B317" s="181"/>
      <c r="C317" s="13"/>
      <c r="D317" s="174" t="s">
        <v>150</v>
      </c>
      <c r="E317" s="182" t="s">
        <v>3</v>
      </c>
      <c r="F317" s="183" t="s">
        <v>191</v>
      </c>
      <c r="G317" s="13"/>
      <c r="H317" s="184">
        <v>-7.5800000000000001</v>
      </c>
      <c r="I317" s="185"/>
      <c r="J317" s="13"/>
      <c r="K317" s="13"/>
      <c r="L317" s="181"/>
      <c r="M317" s="186"/>
      <c r="N317" s="187"/>
      <c r="O317" s="187"/>
      <c r="P317" s="187"/>
      <c r="Q317" s="187"/>
      <c r="R317" s="187"/>
      <c r="S317" s="187"/>
      <c r="T317" s="18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2" t="s">
        <v>150</v>
      </c>
      <c r="AU317" s="182" t="s">
        <v>144</v>
      </c>
      <c r="AV317" s="13" t="s">
        <v>144</v>
      </c>
      <c r="AW317" s="13" t="s">
        <v>34</v>
      </c>
      <c r="AX317" s="13" t="s">
        <v>73</v>
      </c>
      <c r="AY317" s="182" t="s">
        <v>135</v>
      </c>
    </row>
    <row r="318" s="14" customFormat="1">
      <c r="A318" s="14"/>
      <c r="B318" s="190"/>
      <c r="C318" s="14"/>
      <c r="D318" s="174" t="s">
        <v>150</v>
      </c>
      <c r="E318" s="191" t="s">
        <v>3</v>
      </c>
      <c r="F318" s="192" t="s">
        <v>192</v>
      </c>
      <c r="G318" s="14"/>
      <c r="H318" s="191" t="s">
        <v>3</v>
      </c>
      <c r="I318" s="193"/>
      <c r="J318" s="14"/>
      <c r="K318" s="14"/>
      <c r="L318" s="190"/>
      <c r="M318" s="194"/>
      <c r="N318" s="195"/>
      <c r="O318" s="195"/>
      <c r="P318" s="195"/>
      <c r="Q318" s="195"/>
      <c r="R318" s="195"/>
      <c r="S318" s="195"/>
      <c r="T318" s="19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1" t="s">
        <v>150</v>
      </c>
      <c r="AU318" s="191" t="s">
        <v>144</v>
      </c>
      <c r="AV318" s="14" t="s">
        <v>81</v>
      </c>
      <c r="AW318" s="14" t="s">
        <v>34</v>
      </c>
      <c r="AX318" s="14" t="s">
        <v>73</v>
      </c>
      <c r="AY318" s="191" t="s">
        <v>135</v>
      </c>
    </row>
    <row r="319" s="13" customFormat="1">
      <c r="A319" s="13"/>
      <c r="B319" s="181"/>
      <c r="C319" s="13"/>
      <c r="D319" s="174" t="s">
        <v>150</v>
      </c>
      <c r="E319" s="182" t="s">
        <v>3</v>
      </c>
      <c r="F319" s="183" t="s">
        <v>193</v>
      </c>
      <c r="G319" s="13"/>
      <c r="H319" s="184">
        <v>47.159999999999997</v>
      </c>
      <c r="I319" s="185"/>
      <c r="J319" s="13"/>
      <c r="K319" s="13"/>
      <c r="L319" s="181"/>
      <c r="M319" s="186"/>
      <c r="N319" s="187"/>
      <c r="O319" s="187"/>
      <c r="P319" s="187"/>
      <c r="Q319" s="187"/>
      <c r="R319" s="187"/>
      <c r="S319" s="187"/>
      <c r="T319" s="188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2" t="s">
        <v>150</v>
      </c>
      <c r="AU319" s="182" t="s">
        <v>144</v>
      </c>
      <c r="AV319" s="13" t="s">
        <v>144</v>
      </c>
      <c r="AW319" s="13" t="s">
        <v>34</v>
      </c>
      <c r="AX319" s="13" t="s">
        <v>73</v>
      </c>
      <c r="AY319" s="182" t="s">
        <v>135</v>
      </c>
    </row>
    <row r="320" s="13" customFormat="1">
      <c r="A320" s="13"/>
      <c r="B320" s="181"/>
      <c r="C320" s="13"/>
      <c r="D320" s="174" t="s">
        <v>150</v>
      </c>
      <c r="E320" s="182" t="s">
        <v>3</v>
      </c>
      <c r="F320" s="183" t="s">
        <v>194</v>
      </c>
      <c r="G320" s="13"/>
      <c r="H320" s="184">
        <v>-5.29</v>
      </c>
      <c r="I320" s="185"/>
      <c r="J320" s="13"/>
      <c r="K320" s="13"/>
      <c r="L320" s="181"/>
      <c r="M320" s="186"/>
      <c r="N320" s="187"/>
      <c r="O320" s="187"/>
      <c r="P320" s="187"/>
      <c r="Q320" s="187"/>
      <c r="R320" s="187"/>
      <c r="S320" s="187"/>
      <c r="T320" s="18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2" t="s">
        <v>150</v>
      </c>
      <c r="AU320" s="182" t="s">
        <v>144</v>
      </c>
      <c r="AV320" s="13" t="s">
        <v>144</v>
      </c>
      <c r="AW320" s="13" t="s">
        <v>34</v>
      </c>
      <c r="AX320" s="13" t="s">
        <v>73</v>
      </c>
      <c r="AY320" s="182" t="s">
        <v>135</v>
      </c>
    </row>
    <row r="321" s="14" customFormat="1">
      <c r="A321" s="14"/>
      <c r="B321" s="190"/>
      <c r="C321" s="14"/>
      <c r="D321" s="174" t="s">
        <v>150</v>
      </c>
      <c r="E321" s="191" t="s">
        <v>3</v>
      </c>
      <c r="F321" s="192" t="s">
        <v>195</v>
      </c>
      <c r="G321" s="14"/>
      <c r="H321" s="191" t="s">
        <v>3</v>
      </c>
      <c r="I321" s="193"/>
      <c r="J321" s="14"/>
      <c r="K321" s="14"/>
      <c r="L321" s="190"/>
      <c r="M321" s="194"/>
      <c r="N321" s="195"/>
      <c r="O321" s="195"/>
      <c r="P321" s="195"/>
      <c r="Q321" s="195"/>
      <c r="R321" s="195"/>
      <c r="S321" s="195"/>
      <c r="T321" s="19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1" t="s">
        <v>150</v>
      </c>
      <c r="AU321" s="191" t="s">
        <v>144</v>
      </c>
      <c r="AV321" s="14" t="s">
        <v>81</v>
      </c>
      <c r="AW321" s="14" t="s">
        <v>34</v>
      </c>
      <c r="AX321" s="14" t="s">
        <v>73</v>
      </c>
      <c r="AY321" s="191" t="s">
        <v>135</v>
      </c>
    </row>
    <row r="322" s="13" customFormat="1">
      <c r="A322" s="13"/>
      <c r="B322" s="181"/>
      <c r="C322" s="13"/>
      <c r="D322" s="174" t="s">
        <v>150</v>
      </c>
      <c r="E322" s="182" t="s">
        <v>3</v>
      </c>
      <c r="F322" s="183" t="s">
        <v>196</v>
      </c>
      <c r="G322" s="13"/>
      <c r="H322" s="184">
        <v>10.956</v>
      </c>
      <c r="I322" s="185"/>
      <c r="J322" s="13"/>
      <c r="K322" s="13"/>
      <c r="L322" s="181"/>
      <c r="M322" s="186"/>
      <c r="N322" s="187"/>
      <c r="O322" s="187"/>
      <c r="P322" s="187"/>
      <c r="Q322" s="187"/>
      <c r="R322" s="187"/>
      <c r="S322" s="187"/>
      <c r="T322" s="18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2" t="s">
        <v>150</v>
      </c>
      <c r="AU322" s="182" t="s">
        <v>144</v>
      </c>
      <c r="AV322" s="13" t="s">
        <v>144</v>
      </c>
      <c r="AW322" s="13" t="s">
        <v>34</v>
      </c>
      <c r="AX322" s="13" t="s">
        <v>73</v>
      </c>
      <c r="AY322" s="182" t="s">
        <v>135</v>
      </c>
    </row>
    <row r="323" s="13" customFormat="1">
      <c r="A323" s="13"/>
      <c r="B323" s="181"/>
      <c r="C323" s="13"/>
      <c r="D323" s="174" t="s">
        <v>150</v>
      </c>
      <c r="E323" s="182" t="s">
        <v>3</v>
      </c>
      <c r="F323" s="183" t="s">
        <v>197</v>
      </c>
      <c r="G323" s="13"/>
      <c r="H323" s="184">
        <v>-1.2</v>
      </c>
      <c r="I323" s="185"/>
      <c r="J323" s="13"/>
      <c r="K323" s="13"/>
      <c r="L323" s="181"/>
      <c r="M323" s="186"/>
      <c r="N323" s="187"/>
      <c r="O323" s="187"/>
      <c r="P323" s="187"/>
      <c r="Q323" s="187"/>
      <c r="R323" s="187"/>
      <c r="S323" s="187"/>
      <c r="T323" s="18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2" t="s">
        <v>150</v>
      </c>
      <c r="AU323" s="182" t="s">
        <v>144</v>
      </c>
      <c r="AV323" s="13" t="s">
        <v>144</v>
      </c>
      <c r="AW323" s="13" t="s">
        <v>34</v>
      </c>
      <c r="AX323" s="13" t="s">
        <v>73</v>
      </c>
      <c r="AY323" s="182" t="s">
        <v>135</v>
      </c>
    </row>
    <row r="324" s="14" customFormat="1">
      <c r="A324" s="14"/>
      <c r="B324" s="190"/>
      <c r="C324" s="14"/>
      <c r="D324" s="174" t="s">
        <v>150</v>
      </c>
      <c r="E324" s="191" t="s">
        <v>3</v>
      </c>
      <c r="F324" s="192" t="s">
        <v>198</v>
      </c>
      <c r="G324" s="14"/>
      <c r="H324" s="191" t="s">
        <v>3</v>
      </c>
      <c r="I324" s="193"/>
      <c r="J324" s="14"/>
      <c r="K324" s="14"/>
      <c r="L324" s="190"/>
      <c r="M324" s="194"/>
      <c r="N324" s="195"/>
      <c r="O324" s="195"/>
      <c r="P324" s="195"/>
      <c r="Q324" s="195"/>
      <c r="R324" s="195"/>
      <c r="S324" s="195"/>
      <c r="T324" s="19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1" t="s">
        <v>150</v>
      </c>
      <c r="AU324" s="191" t="s">
        <v>144</v>
      </c>
      <c r="AV324" s="14" t="s">
        <v>81</v>
      </c>
      <c r="AW324" s="14" t="s">
        <v>34</v>
      </c>
      <c r="AX324" s="14" t="s">
        <v>73</v>
      </c>
      <c r="AY324" s="191" t="s">
        <v>135</v>
      </c>
    </row>
    <row r="325" s="13" customFormat="1">
      <c r="A325" s="13"/>
      <c r="B325" s="181"/>
      <c r="C325" s="13"/>
      <c r="D325" s="174" t="s">
        <v>150</v>
      </c>
      <c r="E325" s="182" t="s">
        <v>3</v>
      </c>
      <c r="F325" s="183" t="s">
        <v>199</v>
      </c>
      <c r="G325" s="13"/>
      <c r="H325" s="184">
        <v>17.879999999999999</v>
      </c>
      <c r="I325" s="185"/>
      <c r="J325" s="13"/>
      <c r="K325" s="13"/>
      <c r="L325" s="181"/>
      <c r="M325" s="186"/>
      <c r="N325" s="187"/>
      <c r="O325" s="187"/>
      <c r="P325" s="187"/>
      <c r="Q325" s="187"/>
      <c r="R325" s="187"/>
      <c r="S325" s="187"/>
      <c r="T325" s="18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2" t="s">
        <v>150</v>
      </c>
      <c r="AU325" s="182" t="s">
        <v>144</v>
      </c>
      <c r="AV325" s="13" t="s">
        <v>144</v>
      </c>
      <c r="AW325" s="13" t="s">
        <v>34</v>
      </c>
      <c r="AX325" s="13" t="s">
        <v>73</v>
      </c>
      <c r="AY325" s="182" t="s">
        <v>135</v>
      </c>
    </row>
    <row r="326" s="13" customFormat="1">
      <c r="A326" s="13"/>
      <c r="B326" s="181"/>
      <c r="C326" s="13"/>
      <c r="D326" s="174" t="s">
        <v>150</v>
      </c>
      <c r="E326" s="182" t="s">
        <v>3</v>
      </c>
      <c r="F326" s="183" t="s">
        <v>200</v>
      </c>
      <c r="G326" s="13"/>
      <c r="H326" s="184">
        <v>-1.2</v>
      </c>
      <c r="I326" s="185"/>
      <c r="J326" s="13"/>
      <c r="K326" s="13"/>
      <c r="L326" s="181"/>
      <c r="M326" s="186"/>
      <c r="N326" s="187"/>
      <c r="O326" s="187"/>
      <c r="P326" s="187"/>
      <c r="Q326" s="187"/>
      <c r="R326" s="187"/>
      <c r="S326" s="187"/>
      <c r="T326" s="18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2" t="s">
        <v>150</v>
      </c>
      <c r="AU326" s="182" t="s">
        <v>144</v>
      </c>
      <c r="AV326" s="13" t="s">
        <v>144</v>
      </c>
      <c r="AW326" s="13" t="s">
        <v>34</v>
      </c>
      <c r="AX326" s="13" t="s">
        <v>73</v>
      </c>
      <c r="AY326" s="182" t="s">
        <v>135</v>
      </c>
    </row>
    <row r="327" s="14" customFormat="1">
      <c r="A327" s="14"/>
      <c r="B327" s="190"/>
      <c r="C327" s="14"/>
      <c r="D327" s="174" t="s">
        <v>150</v>
      </c>
      <c r="E327" s="191" t="s">
        <v>3</v>
      </c>
      <c r="F327" s="192" t="s">
        <v>201</v>
      </c>
      <c r="G327" s="14"/>
      <c r="H327" s="191" t="s">
        <v>3</v>
      </c>
      <c r="I327" s="193"/>
      <c r="J327" s="14"/>
      <c r="K327" s="14"/>
      <c r="L327" s="190"/>
      <c r="M327" s="194"/>
      <c r="N327" s="195"/>
      <c r="O327" s="195"/>
      <c r="P327" s="195"/>
      <c r="Q327" s="195"/>
      <c r="R327" s="195"/>
      <c r="S327" s="195"/>
      <c r="T327" s="19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1" t="s">
        <v>150</v>
      </c>
      <c r="AU327" s="191" t="s">
        <v>144</v>
      </c>
      <c r="AV327" s="14" t="s">
        <v>81</v>
      </c>
      <c r="AW327" s="14" t="s">
        <v>34</v>
      </c>
      <c r="AX327" s="14" t="s">
        <v>73</v>
      </c>
      <c r="AY327" s="191" t="s">
        <v>135</v>
      </c>
    </row>
    <row r="328" s="13" customFormat="1">
      <c r="A328" s="13"/>
      <c r="B328" s="181"/>
      <c r="C328" s="13"/>
      <c r="D328" s="174" t="s">
        <v>150</v>
      </c>
      <c r="E328" s="182" t="s">
        <v>3</v>
      </c>
      <c r="F328" s="183" t="s">
        <v>202</v>
      </c>
      <c r="G328" s="13"/>
      <c r="H328" s="184">
        <v>40.619999999999997</v>
      </c>
      <c r="I328" s="185"/>
      <c r="J328" s="13"/>
      <c r="K328" s="13"/>
      <c r="L328" s="181"/>
      <c r="M328" s="186"/>
      <c r="N328" s="187"/>
      <c r="O328" s="187"/>
      <c r="P328" s="187"/>
      <c r="Q328" s="187"/>
      <c r="R328" s="187"/>
      <c r="S328" s="187"/>
      <c r="T328" s="18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2" t="s">
        <v>150</v>
      </c>
      <c r="AU328" s="182" t="s">
        <v>144</v>
      </c>
      <c r="AV328" s="13" t="s">
        <v>144</v>
      </c>
      <c r="AW328" s="13" t="s">
        <v>34</v>
      </c>
      <c r="AX328" s="13" t="s">
        <v>73</v>
      </c>
      <c r="AY328" s="182" t="s">
        <v>135</v>
      </c>
    </row>
    <row r="329" s="13" customFormat="1">
      <c r="A329" s="13"/>
      <c r="B329" s="181"/>
      <c r="C329" s="13"/>
      <c r="D329" s="174" t="s">
        <v>150</v>
      </c>
      <c r="E329" s="182" t="s">
        <v>3</v>
      </c>
      <c r="F329" s="183" t="s">
        <v>203</v>
      </c>
      <c r="G329" s="13"/>
      <c r="H329" s="184">
        <v>-10</v>
      </c>
      <c r="I329" s="185"/>
      <c r="J329" s="13"/>
      <c r="K329" s="13"/>
      <c r="L329" s="181"/>
      <c r="M329" s="186"/>
      <c r="N329" s="187"/>
      <c r="O329" s="187"/>
      <c r="P329" s="187"/>
      <c r="Q329" s="187"/>
      <c r="R329" s="187"/>
      <c r="S329" s="187"/>
      <c r="T329" s="18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2" t="s">
        <v>150</v>
      </c>
      <c r="AU329" s="182" t="s">
        <v>144</v>
      </c>
      <c r="AV329" s="13" t="s">
        <v>144</v>
      </c>
      <c r="AW329" s="13" t="s">
        <v>34</v>
      </c>
      <c r="AX329" s="13" t="s">
        <v>73</v>
      </c>
      <c r="AY329" s="182" t="s">
        <v>135</v>
      </c>
    </row>
    <row r="330" s="14" customFormat="1">
      <c r="A330" s="14"/>
      <c r="B330" s="190"/>
      <c r="C330" s="14"/>
      <c r="D330" s="174" t="s">
        <v>150</v>
      </c>
      <c r="E330" s="191" t="s">
        <v>3</v>
      </c>
      <c r="F330" s="192" t="s">
        <v>204</v>
      </c>
      <c r="G330" s="14"/>
      <c r="H330" s="191" t="s">
        <v>3</v>
      </c>
      <c r="I330" s="193"/>
      <c r="J330" s="14"/>
      <c r="K330" s="14"/>
      <c r="L330" s="190"/>
      <c r="M330" s="194"/>
      <c r="N330" s="195"/>
      <c r="O330" s="195"/>
      <c r="P330" s="195"/>
      <c r="Q330" s="195"/>
      <c r="R330" s="195"/>
      <c r="S330" s="195"/>
      <c r="T330" s="19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191" t="s">
        <v>150</v>
      </c>
      <c r="AU330" s="191" t="s">
        <v>144</v>
      </c>
      <c r="AV330" s="14" t="s">
        <v>81</v>
      </c>
      <c r="AW330" s="14" t="s">
        <v>34</v>
      </c>
      <c r="AX330" s="14" t="s">
        <v>73</v>
      </c>
      <c r="AY330" s="191" t="s">
        <v>135</v>
      </c>
    </row>
    <row r="331" s="13" customFormat="1">
      <c r="A331" s="13"/>
      <c r="B331" s="181"/>
      <c r="C331" s="13"/>
      <c r="D331" s="174" t="s">
        <v>150</v>
      </c>
      <c r="E331" s="182" t="s">
        <v>3</v>
      </c>
      <c r="F331" s="183" t="s">
        <v>205</v>
      </c>
      <c r="G331" s="13"/>
      <c r="H331" s="184">
        <v>46.116</v>
      </c>
      <c r="I331" s="185"/>
      <c r="J331" s="13"/>
      <c r="K331" s="13"/>
      <c r="L331" s="181"/>
      <c r="M331" s="186"/>
      <c r="N331" s="187"/>
      <c r="O331" s="187"/>
      <c r="P331" s="187"/>
      <c r="Q331" s="187"/>
      <c r="R331" s="187"/>
      <c r="S331" s="187"/>
      <c r="T331" s="18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2" t="s">
        <v>150</v>
      </c>
      <c r="AU331" s="182" t="s">
        <v>144</v>
      </c>
      <c r="AV331" s="13" t="s">
        <v>144</v>
      </c>
      <c r="AW331" s="13" t="s">
        <v>34</v>
      </c>
      <c r="AX331" s="13" t="s">
        <v>73</v>
      </c>
      <c r="AY331" s="182" t="s">
        <v>135</v>
      </c>
    </row>
    <row r="332" s="13" customFormat="1">
      <c r="A332" s="13"/>
      <c r="B332" s="181"/>
      <c r="C332" s="13"/>
      <c r="D332" s="174" t="s">
        <v>150</v>
      </c>
      <c r="E332" s="182" t="s">
        <v>3</v>
      </c>
      <c r="F332" s="183" t="s">
        <v>206</v>
      </c>
      <c r="G332" s="13"/>
      <c r="H332" s="184">
        <v>-5.7800000000000002</v>
      </c>
      <c r="I332" s="185"/>
      <c r="J332" s="13"/>
      <c r="K332" s="13"/>
      <c r="L332" s="181"/>
      <c r="M332" s="186"/>
      <c r="N332" s="187"/>
      <c r="O332" s="187"/>
      <c r="P332" s="187"/>
      <c r="Q332" s="187"/>
      <c r="R332" s="187"/>
      <c r="S332" s="187"/>
      <c r="T332" s="18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2" t="s">
        <v>150</v>
      </c>
      <c r="AU332" s="182" t="s">
        <v>144</v>
      </c>
      <c r="AV332" s="13" t="s">
        <v>144</v>
      </c>
      <c r="AW332" s="13" t="s">
        <v>34</v>
      </c>
      <c r="AX332" s="13" t="s">
        <v>73</v>
      </c>
      <c r="AY332" s="182" t="s">
        <v>135</v>
      </c>
    </row>
    <row r="333" s="14" customFormat="1">
      <c r="A333" s="14"/>
      <c r="B333" s="190"/>
      <c r="C333" s="14"/>
      <c r="D333" s="174" t="s">
        <v>150</v>
      </c>
      <c r="E333" s="191" t="s">
        <v>3</v>
      </c>
      <c r="F333" s="192" t="s">
        <v>207</v>
      </c>
      <c r="G333" s="14"/>
      <c r="H333" s="191" t="s">
        <v>3</v>
      </c>
      <c r="I333" s="193"/>
      <c r="J333" s="14"/>
      <c r="K333" s="14"/>
      <c r="L333" s="190"/>
      <c r="M333" s="194"/>
      <c r="N333" s="195"/>
      <c r="O333" s="195"/>
      <c r="P333" s="195"/>
      <c r="Q333" s="195"/>
      <c r="R333" s="195"/>
      <c r="S333" s="195"/>
      <c r="T333" s="19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1" t="s">
        <v>150</v>
      </c>
      <c r="AU333" s="191" t="s">
        <v>144</v>
      </c>
      <c r="AV333" s="14" t="s">
        <v>81</v>
      </c>
      <c r="AW333" s="14" t="s">
        <v>34</v>
      </c>
      <c r="AX333" s="14" t="s">
        <v>73</v>
      </c>
      <c r="AY333" s="191" t="s">
        <v>135</v>
      </c>
    </row>
    <row r="334" s="13" customFormat="1">
      <c r="A334" s="13"/>
      <c r="B334" s="181"/>
      <c r="C334" s="13"/>
      <c r="D334" s="174" t="s">
        <v>150</v>
      </c>
      <c r="E334" s="182" t="s">
        <v>3</v>
      </c>
      <c r="F334" s="183" t="s">
        <v>208</v>
      </c>
      <c r="G334" s="13"/>
      <c r="H334" s="184">
        <v>21</v>
      </c>
      <c r="I334" s="185"/>
      <c r="J334" s="13"/>
      <c r="K334" s="13"/>
      <c r="L334" s="181"/>
      <c r="M334" s="186"/>
      <c r="N334" s="187"/>
      <c r="O334" s="187"/>
      <c r="P334" s="187"/>
      <c r="Q334" s="187"/>
      <c r="R334" s="187"/>
      <c r="S334" s="187"/>
      <c r="T334" s="18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2" t="s">
        <v>150</v>
      </c>
      <c r="AU334" s="182" t="s">
        <v>144</v>
      </c>
      <c r="AV334" s="13" t="s">
        <v>144</v>
      </c>
      <c r="AW334" s="13" t="s">
        <v>34</v>
      </c>
      <c r="AX334" s="13" t="s">
        <v>73</v>
      </c>
      <c r="AY334" s="182" t="s">
        <v>135</v>
      </c>
    </row>
    <row r="335" s="13" customFormat="1">
      <c r="A335" s="13"/>
      <c r="B335" s="181"/>
      <c r="C335" s="13"/>
      <c r="D335" s="174" t="s">
        <v>150</v>
      </c>
      <c r="E335" s="182" t="s">
        <v>3</v>
      </c>
      <c r="F335" s="183" t="s">
        <v>197</v>
      </c>
      <c r="G335" s="13"/>
      <c r="H335" s="184">
        <v>-1.2</v>
      </c>
      <c r="I335" s="185"/>
      <c r="J335" s="13"/>
      <c r="K335" s="13"/>
      <c r="L335" s="181"/>
      <c r="M335" s="186"/>
      <c r="N335" s="187"/>
      <c r="O335" s="187"/>
      <c r="P335" s="187"/>
      <c r="Q335" s="187"/>
      <c r="R335" s="187"/>
      <c r="S335" s="187"/>
      <c r="T335" s="18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2" t="s">
        <v>150</v>
      </c>
      <c r="AU335" s="182" t="s">
        <v>144</v>
      </c>
      <c r="AV335" s="13" t="s">
        <v>144</v>
      </c>
      <c r="AW335" s="13" t="s">
        <v>34</v>
      </c>
      <c r="AX335" s="13" t="s">
        <v>73</v>
      </c>
      <c r="AY335" s="182" t="s">
        <v>135</v>
      </c>
    </row>
    <row r="336" s="12" customFormat="1" ht="22.8" customHeight="1">
      <c r="A336" s="12"/>
      <c r="B336" s="147"/>
      <c r="C336" s="12"/>
      <c r="D336" s="148" t="s">
        <v>72</v>
      </c>
      <c r="E336" s="158" t="s">
        <v>370</v>
      </c>
      <c r="F336" s="158" t="s">
        <v>371</v>
      </c>
      <c r="G336" s="12"/>
      <c r="H336" s="12"/>
      <c r="I336" s="150"/>
      <c r="J336" s="159">
        <f>BK336</f>
        <v>0</v>
      </c>
      <c r="K336" s="12"/>
      <c r="L336" s="147"/>
      <c r="M336" s="152"/>
      <c r="N336" s="153"/>
      <c r="O336" s="153"/>
      <c r="P336" s="154">
        <f>SUM(P337:P352)</f>
        <v>0</v>
      </c>
      <c r="Q336" s="153"/>
      <c r="R336" s="154">
        <f>SUM(R337:R352)</f>
        <v>0</v>
      </c>
      <c r="S336" s="153"/>
      <c r="T336" s="155">
        <f>SUM(T337:T352)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48" t="s">
        <v>81</v>
      </c>
      <c r="AT336" s="156" t="s">
        <v>72</v>
      </c>
      <c r="AU336" s="156" t="s">
        <v>81</v>
      </c>
      <c r="AY336" s="148" t="s">
        <v>135</v>
      </c>
      <c r="BK336" s="157">
        <f>SUM(BK337:BK352)</f>
        <v>0</v>
      </c>
    </row>
    <row r="337" s="2" customFormat="1" ht="24.15" customHeight="1">
      <c r="A337" s="38"/>
      <c r="B337" s="160"/>
      <c r="C337" s="161" t="s">
        <v>372</v>
      </c>
      <c r="D337" s="161" t="s">
        <v>138</v>
      </c>
      <c r="E337" s="162" t="s">
        <v>373</v>
      </c>
      <c r="F337" s="163" t="s">
        <v>374</v>
      </c>
      <c r="G337" s="164" t="s">
        <v>154</v>
      </c>
      <c r="H337" s="165">
        <v>19.645</v>
      </c>
      <c r="I337" s="166"/>
      <c r="J337" s="167">
        <f>ROUND(I337*H337,2)</f>
        <v>0</v>
      </c>
      <c r="K337" s="163" t="s">
        <v>142</v>
      </c>
      <c r="L337" s="39"/>
      <c r="M337" s="168" t="s">
        <v>3</v>
      </c>
      <c r="N337" s="169" t="s">
        <v>45</v>
      </c>
      <c r="O337" s="72"/>
      <c r="P337" s="170">
        <f>O337*H337</f>
        <v>0</v>
      </c>
      <c r="Q337" s="170">
        <v>0</v>
      </c>
      <c r="R337" s="170">
        <f>Q337*H337</f>
        <v>0</v>
      </c>
      <c r="S337" s="170">
        <v>0</v>
      </c>
      <c r="T337" s="171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72" t="s">
        <v>143</v>
      </c>
      <c r="AT337" s="172" t="s">
        <v>138</v>
      </c>
      <c r="AU337" s="172" t="s">
        <v>144</v>
      </c>
      <c r="AY337" s="19" t="s">
        <v>135</v>
      </c>
      <c r="BE337" s="173">
        <f>IF(N337="základní",J337,0)</f>
        <v>0</v>
      </c>
      <c r="BF337" s="173">
        <f>IF(N337="snížená",J337,0)</f>
        <v>0</v>
      </c>
      <c r="BG337" s="173">
        <f>IF(N337="zákl. přenesená",J337,0)</f>
        <v>0</v>
      </c>
      <c r="BH337" s="173">
        <f>IF(N337="sníž. přenesená",J337,0)</f>
        <v>0</v>
      </c>
      <c r="BI337" s="173">
        <f>IF(N337="nulová",J337,0)</f>
        <v>0</v>
      </c>
      <c r="BJ337" s="19" t="s">
        <v>144</v>
      </c>
      <c r="BK337" s="173">
        <f>ROUND(I337*H337,2)</f>
        <v>0</v>
      </c>
      <c r="BL337" s="19" t="s">
        <v>143</v>
      </c>
      <c r="BM337" s="172" t="s">
        <v>375</v>
      </c>
    </row>
    <row r="338" s="2" customFormat="1">
      <c r="A338" s="38"/>
      <c r="B338" s="39"/>
      <c r="C338" s="38"/>
      <c r="D338" s="174" t="s">
        <v>146</v>
      </c>
      <c r="E338" s="38"/>
      <c r="F338" s="175" t="s">
        <v>376</v>
      </c>
      <c r="G338" s="38"/>
      <c r="H338" s="38"/>
      <c r="I338" s="176"/>
      <c r="J338" s="38"/>
      <c r="K338" s="38"/>
      <c r="L338" s="39"/>
      <c r="M338" s="177"/>
      <c r="N338" s="178"/>
      <c r="O338" s="72"/>
      <c r="P338" s="72"/>
      <c r="Q338" s="72"/>
      <c r="R338" s="72"/>
      <c r="S338" s="72"/>
      <c r="T338" s="73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9" t="s">
        <v>146</v>
      </c>
      <c r="AU338" s="19" t="s">
        <v>144</v>
      </c>
    </row>
    <row r="339" s="2" customFormat="1">
      <c r="A339" s="38"/>
      <c r="B339" s="39"/>
      <c r="C339" s="38"/>
      <c r="D339" s="179" t="s">
        <v>148</v>
      </c>
      <c r="E339" s="38"/>
      <c r="F339" s="180" t="s">
        <v>377</v>
      </c>
      <c r="G339" s="38"/>
      <c r="H339" s="38"/>
      <c r="I339" s="176"/>
      <c r="J339" s="38"/>
      <c r="K339" s="38"/>
      <c r="L339" s="39"/>
      <c r="M339" s="177"/>
      <c r="N339" s="178"/>
      <c r="O339" s="72"/>
      <c r="P339" s="72"/>
      <c r="Q339" s="72"/>
      <c r="R339" s="72"/>
      <c r="S339" s="72"/>
      <c r="T339" s="73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9" t="s">
        <v>148</v>
      </c>
      <c r="AU339" s="19" t="s">
        <v>144</v>
      </c>
    </row>
    <row r="340" s="2" customFormat="1" ht="24.15" customHeight="1">
      <c r="A340" s="38"/>
      <c r="B340" s="160"/>
      <c r="C340" s="161" t="s">
        <v>378</v>
      </c>
      <c r="D340" s="161" t="s">
        <v>138</v>
      </c>
      <c r="E340" s="162" t="s">
        <v>379</v>
      </c>
      <c r="F340" s="163" t="s">
        <v>380</v>
      </c>
      <c r="G340" s="164" t="s">
        <v>154</v>
      </c>
      <c r="H340" s="165">
        <v>19.645</v>
      </c>
      <c r="I340" s="166"/>
      <c r="J340" s="167">
        <f>ROUND(I340*H340,2)</f>
        <v>0</v>
      </c>
      <c r="K340" s="163" t="s">
        <v>142</v>
      </c>
      <c r="L340" s="39"/>
      <c r="M340" s="168" t="s">
        <v>3</v>
      </c>
      <c r="N340" s="169" t="s">
        <v>45</v>
      </c>
      <c r="O340" s="72"/>
      <c r="P340" s="170">
        <f>O340*H340</f>
        <v>0</v>
      </c>
      <c r="Q340" s="170">
        <v>0</v>
      </c>
      <c r="R340" s="170">
        <f>Q340*H340</f>
        <v>0</v>
      </c>
      <c r="S340" s="170">
        <v>0</v>
      </c>
      <c r="T340" s="171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72" t="s">
        <v>143</v>
      </c>
      <c r="AT340" s="172" t="s">
        <v>138</v>
      </c>
      <c r="AU340" s="172" t="s">
        <v>144</v>
      </c>
      <c r="AY340" s="19" t="s">
        <v>135</v>
      </c>
      <c r="BE340" s="173">
        <f>IF(N340="základní",J340,0)</f>
        <v>0</v>
      </c>
      <c r="BF340" s="173">
        <f>IF(N340="snížená",J340,0)</f>
        <v>0</v>
      </c>
      <c r="BG340" s="173">
        <f>IF(N340="zákl. přenesená",J340,0)</f>
        <v>0</v>
      </c>
      <c r="BH340" s="173">
        <f>IF(N340="sníž. přenesená",J340,0)</f>
        <v>0</v>
      </c>
      <c r="BI340" s="173">
        <f>IF(N340="nulová",J340,0)</f>
        <v>0</v>
      </c>
      <c r="BJ340" s="19" t="s">
        <v>144</v>
      </c>
      <c r="BK340" s="173">
        <f>ROUND(I340*H340,2)</f>
        <v>0</v>
      </c>
      <c r="BL340" s="19" t="s">
        <v>143</v>
      </c>
      <c r="BM340" s="172" t="s">
        <v>381</v>
      </c>
    </row>
    <row r="341" s="2" customFormat="1">
      <c r="A341" s="38"/>
      <c r="B341" s="39"/>
      <c r="C341" s="38"/>
      <c r="D341" s="174" t="s">
        <v>146</v>
      </c>
      <c r="E341" s="38"/>
      <c r="F341" s="175" t="s">
        <v>382</v>
      </c>
      <c r="G341" s="38"/>
      <c r="H341" s="38"/>
      <c r="I341" s="176"/>
      <c r="J341" s="38"/>
      <c r="K341" s="38"/>
      <c r="L341" s="39"/>
      <c r="M341" s="177"/>
      <c r="N341" s="178"/>
      <c r="O341" s="72"/>
      <c r="P341" s="72"/>
      <c r="Q341" s="72"/>
      <c r="R341" s="72"/>
      <c r="S341" s="72"/>
      <c r="T341" s="73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9" t="s">
        <v>146</v>
      </c>
      <c r="AU341" s="19" t="s">
        <v>144</v>
      </c>
    </row>
    <row r="342" s="2" customFormat="1">
      <c r="A342" s="38"/>
      <c r="B342" s="39"/>
      <c r="C342" s="38"/>
      <c r="D342" s="179" t="s">
        <v>148</v>
      </c>
      <c r="E342" s="38"/>
      <c r="F342" s="180" t="s">
        <v>383</v>
      </c>
      <c r="G342" s="38"/>
      <c r="H342" s="38"/>
      <c r="I342" s="176"/>
      <c r="J342" s="38"/>
      <c r="K342" s="38"/>
      <c r="L342" s="39"/>
      <c r="M342" s="177"/>
      <c r="N342" s="178"/>
      <c r="O342" s="72"/>
      <c r="P342" s="72"/>
      <c r="Q342" s="72"/>
      <c r="R342" s="72"/>
      <c r="S342" s="72"/>
      <c r="T342" s="73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9" t="s">
        <v>148</v>
      </c>
      <c r="AU342" s="19" t="s">
        <v>144</v>
      </c>
    </row>
    <row r="343" s="2" customFormat="1" ht="24.15" customHeight="1">
      <c r="A343" s="38"/>
      <c r="B343" s="160"/>
      <c r="C343" s="161" t="s">
        <v>384</v>
      </c>
      <c r="D343" s="161" t="s">
        <v>138</v>
      </c>
      <c r="E343" s="162" t="s">
        <v>385</v>
      </c>
      <c r="F343" s="163" t="s">
        <v>386</v>
      </c>
      <c r="G343" s="164" t="s">
        <v>154</v>
      </c>
      <c r="H343" s="165">
        <v>373.255</v>
      </c>
      <c r="I343" s="166"/>
      <c r="J343" s="167">
        <f>ROUND(I343*H343,2)</f>
        <v>0</v>
      </c>
      <c r="K343" s="163" t="s">
        <v>142</v>
      </c>
      <c r="L343" s="39"/>
      <c r="M343" s="168" t="s">
        <v>3</v>
      </c>
      <c r="N343" s="169" t="s">
        <v>45</v>
      </c>
      <c r="O343" s="72"/>
      <c r="P343" s="170">
        <f>O343*H343</f>
        <v>0</v>
      </c>
      <c r="Q343" s="170">
        <v>0</v>
      </c>
      <c r="R343" s="170">
        <f>Q343*H343</f>
        <v>0</v>
      </c>
      <c r="S343" s="170">
        <v>0</v>
      </c>
      <c r="T343" s="171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172" t="s">
        <v>143</v>
      </c>
      <c r="AT343" s="172" t="s">
        <v>138</v>
      </c>
      <c r="AU343" s="172" t="s">
        <v>144</v>
      </c>
      <c r="AY343" s="19" t="s">
        <v>135</v>
      </c>
      <c r="BE343" s="173">
        <f>IF(N343="základní",J343,0)</f>
        <v>0</v>
      </c>
      <c r="BF343" s="173">
        <f>IF(N343="snížená",J343,0)</f>
        <v>0</v>
      </c>
      <c r="BG343" s="173">
        <f>IF(N343="zákl. přenesená",J343,0)</f>
        <v>0</v>
      </c>
      <c r="BH343" s="173">
        <f>IF(N343="sníž. přenesená",J343,0)</f>
        <v>0</v>
      </c>
      <c r="BI343" s="173">
        <f>IF(N343="nulová",J343,0)</f>
        <v>0</v>
      </c>
      <c r="BJ343" s="19" t="s">
        <v>144</v>
      </c>
      <c r="BK343" s="173">
        <f>ROUND(I343*H343,2)</f>
        <v>0</v>
      </c>
      <c r="BL343" s="19" t="s">
        <v>143</v>
      </c>
      <c r="BM343" s="172" t="s">
        <v>387</v>
      </c>
    </row>
    <row r="344" s="2" customFormat="1">
      <c r="A344" s="38"/>
      <c r="B344" s="39"/>
      <c r="C344" s="38"/>
      <c r="D344" s="174" t="s">
        <v>146</v>
      </c>
      <c r="E344" s="38"/>
      <c r="F344" s="175" t="s">
        <v>388</v>
      </c>
      <c r="G344" s="38"/>
      <c r="H344" s="38"/>
      <c r="I344" s="176"/>
      <c r="J344" s="38"/>
      <c r="K344" s="38"/>
      <c r="L344" s="39"/>
      <c r="M344" s="177"/>
      <c r="N344" s="178"/>
      <c r="O344" s="72"/>
      <c r="P344" s="72"/>
      <c r="Q344" s="72"/>
      <c r="R344" s="72"/>
      <c r="S344" s="72"/>
      <c r="T344" s="73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9" t="s">
        <v>146</v>
      </c>
      <c r="AU344" s="19" t="s">
        <v>144</v>
      </c>
    </row>
    <row r="345" s="2" customFormat="1">
      <c r="A345" s="38"/>
      <c r="B345" s="39"/>
      <c r="C345" s="38"/>
      <c r="D345" s="179" t="s">
        <v>148</v>
      </c>
      <c r="E345" s="38"/>
      <c r="F345" s="180" t="s">
        <v>389</v>
      </c>
      <c r="G345" s="38"/>
      <c r="H345" s="38"/>
      <c r="I345" s="176"/>
      <c r="J345" s="38"/>
      <c r="K345" s="38"/>
      <c r="L345" s="39"/>
      <c r="M345" s="177"/>
      <c r="N345" s="178"/>
      <c r="O345" s="72"/>
      <c r="P345" s="72"/>
      <c r="Q345" s="72"/>
      <c r="R345" s="72"/>
      <c r="S345" s="72"/>
      <c r="T345" s="73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9" t="s">
        <v>148</v>
      </c>
      <c r="AU345" s="19" t="s">
        <v>144</v>
      </c>
    </row>
    <row r="346" s="13" customFormat="1">
      <c r="A346" s="13"/>
      <c r="B346" s="181"/>
      <c r="C346" s="13"/>
      <c r="D346" s="174" t="s">
        <v>150</v>
      </c>
      <c r="E346" s="13"/>
      <c r="F346" s="183" t="s">
        <v>390</v>
      </c>
      <c r="G346" s="13"/>
      <c r="H346" s="184">
        <v>373.255</v>
      </c>
      <c r="I346" s="185"/>
      <c r="J346" s="13"/>
      <c r="K346" s="13"/>
      <c r="L346" s="181"/>
      <c r="M346" s="186"/>
      <c r="N346" s="187"/>
      <c r="O346" s="187"/>
      <c r="P346" s="187"/>
      <c r="Q346" s="187"/>
      <c r="R346" s="187"/>
      <c r="S346" s="187"/>
      <c r="T346" s="18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2" t="s">
        <v>150</v>
      </c>
      <c r="AU346" s="182" t="s">
        <v>144</v>
      </c>
      <c r="AV346" s="13" t="s">
        <v>144</v>
      </c>
      <c r="AW346" s="13" t="s">
        <v>4</v>
      </c>
      <c r="AX346" s="13" t="s">
        <v>81</v>
      </c>
      <c r="AY346" s="182" t="s">
        <v>135</v>
      </c>
    </row>
    <row r="347" s="2" customFormat="1" ht="33" customHeight="1">
      <c r="A347" s="38"/>
      <c r="B347" s="160"/>
      <c r="C347" s="161" t="s">
        <v>391</v>
      </c>
      <c r="D347" s="161" t="s">
        <v>138</v>
      </c>
      <c r="E347" s="162" t="s">
        <v>392</v>
      </c>
      <c r="F347" s="163" t="s">
        <v>393</v>
      </c>
      <c r="G347" s="164" t="s">
        <v>154</v>
      </c>
      <c r="H347" s="165">
        <v>19.645</v>
      </c>
      <c r="I347" s="166"/>
      <c r="J347" s="167">
        <f>ROUND(I347*H347,2)</f>
        <v>0</v>
      </c>
      <c r="K347" s="163" t="s">
        <v>142</v>
      </c>
      <c r="L347" s="39"/>
      <c r="M347" s="168" t="s">
        <v>3</v>
      </c>
      <c r="N347" s="169" t="s">
        <v>45</v>
      </c>
      <c r="O347" s="72"/>
      <c r="P347" s="170">
        <f>O347*H347</f>
        <v>0</v>
      </c>
      <c r="Q347" s="170">
        <v>0</v>
      </c>
      <c r="R347" s="170">
        <f>Q347*H347</f>
        <v>0</v>
      </c>
      <c r="S347" s="170">
        <v>0</v>
      </c>
      <c r="T347" s="171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72" t="s">
        <v>143</v>
      </c>
      <c r="AT347" s="172" t="s">
        <v>138</v>
      </c>
      <c r="AU347" s="172" t="s">
        <v>144</v>
      </c>
      <c r="AY347" s="19" t="s">
        <v>135</v>
      </c>
      <c r="BE347" s="173">
        <f>IF(N347="základní",J347,0)</f>
        <v>0</v>
      </c>
      <c r="BF347" s="173">
        <f>IF(N347="snížená",J347,0)</f>
        <v>0</v>
      </c>
      <c r="BG347" s="173">
        <f>IF(N347="zákl. přenesená",J347,0)</f>
        <v>0</v>
      </c>
      <c r="BH347" s="173">
        <f>IF(N347="sníž. přenesená",J347,0)</f>
        <v>0</v>
      </c>
      <c r="BI347" s="173">
        <f>IF(N347="nulová",J347,0)</f>
        <v>0</v>
      </c>
      <c r="BJ347" s="19" t="s">
        <v>144</v>
      </c>
      <c r="BK347" s="173">
        <f>ROUND(I347*H347,2)</f>
        <v>0</v>
      </c>
      <c r="BL347" s="19" t="s">
        <v>143</v>
      </c>
      <c r="BM347" s="172" t="s">
        <v>394</v>
      </c>
    </row>
    <row r="348" s="2" customFormat="1">
      <c r="A348" s="38"/>
      <c r="B348" s="39"/>
      <c r="C348" s="38"/>
      <c r="D348" s="174" t="s">
        <v>146</v>
      </c>
      <c r="E348" s="38"/>
      <c r="F348" s="175" t="s">
        <v>395</v>
      </c>
      <c r="G348" s="38"/>
      <c r="H348" s="38"/>
      <c r="I348" s="176"/>
      <c r="J348" s="38"/>
      <c r="K348" s="38"/>
      <c r="L348" s="39"/>
      <c r="M348" s="177"/>
      <c r="N348" s="178"/>
      <c r="O348" s="72"/>
      <c r="P348" s="72"/>
      <c r="Q348" s="72"/>
      <c r="R348" s="72"/>
      <c r="S348" s="72"/>
      <c r="T348" s="73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9" t="s">
        <v>146</v>
      </c>
      <c r="AU348" s="19" t="s">
        <v>144</v>
      </c>
    </row>
    <row r="349" s="2" customFormat="1">
      <c r="A349" s="38"/>
      <c r="B349" s="39"/>
      <c r="C349" s="38"/>
      <c r="D349" s="179" t="s">
        <v>148</v>
      </c>
      <c r="E349" s="38"/>
      <c r="F349" s="180" t="s">
        <v>396</v>
      </c>
      <c r="G349" s="38"/>
      <c r="H349" s="38"/>
      <c r="I349" s="176"/>
      <c r="J349" s="38"/>
      <c r="K349" s="38"/>
      <c r="L349" s="39"/>
      <c r="M349" s="177"/>
      <c r="N349" s="178"/>
      <c r="O349" s="72"/>
      <c r="P349" s="72"/>
      <c r="Q349" s="72"/>
      <c r="R349" s="72"/>
      <c r="S349" s="72"/>
      <c r="T349" s="73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9" t="s">
        <v>148</v>
      </c>
      <c r="AU349" s="19" t="s">
        <v>144</v>
      </c>
    </row>
    <row r="350" s="2" customFormat="1" ht="24.15" customHeight="1">
      <c r="A350" s="38"/>
      <c r="B350" s="160"/>
      <c r="C350" s="161" t="s">
        <v>397</v>
      </c>
      <c r="D350" s="161" t="s">
        <v>138</v>
      </c>
      <c r="E350" s="162" t="s">
        <v>398</v>
      </c>
      <c r="F350" s="163" t="s">
        <v>399</v>
      </c>
      <c r="G350" s="164" t="s">
        <v>154</v>
      </c>
      <c r="H350" s="165">
        <v>3.5</v>
      </c>
      <c r="I350" s="166"/>
      <c r="J350" s="167">
        <f>ROUND(I350*H350,2)</f>
        <v>0</v>
      </c>
      <c r="K350" s="163" t="s">
        <v>142</v>
      </c>
      <c r="L350" s="39"/>
      <c r="M350" s="168" t="s">
        <v>3</v>
      </c>
      <c r="N350" s="169" t="s">
        <v>45</v>
      </c>
      <c r="O350" s="72"/>
      <c r="P350" s="170">
        <f>O350*H350</f>
        <v>0</v>
      </c>
      <c r="Q350" s="170">
        <v>0</v>
      </c>
      <c r="R350" s="170">
        <f>Q350*H350</f>
        <v>0</v>
      </c>
      <c r="S350" s="170">
        <v>0</v>
      </c>
      <c r="T350" s="171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72" t="s">
        <v>143</v>
      </c>
      <c r="AT350" s="172" t="s">
        <v>138</v>
      </c>
      <c r="AU350" s="172" t="s">
        <v>144</v>
      </c>
      <c r="AY350" s="19" t="s">
        <v>135</v>
      </c>
      <c r="BE350" s="173">
        <f>IF(N350="základní",J350,0)</f>
        <v>0</v>
      </c>
      <c r="BF350" s="173">
        <f>IF(N350="snížená",J350,0)</f>
        <v>0</v>
      </c>
      <c r="BG350" s="173">
        <f>IF(N350="zákl. přenesená",J350,0)</f>
        <v>0</v>
      </c>
      <c r="BH350" s="173">
        <f>IF(N350="sníž. přenesená",J350,0)</f>
        <v>0</v>
      </c>
      <c r="BI350" s="173">
        <f>IF(N350="nulová",J350,0)</f>
        <v>0</v>
      </c>
      <c r="BJ350" s="19" t="s">
        <v>144</v>
      </c>
      <c r="BK350" s="173">
        <f>ROUND(I350*H350,2)</f>
        <v>0</v>
      </c>
      <c r="BL350" s="19" t="s">
        <v>143</v>
      </c>
      <c r="BM350" s="172" t="s">
        <v>400</v>
      </c>
    </row>
    <row r="351" s="2" customFormat="1">
      <c r="A351" s="38"/>
      <c r="B351" s="39"/>
      <c r="C351" s="38"/>
      <c r="D351" s="174" t="s">
        <v>146</v>
      </c>
      <c r="E351" s="38"/>
      <c r="F351" s="175" t="s">
        <v>401</v>
      </c>
      <c r="G351" s="38"/>
      <c r="H351" s="38"/>
      <c r="I351" s="176"/>
      <c r="J351" s="38"/>
      <c r="K351" s="38"/>
      <c r="L351" s="39"/>
      <c r="M351" s="177"/>
      <c r="N351" s="178"/>
      <c r="O351" s="72"/>
      <c r="P351" s="72"/>
      <c r="Q351" s="72"/>
      <c r="R351" s="72"/>
      <c r="S351" s="72"/>
      <c r="T351" s="73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9" t="s">
        <v>146</v>
      </c>
      <c r="AU351" s="19" t="s">
        <v>144</v>
      </c>
    </row>
    <row r="352" s="2" customFormat="1">
      <c r="A352" s="38"/>
      <c r="B352" s="39"/>
      <c r="C352" s="38"/>
      <c r="D352" s="179" t="s">
        <v>148</v>
      </c>
      <c r="E352" s="38"/>
      <c r="F352" s="180" t="s">
        <v>402</v>
      </c>
      <c r="G352" s="38"/>
      <c r="H352" s="38"/>
      <c r="I352" s="176"/>
      <c r="J352" s="38"/>
      <c r="K352" s="38"/>
      <c r="L352" s="39"/>
      <c r="M352" s="177"/>
      <c r="N352" s="178"/>
      <c r="O352" s="72"/>
      <c r="P352" s="72"/>
      <c r="Q352" s="72"/>
      <c r="R352" s="72"/>
      <c r="S352" s="72"/>
      <c r="T352" s="73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9" t="s">
        <v>148</v>
      </c>
      <c r="AU352" s="19" t="s">
        <v>144</v>
      </c>
    </row>
    <row r="353" s="12" customFormat="1" ht="22.8" customHeight="1">
      <c r="A353" s="12"/>
      <c r="B353" s="147"/>
      <c r="C353" s="12"/>
      <c r="D353" s="148" t="s">
        <v>72</v>
      </c>
      <c r="E353" s="158" t="s">
        <v>403</v>
      </c>
      <c r="F353" s="158" t="s">
        <v>404</v>
      </c>
      <c r="G353" s="12"/>
      <c r="H353" s="12"/>
      <c r="I353" s="150"/>
      <c r="J353" s="159">
        <f>BK353</f>
        <v>0</v>
      </c>
      <c r="K353" s="12"/>
      <c r="L353" s="147"/>
      <c r="M353" s="152"/>
      <c r="N353" s="153"/>
      <c r="O353" s="153"/>
      <c r="P353" s="154">
        <f>SUM(P354:P356)</f>
        <v>0</v>
      </c>
      <c r="Q353" s="153"/>
      <c r="R353" s="154">
        <f>SUM(R354:R356)</f>
        <v>0</v>
      </c>
      <c r="S353" s="153"/>
      <c r="T353" s="155">
        <f>SUM(T354:T356)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48" t="s">
        <v>81</v>
      </c>
      <c r="AT353" s="156" t="s">
        <v>72</v>
      </c>
      <c r="AU353" s="156" t="s">
        <v>81</v>
      </c>
      <c r="AY353" s="148" t="s">
        <v>135</v>
      </c>
      <c r="BK353" s="157">
        <f>SUM(BK354:BK356)</f>
        <v>0</v>
      </c>
    </row>
    <row r="354" s="2" customFormat="1" ht="24.15" customHeight="1">
      <c r="A354" s="38"/>
      <c r="B354" s="160"/>
      <c r="C354" s="161" t="s">
        <v>405</v>
      </c>
      <c r="D354" s="161" t="s">
        <v>138</v>
      </c>
      <c r="E354" s="162" t="s">
        <v>406</v>
      </c>
      <c r="F354" s="163" t="s">
        <v>407</v>
      </c>
      <c r="G354" s="164" t="s">
        <v>154</v>
      </c>
      <c r="H354" s="165">
        <v>19.422999999999998</v>
      </c>
      <c r="I354" s="166"/>
      <c r="J354" s="167">
        <f>ROUND(I354*H354,2)</f>
        <v>0</v>
      </c>
      <c r="K354" s="163" t="s">
        <v>142</v>
      </c>
      <c r="L354" s="39"/>
      <c r="M354" s="168" t="s">
        <v>3</v>
      </c>
      <c r="N354" s="169" t="s">
        <v>45</v>
      </c>
      <c r="O354" s="72"/>
      <c r="P354" s="170">
        <f>O354*H354</f>
        <v>0</v>
      </c>
      <c r="Q354" s="170">
        <v>0</v>
      </c>
      <c r="R354" s="170">
        <f>Q354*H354</f>
        <v>0</v>
      </c>
      <c r="S354" s="170">
        <v>0</v>
      </c>
      <c r="T354" s="171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72" t="s">
        <v>143</v>
      </c>
      <c r="AT354" s="172" t="s">
        <v>138</v>
      </c>
      <c r="AU354" s="172" t="s">
        <v>144</v>
      </c>
      <c r="AY354" s="19" t="s">
        <v>135</v>
      </c>
      <c r="BE354" s="173">
        <f>IF(N354="základní",J354,0)</f>
        <v>0</v>
      </c>
      <c r="BF354" s="173">
        <f>IF(N354="snížená",J354,0)</f>
        <v>0</v>
      </c>
      <c r="BG354" s="173">
        <f>IF(N354="zákl. přenesená",J354,0)</f>
        <v>0</v>
      </c>
      <c r="BH354" s="173">
        <f>IF(N354="sníž. přenesená",J354,0)</f>
        <v>0</v>
      </c>
      <c r="BI354" s="173">
        <f>IF(N354="nulová",J354,0)</f>
        <v>0</v>
      </c>
      <c r="BJ354" s="19" t="s">
        <v>144</v>
      </c>
      <c r="BK354" s="173">
        <f>ROUND(I354*H354,2)</f>
        <v>0</v>
      </c>
      <c r="BL354" s="19" t="s">
        <v>143</v>
      </c>
      <c r="BM354" s="172" t="s">
        <v>408</v>
      </c>
    </row>
    <row r="355" s="2" customFormat="1">
      <c r="A355" s="38"/>
      <c r="B355" s="39"/>
      <c r="C355" s="38"/>
      <c r="D355" s="174" t="s">
        <v>146</v>
      </c>
      <c r="E355" s="38"/>
      <c r="F355" s="175" t="s">
        <v>409</v>
      </c>
      <c r="G355" s="38"/>
      <c r="H355" s="38"/>
      <c r="I355" s="176"/>
      <c r="J355" s="38"/>
      <c r="K355" s="38"/>
      <c r="L355" s="39"/>
      <c r="M355" s="177"/>
      <c r="N355" s="178"/>
      <c r="O355" s="72"/>
      <c r="P355" s="72"/>
      <c r="Q355" s="72"/>
      <c r="R355" s="72"/>
      <c r="S355" s="72"/>
      <c r="T355" s="73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9" t="s">
        <v>146</v>
      </c>
      <c r="AU355" s="19" t="s">
        <v>144</v>
      </c>
    </row>
    <row r="356" s="2" customFormat="1">
      <c r="A356" s="38"/>
      <c r="B356" s="39"/>
      <c r="C356" s="38"/>
      <c r="D356" s="179" t="s">
        <v>148</v>
      </c>
      <c r="E356" s="38"/>
      <c r="F356" s="180" t="s">
        <v>410</v>
      </c>
      <c r="G356" s="38"/>
      <c r="H356" s="38"/>
      <c r="I356" s="176"/>
      <c r="J356" s="38"/>
      <c r="K356" s="38"/>
      <c r="L356" s="39"/>
      <c r="M356" s="177"/>
      <c r="N356" s="178"/>
      <c r="O356" s="72"/>
      <c r="P356" s="72"/>
      <c r="Q356" s="72"/>
      <c r="R356" s="72"/>
      <c r="S356" s="72"/>
      <c r="T356" s="73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9" t="s">
        <v>148</v>
      </c>
      <c r="AU356" s="19" t="s">
        <v>144</v>
      </c>
    </row>
    <row r="357" s="12" customFormat="1" ht="25.92" customHeight="1">
      <c r="A357" s="12"/>
      <c r="B357" s="147"/>
      <c r="C357" s="12"/>
      <c r="D357" s="148" t="s">
        <v>72</v>
      </c>
      <c r="E357" s="149" t="s">
        <v>411</v>
      </c>
      <c r="F357" s="149" t="s">
        <v>412</v>
      </c>
      <c r="G357" s="12"/>
      <c r="H357" s="12"/>
      <c r="I357" s="150"/>
      <c r="J357" s="151">
        <f>BK357</f>
        <v>0</v>
      </c>
      <c r="K357" s="12"/>
      <c r="L357" s="147"/>
      <c r="M357" s="152"/>
      <c r="N357" s="153"/>
      <c r="O357" s="153"/>
      <c r="P357" s="154">
        <f>P358+P382+P406+P422+P468+P472+P478+P488+P501+P508+P563+P593+P622+P653+P707+P713+P761+P813+P860</f>
        <v>0</v>
      </c>
      <c r="Q357" s="153"/>
      <c r="R357" s="154">
        <f>R358+R382+R406+R422+R468+R472+R478+R488+R501+R508+R563+R593+R622+R653+R707+R713+R761+R813+R860</f>
        <v>5.2628645399999998</v>
      </c>
      <c r="S357" s="153"/>
      <c r="T357" s="155">
        <f>T358+T382+T406+T422+T468+T472+T478+T488+T501+T508+T563+T593+T622+T653+T707+T713+T761+T813+T860</f>
        <v>1.7678352999999998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48" t="s">
        <v>144</v>
      </c>
      <c r="AT357" s="156" t="s">
        <v>72</v>
      </c>
      <c r="AU357" s="156" t="s">
        <v>73</v>
      </c>
      <c r="AY357" s="148" t="s">
        <v>135</v>
      </c>
      <c r="BK357" s="157">
        <f>BK358+BK382+BK406+BK422+BK468+BK472+BK478+BK488+BK501+BK508+BK563+BK593+BK622+BK653+BK707+BK713+BK761+BK813+BK860</f>
        <v>0</v>
      </c>
    </row>
    <row r="358" s="12" customFormat="1" ht="22.8" customHeight="1">
      <c r="A358" s="12"/>
      <c r="B358" s="147"/>
      <c r="C358" s="12"/>
      <c r="D358" s="148" t="s">
        <v>72</v>
      </c>
      <c r="E358" s="158" t="s">
        <v>413</v>
      </c>
      <c r="F358" s="158" t="s">
        <v>414</v>
      </c>
      <c r="G358" s="12"/>
      <c r="H358" s="12"/>
      <c r="I358" s="150"/>
      <c r="J358" s="159">
        <f>BK358</f>
        <v>0</v>
      </c>
      <c r="K358" s="12"/>
      <c r="L358" s="147"/>
      <c r="M358" s="152"/>
      <c r="N358" s="153"/>
      <c r="O358" s="153"/>
      <c r="P358" s="154">
        <f>SUM(P359:P381)</f>
        <v>0</v>
      </c>
      <c r="Q358" s="153"/>
      <c r="R358" s="154">
        <f>SUM(R359:R381)</f>
        <v>0.019889999999999998</v>
      </c>
      <c r="S358" s="153"/>
      <c r="T358" s="155">
        <f>SUM(T359:T381)</f>
        <v>0.021319999999999999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48" t="s">
        <v>144</v>
      </c>
      <c r="AT358" s="156" t="s">
        <v>72</v>
      </c>
      <c r="AU358" s="156" t="s">
        <v>81</v>
      </c>
      <c r="AY358" s="148" t="s">
        <v>135</v>
      </c>
      <c r="BK358" s="157">
        <f>SUM(BK359:BK381)</f>
        <v>0</v>
      </c>
    </row>
    <row r="359" s="2" customFormat="1" ht="16.5" customHeight="1">
      <c r="A359" s="38"/>
      <c r="B359" s="160"/>
      <c r="C359" s="161" t="s">
        <v>415</v>
      </c>
      <c r="D359" s="161" t="s">
        <v>138</v>
      </c>
      <c r="E359" s="162" t="s">
        <v>416</v>
      </c>
      <c r="F359" s="163" t="s">
        <v>3</v>
      </c>
      <c r="G359" s="164" t="s">
        <v>417</v>
      </c>
      <c r="H359" s="165">
        <v>1</v>
      </c>
      <c r="I359" s="166"/>
      <c r="J359" s="167">
        <f>ROUND(I359*H359,2)</f>
        <v>0</v>
      </c>
      <c r="K359" s="163" t="s">
        <v>3</v>
      </c>
      <c r="L359" s="39"/>
      <c r="M359" s="168" t="s">
        <v>3</v>
      </c>
      <c r="N359" s="169" t="s">
        <v>45</v>
      </c>
      <c r="O359" s="72"/>
      <c r="P359" s="170">
        <f>O359*H359</f>
        <v>0</v>
      </c>
      <c r="Q359" s="170">
        <v>0</v>
      </c>
      <c r="R359" s="170">
        <f>Q359*H359</f>
        <v>0</v>
      </c>
      <c r="S359" s="170">
        <v>0</v>
      </c>
      <c r="T359" s="171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72" t="s">
        <v>266</v>
      </c>
      <c r="AT359" s="172" t="s">
        <v>138</v>
      </c>
      <c r="AU359" s="172" t="s">
        <v>144</v>
      </c>
      <c r="AY359" s="19" t="s">
        <v>135</v>
      </c>
      <c r="BE359" s="173">
        <f>IF(N359="základní",J359,0)</f>
        <v>0</v>
      </c>
      <c r="BF359" s="173">
        <f>IF(N359="snížená",J359,0)</f>
        <v>0</v>
      </c>
      <c r="BG359" s="173">
        <f>IF(N359="zákl. přenesená",J359,0)</f>
        <v>0</v>
      </c>
      <c r="BH359" s="173">
        <f>IF(N359="sníž. přenesená",J359,0)</f>
        <v>0</v>
      </c>
      <c r="BI359" s="173">
        <f>IF(N359="nulová",J359,0)</f>
        <v>0</v>
      </c>
      <c r="BJ359" s="19" t="s">
        <v>144</v>
      </c>
      <c r="BK359" s="173">
        <f>ROUND(I359*H359,2)</f>
        <v>0</v>
      </c>
      <c r="BL359" s="19" t="s">
        <v>266</v>
      </c>
      <c r="BM359" s="172" t="s">
        <v>418</v>
      </c>
    </row>
    <row r="360" s="2" customFormat="1">
      <c r="A360" s="38"/>
      <c r="B360" s="39"/>
      <c r="C360" s="38"/>
      <c r="D360" s="174" t="s">
        <v>146</v>
      </c>
      <c r="E360" s="38"/>
      <c r="F360" s="175" t="s">
        <v>419</v>
      </c>
      <c r="G360" s="38"/>
      <c r="H360" s="38"/>
      <c r="I360" s="176"/>
      <c r="J360" s="38"/>
      <c r="K360" s="38"/>
      <c r="L360" s="39"/>
      <c r="M360" s="177"/>
      <c r="N360" s="178"/>
      <c r="O360" s="72"/>
      <c r="P360" s="72"/>
      <c r="Q360" s="72"/>
      <c r="R360" s="72"/>
      <c r="S360" s="72"/>
      <c r="T360" s="73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9" t="s">
        <v>146</v>
      </c>
      <c r="AU360" s="19" t="s">
        <v>144</v>
      </c>
    </row>
    <row r="361" s="2" customFormat="1" ht="16.5" customHeight="1">
      <c r="A361" s="38"/>
      <c r="B361" s="160"/>
      <c r="C361" s="161" t="s">
        <v>420</v>
      </c>
      <c r="D361" s="161" t="s">
        <v>138</v>
      </c>
      <c r="E361" s="162" t="s">
        <v>421</v>
      </c>
      <c r="F361" s="163" t="s">
        <v>422</v>
      </c>
      <c r="G361" s="164" t="s">
        <v>335</v>
      </c>
      <c r="H361" s="165">
        <v>1</v>
      </c>
      <c r="I361" s="166"/>
      <c r="J361" s="167">
        <f>ROUND(I361*H361,2)</f>
        <v>0</v>
      </c>
      <c r="K361" s="163" t="s">
        <v>142</v>
      </c>
      <c r="L361" s="39"/>
      <c r="M361" s="168" t="s">
        <v>3</v>
      </c>
      <c r="N361" s="169" t="s">
        <v>45</v>
      </c>
      <c r="O361" s="72"/>
      <c r="P361" s="170">
        <f>O361*H361</f>
        <v>0</v>
      </c>
      <c r="Q361" s="170">
        <v>0.012019999999999999</v>
      </c>
      <c r="R361" s="170">
        <f>Q361*H361</f>
        <v>0.012019999999999999</v>
      </c>
      <c r="S361" s="170">
        <v>0.012019999999999999</v>
      </c>
      <c r="T361" s="171">
        <f>S361*H361</f>
        <v>0.012019999999999999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72" t="s">
        <v>266</v>
      </c>
      <c r="AT361" s="172" t="s">
        <v>138</v>
      </c>
      <c r="AU361" s="172" t="s">
        <v>144</v>
      </c>
      <c r="AY361" s="19" t="s">
        <v>135</v>
      </c>
      <c r="BE361" s="173">
        <f>IF(N361="základní",J361,0)</f>
        <v>0</v>
      </c>
      <c r="BF361" s="173">
        <f>IF(N361="snížená",J361,0)</f>
        <v>0</v>
      </c>
      <c r="BG361" s="173">
        <f>IF(N361="zákl. přenesená",J361,0)</f>
        <v>0</v>
      </c>
      <c r="BH361" s="173">
        <f>IF(N361="sníž. přenesená",J361,0)</f>
        <v>0</v>
      </c>
      <c r="BI361" s="173">
        <f>IF(N361="nulová",J361,0)</f>
        <v>0</v>
      </c>
      <c r="BJ361" s="19" t="s">
        <v>144</v>
      </c>
      <c r="BK361" s="173">
        <f>ROUND(I361*H361,2)</f>
        <v>0</v>
      </c>
      <c r="BL361" s="19" t="s">
        <v>266</v>
      </c>
      <c r="BM361" s="172" t="s">
        <v>423</v>
      </c>
    </row>
    <row r="362" s="2" customFormat="1">
      <c r="A362" s="38"/>
      <c r="B362" s="39"/>
      <c r="C362" s="38"/>
      <c r="D362" s="174" t="s">
        <v>146</v>
      </c>
      <c r="E362" s="38"/>
      <c r="F362" s="175" t="s">
        <v>424</v>
      </c>
      <c r="G362" s="38"/>
      <c r="H362" s="38"/>
      <c r="I362" s="176"/>
      <c r="J362" s="38"/>
      <c r="K362" s="38"/>
      <c r="L362" s="39"/>
      <c r="M362" s="177"/>
      <c r="N362" s="178"/>
      <c r="O362" s="72"/>
      <c r="P362" s="72"/>
      <c r="Q362" s="72"/>
      <c r="R362" s="72"/>
      <c r="S362" s="72"/>
      <c r="T362" s="73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9" t="s">
        <v>146</v>
      </c>
      <c r="AU362" s="19" t="s">
        <v>144</v>
      </c>
    </row>
    <row r="363" s="2" customFormat="1">
      <c r="A363" s="38"/>
      <c r="B363" s="39"/>
      <c r="C363" s="38"/>
      <c r="D363" s="179" t="s">
        <v>148</v>
      </c>
      <c r="E363" s="38"/>
      <c r="F363" s="180" t="s">
        <v>425</v>
      </c>
      <c r="G363" s="38"/>
      <c r="H363" s="38"/>
      <c r="I363" s="176"/>
      <c r="J363" s="38"/>
      <c r="K363" s="38"/>
      <c r="L363" s="39"/>
      <c r="M363" s="177"/>
      <c r="N363" s="178"/>
      <c r="O363" s="72"/>
      <c r="P363" s="72"/>
      <c r="Q363" s="72"/>
      <c r="R363" s="72"/>
      <c r="S363" s="72"/>
      <c r="T363" s="73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9" t="s">
        <v>148</v>
      </c>
      <c r="AU363" s="19" t="s">
        <v>144</v>
      </c>
    </row>
    <row r="364" s="2" customFormat="1" ht="16.5" customHeight="1">
      <c r="A364" s="38"/>
      <c r="B364" s="160"/>
      <c r="C364" s="161" t="s">
        <v>426</v>
      </c>
      <c r="D364" s="161" t="s">
        <v>138</v>
      </c>
      <c r="E364" s="162" t="s">
        <v>427</v>
      </c>
      <c r="F364" s="163" t="s">
        <v>428</v>
      </c>
      <c r="G364" s="164" t="s">
        <v>335</v>
      </c>
      <c r="H364" s="165">
        <v>1</v>
      </c>
      <c r="I364" s="166"/>
      <c r="J364" s="167">
        <f>ROUND(I364*H364,2)</f>
        <v>0</v>
      </c>
      <c r="K364" s="163" t="s">
        <v>177</v>
      </c>
      <c r="L364" s="39"/>
      <c r="M364" s="168" t="s">
        <v>3</v>
      </c>
      <c r="N364" s="169" t="s">
        <v>45</v>
      </c>
      <c r="O364" s="72"/>
      <c r="P364" s="170">
        <f>O364*H364</f>
        <v>0</v>
      </c>
      <c r="Q364" s="170">
        <v>0.0017899999999999999</v>
      </c>
      <c r="R364" s="170">
        <f>Q364*H364</f>
        <v>0.0017899999999999999</v>
      </c>
      <c r="S364" s="170">
        <v>0</v>
      </c>
      <c r="T364" s="171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72" t="s">
        <v>266</v>
      </c>
      <c r="AT364" s="172" t="s">
        <v>138</v>
      </c>
      <c r="AU364" s="172" t="s">
        <v>144</v>
      </c>
      <c r="AY364" s="19" t="s">
        <v>135</v>
      </c>
      <c r="BE364" s="173">
        <f>IF(N364="základní",J364,0)</f>
        <v>0</v>
      </c>
      <c r="BF364" s="173">
        <f>IF(N364="snížená",J364,0)</f>
        <v>0</v>
      </c>
      <c r="BG364" s="173">
        <f>IF(N364="zákl. přenesená",J364,0)</f>
        <v>0</v>
      </c>
      <c r="BH364" s="173">
        <f>IF(N364="sníž. přenesená",J364,0)</f>
        <v>0</v>
      </c>
      <c r="BI364" s="173">
        <f>IF(N364="nulová",J364,0)</f>
        <v>0</v>
      </c>
      <c r="BJ364" s="19" t="s">
        <v>144</v>
      </c>
      <c r="BK364" s="173">
        <f>ROUND(I364*H364,2)</f>
        <v>0</v>
      </c>
      <c r="BL364" s="19" t="s">
        <v>266</v>
      </c>
      <c r="BM364" s="172" t="s">
        <v>429</v>
      </c>
    </row>
    <row r="365" s="2" customFormat="1">
      <c r="A365" s="38"/>
      <c r="B365" s="39"/>
      <c r="C365" s="38"/>
      <c r="D365" s="174" t="s">
        <v>146</v>
      </c>
      <c r="E365" s="38"/>
      <c r="F365" s="175" t="s">
        <v>430</v>
      </c>
      <c r="G365" s="38"/>
      <c r="H365" s="38"/>
      <c r="I365" s="176"/>
      <c r="J365" s="38"/>
      <c r="K365" s="38"/>
      <c r="L365" s="39"/>
      <c r="M365" s="177"/>
      <c r="N365" s="178"/>
      <c r="O365" s="72"/>
      <c r="P365" s="72"/>
      <c r="Q365" s="72"/>
      <c r="R365" s="72"/>
      <c r="S365" s="72"/>
      <c r="T365" s="73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9" t="s">
        <v>146</v>
      </c>
      <c r="AU365" s="19" t="s">
        <v>144</v>
      </c>
    </row>
    <row r="366" s="2" customFormat="1">
      <c r="A366" s="38"/>
      <c r="B366" s="39"/>
      <c r="C366" s="38"/>
      <c r="D366" s="179" t="s">
        <v>148</v>
      </c>
      <c r="E366" s="38"/>
      <c r="F366" s="180" t="s">
        <v>431</v>
      </c>
      <c r="G366" s="38"/>
      <c r="H366" s="38"/>
      <c r="I366" s="176"/>
      <c r="J366" s="38"/>
      <c r="K366" s="38"/>
      <c r="L366" s="39"/>
      <c r="M366" s="177"/>
      <c r="N366" s="178"/>
      <c r="O366" s="72"/>
      <c r="P366" s="72"/>
      <c r="Q366" s="72"/>
      <c r="R366" s="72"/>
      <c r="S366" s="72"/>
      <c r="T366" s="73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9" t="s">
        <v>148</v>
      </c>
      <c r="AU366" s="19" t="s">
        <v>144</v>
      </c>
    </row>
    <row r="367" s="2" customFormat="1" ht="16.5" customHeight="1">
      <c r="A367" s="38"/>
      <c r="B367" s="160"/>
      <c r="C367" s="161" t="s">
        <v>432</v>
      </c>
      <c r="D367" s="161" t="s">
        <v>138</v>
      </c>
      <c r="E367" s="162" t="s">
        <v>433</v>
      </c>
      <c r="F367" s="163" t="s">
        <v>434</v>
      </c>
      <c r="G367" s="164" t="s">
        <v>288</v>
      </c>
      <c r="H367" s="165">
        <v>8</v>
      </c>
      <c r="I367" s="166"/>
      <c r="J367" s="167">
        <f>ROUND(I367*H367,2)</f>
        <v>0</v>
      </c>
      <c r="K367" s="163" t="s">
        <v>142</v>
      </c>
      <c r="L367" s="39"/>
      <c r="M367" s="168" t="s">
        <v>3</v>
      </c>
      <c r="N367" s="169" t="s">
        <v>45</v>
      </c>
      <c r="O367" s="72"/>
      <c r="P367" s="170">
        <f>O367*H367</f>
        <v>0</v>
      </c>
      <c r="Q367" s="170">
        <v>0.00076000000000000004</v>
      </c>
      <c r="R367" s="170">
        <f>Q367*H367</f>
        <v>0.0060800000000000003</v>
      </c>
      <c r="S367" s="170">
        <v>0</v>
      </c>
      <c r="T367" s="171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72" t="s">
        <v>266</v>
      </c>
      <c r="AT367" s="172" t="s">
        <v>138</v>
      </c>
      <c r="AU367" s="172" t="s">
        <v>144</v>
      </c>
      <c r="AY367" s="19" t="s">
        <v>135</v>
      </c>
      <c r="BE367" s="173">
        <f>IF(N367="základní",J367,0)</f>
        <v>0</v>
      </c>
      <c r="BF367" s="173">
        <f>IF(N367="snížená",J367,0)</f>
        <v>0</v>
      </c>
      <c r="BG367" s="173">
        <f>IF(N367="zákl. přenesená",J367,0)</f>
        <v>0</v>
      </c>
      <c r="BH367" s="173">
        <f>IF(N367="sníž. přenesená",J367,0)</f>
        <v>0</v>
      </c>
      <c r="BI367" s="173">
        <f>IF(N367="nulová",J367,0)</f>
        <v>0</v>
      </c>
      <c r="BJ367" s="19" t="s">
        <v>144</v>
      </c>
      <c r="BK367" s="173">
        <f>ROUND(I367*H367,2)</f>
        <v>0</v>
      </c>
      <c r="BL367" s="19" t="s">
        <v>266</v>
      </c>
      <c r="BM367" s="172" t="s">
        <v>435</v>
      </c>
    </row>
    <row r="368" s="2" customFormat="1">
      <c r="A368" s="38"/>
      <c r="B368" s="39"/>
      <c r="C368" s="38"/>
      <c r="D368" s="174" t="s">
        <v>146</v>
      </c>
      <c r="E368" s="38"/>
      <c r="F368" s="175" t="s">
        <v>436</v>
      </c>
      <c r="G368" s="38"/>
      <c r="H368" s="38"/>
      <c r="I368" s="176"/>
      <c r="J368" s="38"/>
      <c r="K368" s="38"/>
      <c r="L368" s="39"/>
      <c r="M368" s="177"/>
      <c r="N368" s="178"/>
      <c r="O368" s="72"/>
      <c r="P368" s="72"/>
      <c r="Q368" s="72"/>
      <c r="R368" s="72"/>
      <c r="S368" s="72"/>
      <c r="T368" s="73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9" t="s">
        <v>146</v>
      </c>
      <c r="AU368" s="19" t="s">
        <v>144</v>
      </c>
    </row>
    <row r="369" s="2" customFormat="1">
      <c r="A369" s="38"/>
      <c r="B369" s="39"/>
      <c r="C369" s="38"/>
      <c r="D369" s="179" t="s">
        <v>148</v>
      </c>
      <c r="E369" s="38"/>
      <c r="F369" s="180" t="s">
        <v>437</v>
      </c>
      <c r="G369" s="38"/>
      <c r="H369" s="38"/>
      <c r="I369" s="176"/>
      <c r="J369" s="38"/>
      <c r="K369" s="38"/>
      <c r="L369" s="39"/>
      <c r="M369" s="177"/>
      <c r="N369" s="178"/>
      <c r="O369" s="72"/>
      <c r="P369" s="72"/>
      <c r="Q369" s="72"/>
      <c r="R369" s="72"/>
      <c r="S369" s="72"/>
      <c r="T369" s="73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9" t="s">
        <v>148</v>
      </c>
      <c r="AU369" s="19" t="s">
        <v>144</v>
      </c>
    </row>
    <row r="370" s="2" customFormat="1" ht="16.5" customHeight="1">
      <c r="A370" s="38"/>
      <c r="B370" s="160"/>
      <c r="C370" s="161" t="s">
        <v>438</v>
      </c>
      <c r="D370" s="161" t="s">
        <v>138</v>
      </c>
      <c r="E370" s="162" t="s">
        <v>439</v>
      </c>
      <c r="F370" s="163" t="s">
        <v>440</v>
      </c>
      <c r="G370" s="164" t="s">
        <v>335</v>
      </c>
      <c r="H370" s="165">
        <v>6</v>
      </c>
      <c r="I370" s="166"/>
      <c r="J370" s="167">
        <f>ROUND(I370*H370,2)</f>
        <v>0</v>
      </c>
      <c r="K370" s="163" t="s">
        <v>142</v>
      </c>
      <c r="L370" s="39"/>
      <c r="M370" s="168" t="s">
        <v>3</v>
      </c>
      <c r="N370" s="169" t="s">
        <v>45</v>
      </c>
      <c r="O370" s="72"/>
      <c r="P370" s="170">
        <f>O370*H370</f>
        <v>0</v>
      </c>
      <c r="Q370" s="170">
        <v>0</v>
      </c>
      <c r="R370" s="170">
        <f>Q370*H370</f>
        <v>0</v>
      </c>
      <c r="S370" s="170">
        <v>0</v>
      </c>
      <c r="T370" s="171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72" t="s">
        <v>266</v>
      </c>
      <c r="AT370" s="172" t="s">
        <v>138</v>
      </c>
      <c r="AU370" s="172" t="s">
        <v>144</v>
      </c>
      <c r="AY370" s="19" t="s">
        <v>135</v>
      </c>
      <c r="BE370" s="173">
        <f>IF(N370="základní",J370,0)</f>
        <v>0</v>
      </c>
      <c r="BF370" s="173">
        <f>IF(N370="snížená",J370,0)</f>
        <v>0</v>
      </c>
      <c r="BG370" s="173">
        <f>IF(N370="zákl. přenesená",J370,0)</f>
        <v>0</v>
      </c>
      <c r="BH370" s="173">
        <f>IF(N370="sníž. přenesená",J370,0)</f>
        <v>0</v>
      </c>
      <c r="BI370" s="173">
        <f>IF(N370="nulová",J370,0)</f>
        <v>0</v>
      </c>
      <c r="BJ370" s="19" t="s">
        <v>144</v>
      </c>
      <c r="BK370" s="173">
        <f>ROUND(I370*H370,2)</f>
        <v>0</v>
      </c>
      <c r="BL370" s="19" t="s">
        <v>266</v>
      </c>
      <c r="BM370" s="172" t="s">
        <v>441</v>
      </c>
    </row>
    <row r="371" s="2" customFormat="1">
      <c r="A371" s="38"/>
      <c r="B371" s="39"/>
      <c r="C371" s="38"/>
      <c r="D371" s="174" t="s">
        <v>146</v>
      </c>
      <c r="E371" s="38"/>
      <c r="F371" s="175" t="s">
        <v>442</v>
      </c>
      <c r="G371" s="38"/>
      <c r="H371" s="38"/>
      <c r="I371" s="176"/>
      <c r="J371" s="38"/>
      <c r="K371" s="38"/>
      <c r="L371" s="39"/>
      <c r="M371" s="177"/>
      <c r="N371" s="178"/>
      <c r="O371" s="72"/>
      <c r="P371" s="72"/>
      <c r="Q371" s="72"/>
      <c r="R371" s="72"/>
      <c r="S371" s="72"/>
      <c r="T371" s="73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9" t="s">
        <v>146</v>
      </c>
      <c r="AU371" s="19" t="s">
        <v>144</v>
      </c>
    </row>
    <row r="372" s="2" customFormat="1">
      <c r="A372" s="38"/>
      <c r="B372" s="39"/>
      <c r="C372" s="38"/>
      <c r="D372" s="179" t="s">
        <v>148</v>
      </c>
      <c r="E372" s="38"/>
      <c r="F372" s="180" t="s">
        <v>443</v>
      </c>
      <c r="G372" s="38"/>
      <c r="H372" s="38"/>
      <c r="I372" s="176"/>
      <c r="J372" s="38"/>
      <c r="K372" s="38"/>
      <c r="L372" s="39"/>
      <c r="M372" s="177"/>
      <c r="N372" s="178"/>
      <c r="O372" s="72"/>
      <c r="P372" s="72"/>
      <c r="Q372" s="72"/>
      <c r="R372" s="72"/>
      <c r="S372" s="72"/>
      <c r="T372" s="73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9" t="s">
        <v>148</v>
      </c>
      <c r="AU372" s="19" t="s">
        <v>144</v>
      </c>
    </row>
    <row r="373" s="2" customFormat="1" ht="21.75" customHeight="1">
      <c r="A373" s="38"/>
      <c r="B373" s="160"/>
      <c r="C373" s="161" t="s">
        <v>444</v>
      </c>
      <c r="D373" s="161" t="s">
        <v>138</v>
      </c>
      <c r="E373" s="162" t="s">
        <v>445</v>
      </c>
      <c r="F373" s="163" t="s">
        <v>446</v>
      </c>
      <c r="G373" s="164" t="s">
        <v>335</v>
      </c>
      <c r="H373" s="165">
        <v>1</v>
      </c>
      <c r="I373" s="166"/>
      <c r="J373" s="167">
        <f>ROUND(I373*H373,2)</f>
        <v>0</v>
      </c>
      <c r="K373" s="163" t="s">
        <v>177</v>
      </c>
      <c r="L373" s="39"/>
      <c r="M373" s="168" t="s">
        <v>3</v>
      </c>
      <c r="N373" s="169" t="s">
        <v>45</v>
      </c>
      <c r="O373" s="72"/>
      <c r="P373" s="170">
        <f>O373*H373</f>
        <v>0</v>
      </c>
      <c r="Q373" s="170">
        <v>0</v>
      </c>
      <c r="R373" s="170">
        <f>Q373*H373</f>
        <v>0</v>
      </c>
      <c r="S373" s="170">
        <v>0</v>
      </c>
      <c r="T373" s="171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72" t="s">
        <v>266</v>
      </c>
      <c r="AT373" s="172" t="s">
        <v>138</v>
      </c>
      <c r="AU373" s="172" t="s">
        <v>144</v>
      </c>
      <c r="AY373" s="19" t="s">
        <v>135</v>
      </c>
      <c r="BE373" s="173">
        <f>IF(N373="základní",J373,0)</f>
        <v>0</v>
      </c>
      <c r="BF373" s="173">
        <f>IF(N373="snížená",J373,0)</f>
        <v>0</v>
      </c>
      <c r="BG373" s="173">
        <f>IF(N373="zákl. přenesená",J373,0)</f>
        <v>0</v>
      </c>
      <c r="BH373" s="173">
        <f>IF(N373="sníž. přenesená",J373,0)</f>
        <v>0</v>
      </c>
      <c r="BI373" s="173">
        <f>IF(N373="nulová",J373,0)</f>
        <v>0</v>
      </c>
      <c r="BJ373" s="19" t="s">
        <v>144</v>
      </c>
      <c r="BK373" s="173">
        <f>ROUND(I373*H373,2)</f>
        <v>0</v>
      </c>
      <c r="BL373" s="19" t="s">
        <v>266</v>
      </c>
      <c r="BM373" s="172" t="s">
        <v>447</v>
      </c>
    </row>
    <row r="374" s="2" customFormat="1">
      <c r="A374" s="38"/>
      <c r="B374" s="39"/>
      <c r="C374" s="38"/>
      <c r="D374" s="174" t="s">
        <v>146</v>
      </c>
      <c r="E374" s="38"/>
      <c r="F374" s="175" t="s">
        <v>448</v>
      </c>
      <c r="G374" s="38"/>
      <c r="H374" s="38"/>
      <c r="I374" s="176"/>
      <c r="J374" s="38"/>
      <c r="K374" s="38"/>
      <c r="L374" s="39"/>
      <c r="M374" s="177"/>
      <c r="N374" s="178"/>
      <c r="O374" s="72"/>
      <c r="P374" s="72"/>
      <c r="Q374" s="72"/>
      <c r="R374" s="72"/>
      <c r="S374" s="72"/>
      <c r="T374" s="73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146</v>
      </c>
      <c r="AU374" s="19" t="s">
        <v>144</v>
      </c>
    </row>
    <row r="375" s="2" customFormat="1">
      <c r="A375" s="38"/>
      <c r="B375" s="39"/>
      <c r="C375" s="38"/>
      <c r="D375" s="179" t="s">
        <v>148</v>
      </c>
      <c r="E375" s="38"/>
      <c r="F375" s="180" t="s">
        <v>449</v>
      </c>
      <c r="G375" s="38"/>
      <c r="H375" s="38"/>
      <c r="I375" s="176"/>
      <c r="J375" s="38"/>
      <c r="K375" s="38"/>
      <c r="L375" s="39"/>
      <c r="M375" s="177"/>
      <c r="N375" s="178"/>
      <c r="O375" s="72"/>
      <c r="P375" s="72"/>
      <c r="Q375" s="72"/>
      <c r="R375" s="72"/>
      <c r="S375" s="72"/>
      <c r="T375" s="73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9" t="s">
        <v>148</v>
      </c>
      <c r="AU375" s="19" t="s">
        <v>144</v>
      </c>
    </row>
    <row r="376" s="2" customFormat="1" ht="16.5" customHeight="1">
      <c r="A376" s="38"/>
      <c r="B376" s="160"/>
      <c r="C376" s="161" t="s">
        <v>450</v>
      </c>
      <c r="D376" s="161" t="s">
        <v>138</v>
      </c>
      <c r="E376" s="162" t="s">
        <v>451</v>
      </c>
      <c r="F376" s="163" t="s">
        <v>452</v>
      </c>
      <c r="G376" s="164" t="s">
        <v>335</v>
      </c>
      <c r="H376" s="165">
        <v>3</v>
      </c>
      <c r="I376" s="166"/>
      <c r="J376" s="167">
        <f>ROUND(I376*H376,2)</f>
        <v>0</v>
      </c>
      <c r="K376" s="163" t="s">
        <v>177</v>
      </c>
      <c r="L376" s="39"/>
      <c r="M376" s="168" t="s">
        <v>3</v>
      </c>
      <c r="N376" s="169" t="s">
        <v>45</v>
      </c>
      <c r="O376" s="72"/>
      <c r="P376" s="170">
        <f>O376*H376</f>
        <v>0</v>
      </c>
      <c r="Q376" s="170">
        <v>0</v>
      </c>
      <c r="R376" s="170">
        <f>Q376*H376</f>
        <v>0</v>
      </c>
      <c r="S376" s="170">
        <v>0.0030999999999999999</v>
      </c>
      <c r="T376" s="171">
        <f>S376*H376</f>
        <v>0.0092999999999999992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172" t="s">
        <v>266</v>
      </c>
      <c r="AT376" s="172" t="s">
        <v>138</v>
      </c>
      <c r="AU376" s="172" t="s">
        <v>144</v>
      </c>
      <c r="AY376" s="19" t="s">
        <v>135</v>
      </c>
      <c r="BE376" s="173">
        <f>IF(N376="základní",J376,0)</f>
        <v>0</v>
      </c>
      <c r="BF376" s="173">
        <f>IF(N376="snížená",J376,0)</f>
        <v>0</v>
      </c>
      <c r="BG376" s="173">
        <f>IF(N376="zákl. přenesená",J376,0)</f>
        <v>0</v>
      </c>
      <c r="BH376" s="173">
        <f>IF(N376="sníž. přenesená",J376,0)</f>
        <v>0</v>
      </c>
      <c r="BI376" s="173">
        <f>IF(N376="nulová",J376,0)</f>
        <v>0</v>
      </c>
      <c r="BJ376" s="19" t="s">
        <v>144</v>
      </c>
      <c r="BK376" s="173">
        <f>ROUND(I376*H376,2)</f>
        <v>0</v>
      </c>
      <c r="BL376" s="19" t="s">
        <v>266</v>
      </c>
      <c r="BM376" s="172" t="s">
        <v>453</v>
      </c>
    </row>
    <row r="377" s="2" customFormat="1">
      <c r="A377" s="38"/>
      <c r="B377" s="39"/>
      <c r="C377" s="38"/>
      <c r="D377" s="174" t="s">
        <v>146</v>
      </c>
      <c r="E377" s="38"/>
      <c r="F377" s="175" t="s">
        <v>454</v>
      </c>
      <c r="G377" s="38"/>
      <c r="H377" s="38"/>
      <c r="I377" s="176"/>
      <c r="J377" s="38"/>
      <c r="K377" s="38"/>
      <c r="L377" s="39"/>
      <c r="M377" s="177"/>
      <c r="N377" s="178"/>
      <c r="O377" s="72"/>
      <c r="P377" s="72"/>
      <c r="Q377" s="72"/>
      <c r="R377" s="72"/>
      <c r="S377" s="72"/>
      <c r="T377" s="73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9" t="s">
        <v>146</v>
      </c>
      <c r="AU377" s="19" t="s">
        <v>144</v>
      </c>
    </row>
    <row r="378" s="2" customFormat="1">
      <c r="A378" s="38"/>
      <c r="B378" s="39"/>
      <c r="C378" s="38"/>
      <c r="D378" s="179" t="s">
        <v>148</v>
      </c>
      <c r="E378" s="38"/>
      <c r="F378" s="180" t="s">
        <v>455</v>
      </c>
      <c r="G378" s="38"/>
      <c r="H378" s="38"/>
      <c r="I378" s="176"/>
      <c r="J378" s="38"/>
      <c r="K378" s="38"/>
      <c r="L378" s="39"/>
      <c r="M378" s="177"/>
      <c r="N378" s="178"/>
      <c r="O378" s="72"/>
      <c r="P378" s="72"/>
      <c r="Q378" s="72"/>
      <c r="R378" s="72"/>
      <c r="S378" s="72"/>
      <c r="T378" s="73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9" t="s">
        <v>148</v>
      </c>
      <c r="AU378" s="19" t="s">
        <v>144</v>
      </c>
    </row>
    <row r="379" s="2" customFormat="1" ht="21.75" customHeight="1">
      <c r="A379" s="38"/>
      <c r="B379" s="160"/>
      <c r="C379" s="161" t="s">
        <v>456</v>
      </c>
      <c r="D379" s="161" t="s">
        <v>138</v>
      </c>
      <c r="E379" s="162" t="s">
        <v>457</v>
      </c>
      <c r="F379" s="163" t="s">
        <v>458</v>
      </c>
      <c r="G379" s="164" t="s">
        <v>288</v>
      </c>
      <c r="H379" s="165">
        <v>10</v>
      </c>
      <c r="I379" s="166"/>
      <c r="J379" s="167">
        <f>ROUND(I379*H379,2)</f>
        <v>0</v>
      </c>
      <c r="K379" s="163" t="s">
        <v>177</v>
      </c>
      <c r="L379" s="39"/>
      <c r="M379" s="168" t="s">
        <v>3</v>
      </c>
      <c r="N379" s="169" t="s">
        <v>45</v>
      </c>
      <c r="O379" s="72"/>
      <c r="P379" s="170">
        <f>O379*H379</f>
        <v>0</v>
      </c>
      <c r="Q379" s="170">
        <v>0</v>
      </c>
      <c r="R379" s="170">
        <f>Q379*H379</f>
        <v>0</v>
      </c>
      <c r="S379" s="170">
        <v>0</v>
      </c>
      <c r="T379" s="171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72" t="s">
        <v>266</v>
      </c>
      <c r="AT379" s="172" t="s">
        <v>138</v>
      </c>
      <c r="AU379" s="172" t="s">
        <v>144</v>
      </c>
      <c r="AY379" s="19" t="s">
        <v>135</v>
      </c>
      <c r="BE379" s="173">
        <f>IF(N379="základní",J379,0)</f>
        <v>0</v>
      </c>
      <c r="BF379" s="173">
        <f>IF(N379="snížená",J379,0)</f>
        <v>0</v>
      </c>
      <c r="BG379" s="173">
        <f>IF(N379="zákl. přenesená",J379,0)</f>
        <v>0</v>
      </c>
      <c r="BH379" s="173">
        <f>IF(N379="sníž. přenesená",J379,0)</f>
        <v>0</v>
      </c>
      <c r="BI379" s="173">
        <f>IF(N379="nulová",J379,0)</f>
        <v>0</v>
      </c>
      <c r="BJ379" s="19" t="s">
        <v>144</v>
      </c>
      <c r="BK379" s="173">
        <f>ROUND(I379*H379,2)</f>
        <v>0</v>
      </c>
      <c r="BL379" s="19" t="s">
        <v>266</v>
      </c>
      <c r="BM379" s="172" t="s">
        <v>459</v>
      </c>
    </row>
    <row r="380" s="2" customFormat="1">
      <c r="A380" s="38"/>
      <c r="B380" s="39"/>
      <c r="C380" s="38"/>
      <c r="D380" s="174" t="s">
        <v>146</v>
      </c>
      <c r="E380" s="38"/>
      <c r="F380" s="175" t="s">
        <v>460</v>
      </c>
      <c r="G380" s="38"/>
      <c r="H380" s="38"/>
      <c r="I380" s="176"/>
      <c r="J380" s="38"/>
      <c r="K380" s="38"/>
      <c r="L380" s="39"/>
      <c r="M380" s="177"/>
      <c r="N380" s="178"/>
      <c r="O380" s="72"/>
      <c r="P380" s="72"/>
      <c r="Q380" s="72"/>
      <c r="R380" s="72"/>
      <c r="S380" s="72"/>
      <c r="T380" s="73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9" t="s">
        <v>146</v>
      </c>
      <c r="AU380" s="19" t="s">
        <v>144</v>
      </c>
    </row>
    <row r="381" s="2" customFormat="1">
      <c r="A381" s="38"/>
      <c r="B381" s="39"/>
      <c r="C381" s="38"/>
      <c r="D381" s="179" t="s">
        <v>148</v>
      </c>
      <c r="E381" s="38"/>
      <c r="F381" s="180" t="s">
        <v>461</v>
      </c>
      <c r="G381" s="38"/>
      <c r="H381" s="38"/>
      <c r="I381" s="176"/>
      <c r="J381" s="38"/>
      <c r="K381" s="38"/>
      <c r="L381" s="39"/>
      <c r="M381" s="177"/>
      <c r="N381" s="178"/>
      <c r="O381" s="72"/>
      <c r="P381" s="72"/>
      <c r="Q381" s="72"/>
      <c r="R381" s="72"/>
      <c r="S381" s="72"/>
      <c r="T381" s="73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9" t="s">
        <v>148</v>
      </c>
      <c r="AU381" s="19" t="s">
        <v>144</v>
      </c>
    </row>
    <row r="382" s="12" customFormat="1" ht="22.8" customHeight="1">
      <c r="A382" s="12"/>
      <c r="B382" s="147"/>
      <c r="C382" s="12"/>
      <c r="D382" s="148" t="s">
        <v>72</v>
      </c>
      <c r="E382" s="158" t="s">
        <v>462</v>
      </c>
      <c r="F382" s="158" t="s">
        <v>463</v>
      </c>
      <c r="G382" s="12"/>
      <c r="H382" s="12"/>
      <c r="I382" s="150"/>
      <c r="J382" s="159">
        <f>BK382</f>
        <v>0</v>
      </c>
      <c r="K382" s="12"/>
      <c r="L382" s="147"/>
      <c r="M382" s="152"/>
      <c r="N382" s="153"/>
      <c r="O382" s="153"/>
      <c r="P382" s="154">
        <f>SUM(P383:P405)</f>
        <v>0</v>
      </c>
      <c r="Q382" s="153"/>
      <c r="R382" s="154">
        <f>SUM(R383:R405)</f>
        <v>0.018774000000000002</v>
      </c>
      <c r="S382" s="153"/>
      <c r="T382" s="155">
        <f>SUM(T383:T405)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48" t="s">
        <v>144</v>
      </c>
      <c r="AT382" s="156" t="s">
        <v>72</v>
      </c>
      <c r="AU382" s="156" t="s">
        <v>81</v>
      </c>
      <c r="AY382" s="148" t="s">
        <v>135</v>
      </c>
      <c r="BK382" s="157">
        <f>SUM(BK383:BK405)</f>
        <v>0</v>
      </c>
    </row>
    <row r="383" s="2" customFormat="1" ht="16.5" customHeight="1">
      <c r="A383" s="38"/>
      <c r="B383" s="160"/>
      <c r="C383" s="161" t="s">
        <v>464</v>
      </c>
      <c r="D383" s="161" t="s">
        <v>138</v>
      </c>
      <c r="E383" s="162" t="s">
        <v>465</v>
      </c>
      <c r="F383" s="163" t="s">
        <v>3</v>
      </c>
      <c r="G383" s="164" t="s">
        <v>417</v>
      </c>
      <c r="H383" s="165">
        <v>1</v>
      </c>
      <c r="I383" s="166"/>
      <c r="J383" s="167">
        <f>ROUND(I383*H383,2)</f>
        <v>0</v>
      </c>
      <c r="K383" s="163" t="s">
        <v>3</v>
      </c>
      <c r="L383" s="39"/>
      <c r="M383" s="168" t="s">
        <v>3</v>
      </c>
      <c r="N383" s="169" t="s">
        <v>45</v>
      </c>
      <c r="O383" s="72"/>
      <c r="P383" s="170">
        <f>O383*H383</f>
        <v>0</v>
      </c>
      <c r="Q383" s="170">
        <v>0</v>
      </c>
      <c r="R383" s="170">
        <f>Q383*H383</f>
        <v>0</v>
      </c>
      <c r="S383" s="170">
        <v>0</v>
      </c>
      <c r="T383" s="171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72" t="s">
        <v>266</v>
      </c>
      <c r="AT383" s="172" t="s">
        <v>138</v>
      </c>
      <c r="AU383" s="172" t="s">
        <v>144</v>
      </c>
      <c r="AY383" s="19" t="s">
        <v>135</v>
      </c>
      <c r="BE383" s="173">
        <f>IF(N383="základní",J383,0)</f>
        <v>0</v>
      </c>
      <c r="BF383" s="173">
        <f>IF(N383="snížená",J383,0)</f>
        <v>0</v>
      </c>
      <c r="BG383" s="173">
        <f>IF(N383="zákl. přenesená",J383,0)</f>
        <v>0</v>
      </c>
      <c r="BH383" s="173">
        <f>IF(N383="sníž. přenesená",J383,0)</f>
        <v>0</v>
      </c>
      <c r="BI383" s="173">
        <f>IF(N383="nulová",J383,0)</f>
        <v>0</v>
      </c>
      <c r="BJ383" s="19" t="s">
        <v>144</v>
      </c>
      <c r="BK383" s="173">
        <f>ROUND(I383*H383,2)</f>
        <v>0</v>
      </c>
      <c r="BL383" s="19" t="s">
        <v>266</v>
      </c>
      <c r="BM383" s="172" t="s">
        <v>466</v>
      </c>
    </row>
    <row r="384" s="2" customFormat="1">
      <c r="A384" s="38"/>
      <c r="B384" s="39"/>
      <c r="C384" s="38"/>
      <c r="D384" s="174" t="s">
        <v>146</v>
      </c>
      <c r="E384" s="38"/>
      <c r="F384" s="175" t="s">
        <v>419</v>
      </c>
      <c r="G384" s="38"/>
      <c r="H384" s="38"/>
      <c r="I384" s="176"/>
      <c r="J384" s="38"/>
      <c r="K384" s="38"/>
      <c r="L384" s="39"/>
      <c r="M384" s="177"/>
      <c r="N384" s="178"/>
      <c r="O384" s="72"/>
      <c r="P384" s="72"/>
      <c r="Q384" s="72"/>
      <c r="R384" s="72"/>
      <c r="S384" s="72"/>
      <c r="T384" s="73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9" t="s">
        <v>146</v>
      </c>
      <c r="AU384" s="19" t="s">
        <v>144</v>
      </c>
    </row>
    <row r="385" s="2" customFormat="1" ht="24.15" customHeight="1">
      <c r="A385" s="38"/>
      <c r="B385" s="160"/>
      <c r="C385" s="161" t="s">
        <v>467</v>
      </c>
      <c r="D385" s="161" t="s">
        <v>138</v>
      </c>
      <c r="E385" s="162" t="s">
        <v>468</v>
      </c>
      <c r="F385" s="163" t="s">
        <v>469</v>
      </c>
      <c r="G385" s="164" t="s">
        <v>288</v>
      </c>
      <c r="H385" s="165">
        <v>19.600000000000001</v>
      </c>
      <c r="I385" s="166"/>
      <c r="J385" s="167">
        <f>ROUND(I385*H385,2)</f>
        <v>0</v>
      </c>
      <c r="K385" s="163" t="s">
        <v>142</v>
      </c>
      <c r="L385" s="39"/>
      <c r="M385" s="168" t="s">
        <v>3</v>
      </c>
      <c r="N385" s="169" t="s">
        <v>45</v>
      </c>
      <c r="O385" s="72"/>
      <c r="P385" s="170">
        <f>O385*H385</f>
        <v>0</v>
      </c>
      <c r="Q385" s="170">
        <v>0.00080999999999999996</v>
      </c>
      <c r="R385" s="170">
        <f>Q385*H385</f>
        <v>0.015876000000000001</v>
      </c>
      <c r="S385" s="170">
        <v>0</v>
      </c>
      <c r="T385" s="171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72" t="s">
        <v>266</v>
      </c>
      <c r="AT385" s="172" t="s">
        <v>138</v>
      </c>
      <c r="AU385" s="172" t="s">
        <v>144</v>
      </c>
      <c r="AY385" s="19" t="s">
        <v>135</v>
      </c>
      <c r="BE385" s="173">
        <f>IF(N385="základní",J385,0)</f>
        <v>0</v>
      </c>
      <c r="BF385" s="173">
        <f>IF(N385="snížená",J385,0)</f>
        <v>0</v>
      </c>
      <c r="BG385" s="173">
        <f>IF(N385="zákl. přenesená",J385,0)</f>
        <v>0</v>
      </c>
      <c r="BH385" s="173">
        <f>IF(N385="sníž. přenesená",J385,0)</f>
        <v>0</v>
      </c>
      <c r="BI385" s="173">
        <f>IF(N385="nulová",J385,0)</f>
        <v>0</v>
      </c>
      <c r="BJ385" s="19" t="s">
        <v>144</v>
      </c>
      <c r="BK385" s="173">
        <f>ROUND(I385*H385,2)</f>
        <v>0</v>
      </c>
      <c r="BL385" s="19" t="s">
        <v>266</v>
      </c>
      <c r="BM385" s="172" t="s">
        <v>470</v>
      </c>
    </row>
    <row r="386" s="2" customFormat="1">
      <c r="A386" s="38"/>
      <c r="B386" s="39"/>
      <c r="C386" s="38"/>
      <c r="D386" s="174" t="s">
        <v>146</v>
      </c>
      <c r="E386" s="38"/>
      <c r="F386" s="175" t="s">
        <v>471</v>
      </c>
      <c r="G386" s="38"/>
      <c r="H386" s="38"/>
      <c r="I386" s="176"/>
      <c r="J386" s="38"/>
      <c r="K386" s="38"/>
      <c r="L386" s="39"/>
      <c r="M386" s="177"/>
      <c r="N386" s="178"/>
      <c r="O386" s="72"/>
      <c r="P386" s="72"/>
      <c r="Q386" s="72"/>
      <c r="R386" s="72"/>
      <c r="S386" s="72"/>
      <c r="T386" s="73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9" t="s">
        <v>146</v>
      </c>
      <c r="AU386" s="19" t="s">
        <v>144</v>
      </c>
    </row>
    <row r="387" s="2" customFormat="1">
      <c r="A387" s="38"/>
      <c r="B387" s="39"/>
      <c r="C387" s="38"/>
      <c r="D387" s="179" t="s">
        <v>148</v>
      </c>
      <c r="E387" s="38"/>
      <c r="F387" s="180" t="s">
        <v>472</v>
      </c>
      <c r="G387" s="38"/>
      <c r="H387" s="38"/>
      <c r="I387" s="176"/>
      <c r="J387" s="38"/>
      <c r="K387" s="38"/>
      <c r="L387" s="39"/>
      <c r="M387" s="177"/>
      <c r="N387" s="178"/>
      <c r="O387" s="72"/>
      <c r="P387" s="72"/>
      <c r="Q387" s="72"/>
      <c r="R387" s="72"/>
      <c r="S387" s="72"/>
      <c r="T387" s="73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9" t="s">
        <v>148</v>
      </c>
      <c r="AU387" s="19" t="s">
        <v>144</v>
      </c>
    </row>
    <row r="388" s="2" customFormat="1" ht="24.15" customHeight="1">
      <c r="A388" s="38"/>
      <c r="B388" s="160"/>
      <c r="C388" s="161" t="s">
        <v>473</v>
      </c>
      <c r="D388" s="161" t="s">
        <v>138</v>
      </c>
      <c r="E388" s="162" t="s">
        <v>474</v>
      </c>
      <c r="F388" s="163" t="s">
        <v>475</v>
      </c>
      <c r="G388" s="164" t="s">
        <v>303</v>
      </c>
      <c r="H388" s="165">
        <v>1</v>
      </c>
      <c r="I388" s="166"/>
      <c r="J388" s="167">
        <f>ROUND(I388*H388,2)</f>
        <v>0</v>
      </c>
      <c r="K388" s="163" t="s">
        <v>142</v>
      </c>
      <c r="L388" s="39"/>
      <c r="M388" s="168" t="s">
        <v>3</v>
      </c>
      <c r="N388" s="169" t="s">
        <v>45</v>
      </c>
      <c r="O388" s="72"/>
      <c r="P388" s="170">
        <f>O388*H388</f>
        <v>0</v>
      </c>
      <c r="Q388" s="170">
        <v>0</v>
      </c>
      <c r="R388" s="170">
        <f>Q388*H388</f>
        <v>0</v>
      </c>
      <c r="S388" s="170">
        <v>0</v>
      </c>
      <c r="T388" s="171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72" t="s">
        <v>266</v>
      </c>
      <c r="AT388" s="172" t="s">
        <v>138</v>
      </c>
      <c r="AU388" s="172" t="s">
        <v>144</v>
      </c>
      <c r="AY388" s="19" t="s">
        <v>135</v>
      </c>
      <c r="BE388" s="173">
        <f>IF(N388="základní",J388,0)</f>
        <v>0</v>
      </c>
      <c r="BF388" s="173">
        <f>IF(N388="snížená",J388,0)</f>
        <v>0</v>
      </c>
      <c r="BG388" s="173">
        <f>IF(N388="zákl. přenesená",J388,0)</f>
        <v>0</v>
      </c>
      <c r="BH388" s="173">
        <f>IF(N388="sníž. přenesená",J388,0)</f>
        <v>0</v>
      </c>
      <c r="BI388" s="173">
        <f>IF(N388="nulová",J388,0)</f>
        <v>0</v>
      </c>
      <c r="BJ388" s="19" t="s">
        <v>144</v>
      </c>
      <c r="BK388" s="173">
        <f>ROUND(I388*H388,2)</f>
        <v>0</v>
      </c>
      <c r="BL388" s="19" t="s">
        <v>266</v>
      </c>
      <c r="BM388" s="172" t="s">
        <v>476</v>
      </c>
    </row>
    <row r="389" s="2" customFormat="1">
      <c r="A389" s="38"/>
      <c r="B389" s="39"/>
      <c r="C389" s="38"/>
      <c r="D389" s="174" t="s">
        <v>146</v>
      </c>
      <c r="E389" s="38"/>
      <c r="F389" s="175" t="s">
        <v>477</v>
      </c>
      <c r="G389" s="38"/>
      <c r="H389" s="38"/>
      <c r="I389" s="176"/>
      <c r="J389" s="38"/>
      <c r="K389" s="38"/>
      <c r="L389" s="39"/>
      <c r="M389" s="177"/>
      <c r="N389" s="178"/>
      <c r="O389" s="72"/>
      <c r="P389" s="72"/>
      <c r="Q389" s="72"/>
      <c r="R389" s="72"/>
      <c r="S389" s="72"/>
      <c r="T389" s="73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9" t="s">
        <v>146</v>
      </c>
      <c r="AU389" s="19" t="s">
        <v>144</v>
      </c>
    </row>
    <row r="390" s="2" customFormat="1">
      <c r="A390" s="38"/>
      <c r="B390" s="39"/>
      <c r="C390" s="38"/>
      <c r="D390" s="179" t="s">
        <v>148</v>
      </c>
      <c r="E390" s="38"/>
      <c r="F390" s="180" t="s">
        <v>478</v>
      </c>
      <c r="G390" s="38"/>
      <c r="H390" s="38"/>
      <c r="I390" s="176"/>
      <c r="J390" s="38"/>
      <c r="K390" s="38"/>
      <c r="L390" s="39"/>
      <c r="M390" s="177"/>
      <c r="N390" s="178"/>
      <c r="O390" s="72"/>
      <c r="P390" s="72"/>
      <c r="Q390" s="72"/>
      <c r="R390" s="72"/>
      <c r="S390" s="72"/>
      <c r="T390" s="73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9" t="s">
        <v>148</v>
      </c>
      <c r="AU390" s="19" t="s">
        <v>144</v>
      </c>
    </row>
    <row r="391" s="2" customFormat="1" ht="16.5" customHeight="1">
      <c r="A391" s="38"/>
      <c r="B391" s="160"/>
      <c r="C391" s="161" t="s">
        <v>479</v>
      </c>
      <c r="D391" s="161" t="s">
        <v>138</v>
      </c>
      <c r="E391" s="162" t="s">
        <v>480</v>
      </c>
      <c r="F391" s="163" t="s">
        <v>481</v>
      </c>
      <c r="G391" s="164" t="s">
        <v>335</v>
      </c>
      <c r="H391" s="165">
        <v>9</v>
      </c>
      <c r="I391" s="166"/>
      <c r="J391" s="167">
        <f>ROUND(I391*H391,2)</f>
        <v>0</v>
      </c>
      <c r="K391" s="163" t="s">
        <v>142</v>
      </c>
      <c r="L391" s="39"/>
      <c r="M391" s="168" t="s">
        <v>3</v>
      </c>
      <c r="N391" s="169" t="s">
        <v>45</v>
      </c>
      <c r="O391" s="72"/>
      <c r="P391" s="170">
        <f>O391*H391</f>
        <v>0</v>
      </c>
      <c r="Q391" s="170">
        <v>0</v>
      </c>
      <c r="R391" s="170">
        <f>Q391*H391</f>
        <v>0</v>
      </c>
      <c r="S391" s="170">
        <v>0</v>
      </c>
      <c r="T391" s="171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72" t="s">
        <v>266</v>
      </c>
      <c r="AT391" s="172" t="s">
        <v>138</v>
      </c>
      <c r="AU391" s="172" t="s">
        <v>144</v>
      </c>
      <c r="AY391" s="19" t="s">
        <v>135</v>
      </c>
      <c r="BE391" s="173">
        <f>IF(N391="základní",J391,0)</f>
        <v>0</v>
      </c>
      <c r="BF391" s="173">
        <f>IF(N391="snížená",J391,0)</f>
        <v>0</v>
      </c>
      <c r="BG391" s="173">
        <f>IF(N391="zákl. přenesená",J391,0)</f>
        <v>0</v>
      </c>
      <c r="BH391" s="173">
        <f>IF(N391="sníž. přenesená",J391,0)</f>
        <v>0</v>
      </c>
      <c r="BI391" s="173">
        <f>IF(N391="nulová",J391,0)</f>
        <v>0</v>
      </c>
      <c r="BJ391" s="19" t="s">
        <v>144</v>
      </c>
      <c r="BK391" s="173">
        <f>ROUND(I391*H391,2)</f>
        <v>0</v>
      </c>
      <c r="BL391" s="19" t="s">
        <v>266</v>
      </c>
      <c r="BM391" s="172" t="s">
        <v>482</v>
      </c>
    </row>
    <row r="392" s="2" customFormat="1">
      <c r="A392" s="38"/>
      <c r="B392" s="39"/>
      <c r="C392" s="38"/>
      <c r="D392" s="174" t="s">
        <v>146</v>
      </c>
      <c r="E392" s="38"/>
      <c r="F392" s="175" t="s">
        <v>483</v>
      </c>
      <c r="G392" s="38"/>
      <c r="H392" s="38"/>
      <c r="I392" s="176"/>
      <c r="J392" s="38"/>
      <c r="K392" s="38"/>
      <c r="L392" s="39"/>
      <c r="M392" s="177"/>
      <c r="N392" s="178"/>
      <c r="O392" s="72"/>
      <c r="P392" s="72"/>
      <c r="Q392" s="72"/>
      <c r="R392" s="72"/>
      <c r="S392" s="72"/>
      <c r="T392" s="73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9" t="s">
        <v>146</v>
      </c>
      <c r="AU392" s="19" t="s">
        <v>144</v>
      </c>
    </row>
    <row r="393" s="2" customFormat="1">
      <c r="A393" s="38"/>
      <c r="B393" s="39"/>
      <c r="C393" s="38"/>
      <c r="D393" s="179" t="s">
        <v>148</v>
      </c>
      <c r="E393" s="38"/>
      <c r="F393" s="180" t="s">
        <v>484</v>
      </c>
      <c r="G393" s="38"/>
      <c r="H393" s="38"/>
      <c r="I393" s="176"/>
      <c r="J393" s="38"/>
      <c r="K393" s="38"/>
      <c r="L393" s="39"/>
      <c r="M393" s="177"/>
      <c r="N393" s="178"/>
      <c r="O393" s="72"/>
      <c r="P393" s="72"/>
      <c r="Q393" s="72"/>
      <c r="R393" s="72"/>
      <c r="S393" s="72"/>
      <c r="T393" s="73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9" t="s">
        <v>148</v>
      </c>
      <c r="AU393" s="19" t="s">
        <v>144</v>
      </c>
    </row>
    <row r="394" s="2" customFormat="1" ht="24.15" customHeight="1">
      <c r="A394" s="38"/>
      <c r="B394" s="160"/>
      <c r="C394" s="161" t="s">
        <v>485</v>
      </c>
      <c r="D394" s="161" t="s">
        <v>138</v>
      </c>
      <c r="E394" s="162" t="s">
        <v>486</v>
      </c>
      <c r="F394" s="163" t="s">
        <v>487</v>
      </c>
      <c r="G394" s="164" t="s">
        <v>335</v>
      </c>
      <c r="H394" s="165">
        <v>2</v>
      </c>
      <c r="I394" s="166"/>
      <c r="J394" s="167">
        <f>ROUND(I394*H394,2)</f>
        <v>0</v>
      </c>
      <c r="K394" s="163" t="s">
        <v>177</v>
      </c>
      <c r="L394" s="39"/>
      <c r="M394" s="168" t="s">
        <v>3</v>
      </c>
      <c r="N394" s="169" t="s">
        <v>45</v>
      </c>
      <c r="O394" s="72"/>
      <c r="P394" s="170">
        <f>O394*H394</f>
        <v>0</v>
      </c>
      <c r="Q394" s="170">
        <v>0</v>
      </c>
      <c r="R394" s="170">
        <f>Q394*H394</f>
        <v>0</v>
      </c>
      <c r="S394" s="170">
        <v>0</v>
      </c>
      <c r="T394" s="171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72" t="s">
        <v>266</v>
      </c>
      <c r="AT394" s="172" t="s">
        <v>138</v>
      </c>
      <c r="AU394" s="172" t="s">
        <v>144</v>
      </c>
      <c r="AY394" s="19" t="s">
        <v>135</v>
      </c>
      <c r="BE394" s="173">
        <f>IF(N394="základní",J394,0)</f>
        <v>0</v>
      </c>
      <c r="BF394" s="173">
        <f>IF(N394="snížená",J394,0)</f>
        <v>0</v>
      </c>
      <c r="BG394" s="173">
        <f>IF(N394="zákl. přenesená",J394,0)</f>
        <v>0</v>
      </c>
      <c r="BH394" s="173">
        <f>IF(N394="sníž. přenesená",J394,0)</f>
        <v>0</v>
      </c>
      <c r="BI394" s="173">
        <f>IF(N394="nulová",J394,0)</f>
        <v>0</v>
      </c>
      <c r="BJ394" s="19" t="s">
        <v>144</v>
      </c>
      <c r="BK394" s="173">
        <f>ROUND(I394*H394,2)</f>
        <v>0</v>
      </c>
      <c r="BL394" s="19" t="s">
        <v>266</v>
      </c>
      <c r="BM394" s="172" t="s">
        <v>488</v>
      </c>
    </row>
    <row r="395" s="2" customFormat="1">
      <c r="A395" s="38"/>
      <c r="B395" s="39"/>
      <c r="C395" s="38"/>
      <c r="D395" s="174" t="s">
        <v>146</v>
      </c>
      <c r="E395" s="38"/>
      <c r="F395" s="175" t="s">
        <v>489</v>
      </c>
      <c r="G395" s="38"/>
      <c r="H395" s="38"/>
      <c r="I395" s="176"/>
      <c r="J395" s="38"/>
      <c r="K395" s="38"/>
      <c r="L395" s="39"/>
      <c r="M395" s="177"/>
      <c r="N395" s="178"/>
      <c r="O395" s="72"/>
      <c r="P395" s="72"/>
      <c r="Q395" s="72"/>
      <c r="R395" s="72"/>
      <c r="S395" s="72"/>
      <c r="T395" s="73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9" t="s">
        <v>146</v>
      </c>
      <c r="AU395" s="19" t="s">
        <v>144</v>
      </c>
    </row>
    <row r="396" s="2" customFormat="1">
      <c r="A396" s="38"/>
      <c r="B396" s="39"/>
      <c r="C396" s="38"/>
      <c r="D396" s="179" t="s">
        <v>148</v>
      </c>
      <c r="E396" s="38"/>
      <c r="F396" s="180" t="s">
        <v>490</v>
      </c>
      <c r="G396" s="38"/>
      <c r="H396" s="38"/>
      <c r="I396" s="176"/>
      <c r="J396" s="38"/>
      <c r="K396" s="38"/>
      <c r="L396" s="39"/>
      <c r="M396" s="177"/>
      <c r="N396" s="178"/>
      <c r="O396" s="72"/>
      <c r="P396" s="72"/>
      <c r="Q396" s="72"/>
      <c r="R396" s="72"/>
      <c r="S396" s="72"/>
      <c r="T396" s="73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9" t="s">
        <v>148</v>
      </c>
      <c r="AU396" s="19" t="s">
        <v>144</v>
      </c>
    </row>
    <row r="397" s="2" customFormat="1" ht="24.15" customHeight="1">
      <c r="A397" s="38"/>
      <c r="B397" s="160"/>
      <c r="C397" s="161" t="s">
        <v>491</v>
      </c>
      <c r="D397" s="161" t="s">
        <v>138</v>
      </c>
      <c r="E397" s="162" t="s">
        <v>492</v>
      </c>
      <c r="F397" s="163" t="s">
        <v>493</v>
      </c>
      <c r="G397" s="164" t="s">
        <v>335</v>
      </c>
      <c r="H397" s="165">
        <v>3</v>
      </c>
      <c r="I397" s="166"/>
      <c r="J397" s="167">
        <f>ROUND(I397*H397,2)</f>
        <v>0</v>
      </c>
      <c r="K397" s="163" t="s">
        <v>142</v>
      </c>
      <c r="L397" s="39"/>
      <c r="M397" s="168" t="s">
        <v>3</v>
      </c>
      <c r="N397" s="169" t="s">
        <v>45</v>
      </c>
      <c r="O397" s="72"/>
      <c r="P397" s="170">
        <f>O397*H397</f>
        <v>0</v>
      </c>
      <c r="Q397" s="170">
        <v>0.00076999999999999996</v>
      </c>
      <c r="R397" s="170">
        <f>Q397*H397</f>
        <v>0.00231</v>
      </c>
      <c r="S397" s="170">
        <v>0</v>
      </c>
      <c r="T397" s="171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72" t="s">
        <v>266</v>
      </c>
      <c r="AT397" s="172" t="s">
        <v>138</v>
      </c>
      <c r="AU397" s="172" t="s">
        <v>144</v>
      </c>
      <c r="AY397" s="19" t="s">
        <v>135</v>
      </c>
      <c r="BE397" s="173">
        <f>IF(N397="základní",J397,0)</f>
        <v>0</v>
      </c>
      <c r="BF397" s="173">
        <f>IF(N397="snížená",J397,0)</f>
        <v>0</v>
      </c>
      <c r="BG397" s="173">
        <f>IF(N397="zákl. přenesená",J397,0)</f>
        <v>0</v>
      </c>
      <c r="BH397" s="173">
        <f>IF(N397="sníž. přenesená",J397,0)</f>
        <v>0</v>
      </c>
      <c r="BI397" s="173">
        <f>IF(N397="nulová",J397,0)</f>
        <v>0</v>
      </c>
      <c r="BJ397" s="19" t="s">
        <v>144</v>
      </c>
      <c r="BK397" s="173">
        <f>ROUND(I397*H397,2)</f>
        <v>0</v>
      </c>
      <c r="BL397" s="19" t="s">
        <v>266</v>
      </c>
      <c r="BM397" s="172" t="s">
        <v>494</v>
      </c>
    </row>
    <row r="398" s="2" customFormat="1">
      <c r="A398" s="38"/>
      <c r="B398" s="39"/>
      <c r="C398" s="38"/>
      <c r="D398" s="174" t="s">
        <v>146</v>
      </c>
      <c r="E398" s="38"/>
      <c r="F398" s="175" t="s">
        <v>495</v>
      </c>
      <c r="G398" s="38"/>
      <c r="H398" s="38"/>
      <c r="I398" s="176"/>
      <c r="J398" s="38"/>
      <c r="K398" s="38"/>
      <c r="L398" s="39"/>
      <c r="M398" s="177"/>
      <c r="N398" s="178"/>
      <c r="O398" s="72"/>
      <c r="P398" s="72"/>
      <c r="Q398" s="72"/>
      <c r="R398" s="72"/>
      <c r="S398" s="72"/>
      <c r="T398" s="73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9" t="s">
        <v>146</v>
      </c>
      <c r="AU398" s="19" t="s">
        <v>144</v>
      </c>
    </row>
    <row r="399" s="2" customFormat="1">
      <c r="A399" s="38"/>
      <c r="B399" s="39"/>
      <c r="C399" s="38"/>
      <c r="D399" s="179" t="s">
        <v>148</v>
      </c>
      <c r="E399" s="38"/>
      <c r="F399" s="180" t="s">
        <v>496</v>
      </c>
      <c r="G399" s="38"/>
      <c r="H399" s="38"/>
      <c r="I399" s="176"/>
      <c r="J399" s="38"/>
      <c r="K399" s="38"/>
      <c r="L399" s="39"/>
      <c r="M399" s="177"/>
      <c r="N399" s="178"/>
      <c r="O399" s="72"/>
      <c r="P399" s="72"/>
      <c r="Q399" s="72"/>
      <c r="R399" s="72"/>
      <c r="S399" s="72"/>
      <c r="T399" s="73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9" t="s">
        <v>148</v>
      </c>
      <c r="AU399" s="19" t="s">
        <v>144</v>
      </c>
    </row>
    <row r="400" s="2" customFormat="1" ht="21.75" customHeight="1">
      <c r="A400" s="38"/>
      <c r="B400" s="160"/>
      <c r="C400" s="161" t="s">
        <v>497</v>
      </c>
      <c r="D400" s="161" t="s">
        <v>138</v>
      </c>
      <c r="E400" s="162" t="s">
        <v>498</v>
      </c>
      <c r="F400" s="163" t="s">
        <v>499</v>
      </c>
      <c r="G400" s="164" t="s">
        <v>288</v>
      </c>
      <c r="H400" s="165">
        <v>19.600000000000001</v>
      </c>
      <c r="I400" s="166"/>
      <c r="J400" s="167">
        <f>ROUND(I400*H400,2)</f>
        <v>0</v>
      </c>
      <c r="K400" s="163" t="s">
        <v>142</v>
      </c>
      <c r="L400" s="39"/>
      <c r="M400" s="168" t="s">
        <v>3</v>
      </c>
      <c r="N400" s="169" t="s">
        <v>45</v>
      </c>
      <c r="O400" s="72"/>
      <c r="P400" s="170">
        <f>O400*H400</f>
        <v>0</v>
      </c>
      <c r="Q400" s="170">
        <v>1.0000000000000001E-05</v>
      </c>
      <c r="R400" s="170">
        <f>Q400*H400</f>
        <v>0.00019600000000000002</v>
      </c>
      <c r="S400" s="170">
        <v>0</v>
      </c>
      <c r="T400" s="171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172" t="s">
        <v>266</v>
      </c>
      <c r="AT400" s="172" t="s">
        <v>138</v>
      </c>
      <c r="AU400" s="172" t="s">
        <v>144</v>
      </c>
      <c r="AY400" s="19" t="s">
        <v>135</v>
      </c>
      <c r="BE400" s="173">
        <f>IF(N400="základní",J400,0)</f>
        <v>0</v>
      </c>
      <c r="BF400" s="173">
        <f>IF(N400="snížená",J400,0)</f>
        <v>0</v>
      </c>
      <c r="BG400" s="173">
        <f>IF(N400="zákl. přenesená",J400,0)</f>
        <v>0</v>
      </c>
      <c r="BH400" s="173">
        <f>IF(N400="sníž. přenesená",J400,0)</f>
        <v>0</v>
      </c>
      <c r="BI400" s="173">
        <f>IF(N400="nulová",J400,0)</f>
        <v>0</v>
      </c>
      <c r="BJ400" s="19" t="s">
        <v>144</v>
      </c>
      <c r="BK400" s="173">
        <f>ROUND(I400*H400,2)</f>
        <v>0</v>
      </c>
      <c r="BL400" s="19" t="s">
        <v>266</v>
      </c>
      <c r="BM400" s="172" t="s">
        <v>500</v>
      </c>
    </row>
    <row r="401" s="2" customFormat="1">
      <c r="A401" s="38"/>
      <c r="B401" s="39"/>
      <c r="C401" s="38"/>
      <c r="D401" s="174" t="s">
        <v>146</v>
      </c>
      <c r="E401" s="38"/>
      <c r="F401" s="175" t="s">
        <v>501</v>
      </c>
      <c r="G401" s="38"/>
      <c r="H401" s="38"/>
      <c r="I401" s="176"/>
      <c r="J401" s="38"/>
      <c r="K401" s="38"/>
      <c r="L401" s="39"/>
      <c r="M401" s="177"/>
      <c r="N401" s="178"/>
      <c r="O401" s="72"/>
      <c r="P401" s="72"/>
      <c r="Q401" s="72"/>
      <c r="R401" s="72"/>
      <c r="S401" s="72"/>
      <c r="T401" s="73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9" t="s">
        <v>146</v>
      </c>
      <c r="AU401" s="19" t="s">
        <v>144</v>
      </c>
    </row>
    <row r="402" s="2" customFormat="1">
      <c r="A402" s="38"/>
      <c r="B402" s="39"/>
      <c r="C402" s="38"/>
      <c r="D402" s="179" t="s">
        <v>148</v>
      </c>
      <c r="E402" s="38"/>
      <c r="F402" s="180" t="s">
        <v>502</v>
      </c>
      <c r="G402" s="38"/>
      <c r="H402" s="38"/>
      <c r="I402" s="176"/>
      <c r="J402" s="38"/>
      <c r="K402" s="38"/>
      <c r="L402" s="39"/>
      <c r="M402" s="177"/>
      <c r="N402" s="178"/>
      <c r="O402" s="72"/>
      <c r="P402" s="72"/>
      <c r="Q402" s="72"/>
      <c r="R402" s="72"/>
      <c r="S402" s="72"/>
      <c r="T402" s="73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9" t="s">
        <v>148</v>
      </c>
      <c r="AU402" s="19" t="s">
        <v>144</v>
      </c>
    </row>
    <row r="403" s="2" customFormat="1" ht="24.15" customHeight="1">
      <c r="A403" s="38"/>
      <c r="B403" s="160"/>
      <c r="C403" s="161" t="s">
        <v>503</v>
      </c>
      <c r="D403" s="161" t="s">
        <v>138</v>
      </c>
      <c r="E403" s="162" t="s">
        <v>504</v>
      </c>
      <c r="F403" s="163" t="s">
        <v>505</v>
      </c>
      <c r="G403" s="164" t="s">
        <v>288</v>
      </c>
      <c r="H403" s="165">
        <v>19.600000000000001</v>
      </c>
      <c r="I403" s="166"/>
      <c r="J403" s="167">
        <f>ROUND(I403*H403,2)</f>
        <v>0</v>
      </c>
      <c r="K403" s="163" t="s">
        <v>142</v>
      </c>
      <c r="L403" s="39"/>
      <c r="M403" s="168" t="s">
        <v>3</v>
      </c>
      <c r="N403" s="169" t="s">
        <v>45</v>
      </c>
      <c r="O403" s="72"/>
      <c r="P403" s="170">
        <f>O403*H403</f>
        <v>0</v>
      </c>
      <c r="Q403" s="170">
        <v>2.0000000000000002E-05</v>
      </c>
      <c r="R403" s="170">
        <f>Q403*H403</f>
        <v>0.00039200000000000004</v>
      </c>
      <c r="S403" s="170">
        <v>0</v>
      </c>
      <c r="T403" s="171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172" t="s">
        <v>266</v>
      </c>
      <c r="AT403" s="172" t="s">
        <v>138</v>
      </c>
      <c r="AU403" s="172" t="s">
        <v>144</v>
      </c>
      <c r="AY403" s="19" t="s">
        <v>135</v>
      </c>
      <c r="BE403" s="173">
        <f>IF(N403="základní",J403,0)</f>
        <v>0</v>
      </c>
      <c r="BF403" s="173">
        <f>IF(N403="snížená",J403,0)</f>
        <v>0</v>
      </c>
      <c r="BG403" s="173">
        <f>IF(N403="zákl. přenesená",J403,0)</f>
        <v>0</v>
      </c>
      <c r="BH403" s="173">
        <f>IF(N403="sníž. přenesená",J403,0)</f>
        <v>0</v>
      </c>
      <c r="BI403" s="173">
        <f>IF(N403="nulová",J403,0)</f>
        <v>0</v>
      </c>
      <c r="BJ403" s="19" t="s">
        <v>144</v>
      </c>
      <c r="BK403" s="173">
        <f>ROUND(I403*H403,2)</f>
        <v>0</v>
      </c>
      <c r="BL403" s="19" t="s">
        <v>266</v>
      </c>
      <c r="BM403" s="172" t="s">
        <v>506</v>
      </c>
    </row>
    <row r="404" s="2" customFormat="1">
      <c r="A404" s="38"/>
      <c r="B404" s="39"/>
      <c r="C404" s="38"/>
      <c r="D404" s="174" t="s">
        <v>146</v>
      </c>
      <c r="E404" s="38"/>
      <c r="F404" s="175" t="s">
        <v>507</v>
      </c>
      <c r="G404" s="38"/>
      <c r="H404" s="38"/>
      <c r="I404" s="176"/>
      <c r="J404" s="38"/>
      <c r="K404" s="38"/>
      <c r="L404" s="39"/>
      <c r="M404" s="177"/>
      <c r="N404" s="178"/>
      <c r="O404" s="72"/>
      <c r="P404" s="72"/>
      <c r="Q404" s="72"/>
      <c r="R404" s="72"/>
      <c r="S404" s="72"/>
      <c r="T404" s="73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9" t="s">
        <v>146</v>
      </c>
      <c r="AU404" s="19" t="s">
        <v>144</v>
      </c>
    </row>
    <row r="405" s="2" customFormat="1">
      <c r="A405" s="38"/>
      <c r="B405" s="39"/>
      <c r="C405" s="38"/>
      <c r="D405" s="179" t="s">
        <v>148</v>
      </c>
      <c r="E405" s="38"/>
      <c r="F405" s="180" t="s">
        <v>508</v>
      </c>
      <c r="G405" s="38"/>
      <c r="H405" s="38"/>
      <c r="I405" s="176"/>
      <c r="J405" s="38"/>
      <c r="K405" s="38"/>
      <c r="L405" s="39"/>
      <c r="M405" s="177"/>
      <c r="N405" s="178"/>
      <c r="O405" s="72"/>
      <c r="P405" s="72"/>
      <c r="Q405" s="72"/>
      <c r="R405" s="72"/>
      <c r="S405" s="72"/>
      <c r="T405" s="73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9" t="s">
        <v>148</v>
      </c>
      <c r="AU405" s="19" t="s">
        <v>144</v>
      </c>
    </row>
    <row r="406" s="12" customFormat="1" ht="22.8" customHeight="1">
      <c r="A406" s="12"/>
      <c r="B406" s="147"/>
      <c r="C406" s="12"/>
      <c r="D406" s="148" t="s">
        <v>72</v>
      </c>
      <c r="E406" s="158" t="s">
        <v>509</v>
      </c>
      <c r="F406" s="158" t="s">
        <v>510</v>
      </c>
      <c r="G406" s="12"/>
      <c r="H406" s="12"/>
      <c r="I406" s="150"/>
      <c r="J406" s="159">
        <f>BK406</f>
        <v>0</v>
      </c>
      <c r="K406" s="12"/>
      <c r="L406" s="147"/>
      <c r="M406" s="152"/>
      <c r="N406" s="153"/>
      <c r="O406" s="153"/>
      <c r="P406" s="154">
        <f>SUM(P407:P421)</f>
        <v>0</v>
      </c>
      <c r="Q406" s="153"/>
      <c r="R406" s="154">
        <f>SUM(R407:R421)</f>
        <v>0.0104</v>
      </c>
      <c r="S406" s="153"/>
      <c r="T406" s="155">
        <f>SUM(T407:T421)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48" t="s">
        <v>144</v>
      </c>
      <c r="AT406" s="156" t="s">
        <v>72</v>
      </c>
      <c r="AU406" s="156" t="s">
        <v>81</v>
      </c>
      <c r="AY406" s="148" t="s">
        <v>135</v>
      </c>
      <c r="BK406" s="157">
        <f>SUM(BK407:BK421)</f>
        <v>0</v>
      </c>
    </row>
    <row r="407" s="2" customFormat="1" ht="24.15" customHeight="1">
      <c r="A407" s="38"/>
      <c r="B407" s="160"/>
      <c r="C407" s="161" t="s">
        <v>511</v>
      </c>
      <c r="D407" s="161" t="s">
        <v>138</v>
      </c>
      <c r="E407" s="162" t="s">
        <v>512</v>
      </c>
      <c r="F407" s="163" t="s">
        <v>513</v>
      </c>
      <c r="G407" s="164" t="s">
        <v>303</v>
      </c>
      <c r="H407" s="165">
        <v>1</v>
      </c>
      <c r="I407" s="166"/>
      <c r="J407" s="167">
        <f>ROUND(I407*H407,2)</f>
        <v>0</v>
      </c>
      <c r="K407" s="163" t="s">
        <v>177</v>
      </c>
      <c r="L407" s="39"/>
      <c r="M407" s="168" t="s">
        <v>3</v>
      </c>
      <c r="N407" s="169" t="s">
        <v>45</v>
      </c>
      <c r="O407" s="72"/>
      <c r="P407" s="170">
        <f>O407*H407</f>
        <v>0</v>
      </c>
      <c r="Q407" s="170">
        <v>0.0033800000000000002</v>
      </c>
      <c r="R407" s="170">
        <f>Q407*H407</f>
        <v>0.0033800000000000002</v>
      </c>
      <c r="S407" s="170">
        <v>0</v>
      </c>
      <c r="T407" s="171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172" t="s">
        <v>266</v>
      </c>
      <c r="AT407" s="172" t="s">
        <v>138</v>
      </c>
      <c r="AU407" s="172" t="s">
        <v>144</v>
      </c>
      <c r="AY407" s="19" t="s">
        <v>135</v>
      </c>
      <c r="BE407" s="173">
        <f>IF(N407="základní",J407,0)</f>
        <v>0</v>
      </c>
      <c r="BF407" s="173">
        <f>IF(N407="snížená",J407,0)</f>
        <v>0</v>
      </c>
      <c r="BG407" s="173">
        <f>IF(N407="zákl. přenesená",J407,0)</f>
        <v>0</v>
      </c>
      <c r="BH407" s="173">
        <f>IF(N407="sníž. přenesená",J407,0)</f>
        <v>0</v>
      </c>
      <c r="BI407" s="173">
        <f>IF(N407="nulová",J407,0)</f>
        <v>0</v>
      </c>
      <c r="BJ407" s="19" t="s">
        <v>144</v>
      </c>
      <c r="BK407" s="173">
        <f>ROUND(I407*H407,2)</f>
        <v>0</v>
      </c>
      <c r="BL407" s="19" t="s">
        <v>266</v>
      </c>
      <c r="BM407" s="172" t="s">
        <v>514</v>
      </c>
    </row>
    <row r="408" s="2" customFormat="1">
      <c r="A408" s="38"/>
      <c r="B408" s="39"/>
      <c r="C408" s="38"/>
      <c r="D408" s="174" t="s">
        <v>146</v>
      </c>
      <c r="E408" s="38"/>
      <c r="F408" s="175" t="s">
        <v>515</v>
      </c>
      <c r="G408" s="38"/>
      <c r="H408" s="38"/>
      <c r="I408" s="176"/>
      <c r="J408" s="38"/>
      <c r="K408" s="38"/>
      <c r="L408" s="39"/>
      <c r="M408" s="177"/>
      <c r="N408" s="178"/>
      <c r="O408" s="72"/>
      <c r="P408" s="72"/>
      <c r="Q408" s="72"/>
      <c r="R408" s="72"/>
      <c r="S408" s="72"/>
      <c r="T408" s="73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9" t="s">
        <v>146</v>
      </c>
      <c r="AU408" s="19" t="s">
        <v>144</v>
      </c>
    </row>
    <row r="409" s="2" customFormat="1">
      <c r="A409" s="38"/>
      <c r="B409" s="39"/>
      <c r="C409" s="38"/>
      <c r="D409" s="179" t="s">
        <v>148</v>
      </c>
      <c r="E409" s="38"/>
      <c r="F409" s="180" t="s">
        <v>516</v>
      </c>
      <c r="G409" s="38"/>
      <c r="H409" s="38"/>
      <c r="I409" s="176"/>
      <c r="J409" s="38"/>
      <c r="K409" s="38"/>
      <c r="L409" s="39"/>
      <c r="M409" s="177"/>
      <c r="N409" s="178"/>
      <c r="O409" s="72"/>
      <c r="P409" s="72"/>
      <c r="Q409" s="72"/>
      <c r="R409" s="72"/>
      <c r="S409" s="72"/>
      <c r="T409" s="73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9" t="s">
        <v>148</v>
      </c>
      <c r="AU409" s="19" t="s">
        <v>144</v>
      </c>
    </row>
    <row r="410" s="2" customFormat="1" ht="16.5" customHeight="1">
      <c r="A410" s="38"/>
      <c r="B410" s="160"/>
      <c r="C410" s="161" t="s">
        <v>517</v>
      </c>
      <c r="D410" s="161" t="s">
        <v>138</v>
      </c>
      <c r="E410" s="162" t="s">
        <v>518</v>
      </c>
      <c r="F410" s="163" t="s">
        <v>519</v>
      </c>
      <c r="G410" s="164" t="s">
        <v>303</v>
      </c>
      <c r="H410" s="165">
        <v>1</v>
      </c>
      <c r="I410" s="166"/>
      <c r="J410" s="167">
        <f>ROUND(I410*H410,2)</f>
        <v>0</v>
      </c>
      <c r="K410" s="163" t="s">
        <v>177</v>
      </c>
      <c r="L410" s="39"/>
      <c r="M410" s="168" t="s">
        <v>3</v>
      </c>
      <c r="N410" s="169" t="s">
        <v>45</v>
      </c>
      <c r="O410" s="72"/>
      <c r="P410" s="170">
        <f>O410*H410</f>
        <v>0</v>
      </c>
      <c r="Q410" s="170">
        <v>0.00022000000000000001</v>
      </c>
      <c r="R410" s="170">
        <f>Q410*H410</f>
        <v>0.00022000000000000001</v>
      </c>
      <c r="S410" s="170">
        <v>0</v>
      </c>
      <c r="T410" s="171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72" t="s">
        <v>266</v>
      </c>
      <c r="AT410" s="172" t="s">
        <v>138</v>
      </c>
      <c r="AU410" s="172" t="s">
        <v>144</v>
      </c>
      <c r="AY410" s="19" t="s">
        <v>135</v>
      </c>
      <c r="BE410" s="173">
        <f>IF(N410="základní",J410,0)</f>
        <v>0</v>
      </c>
      <c r="BF410" s="173">
        <f>IF(N410="snížená",J410,0)</f>
        <v>0</v>
      </c>
      <c r="BG410" s="173">
        <f>IF(N410="zákl. přenesená",J410,0)</f>
        <v>0</v>
      </c>
      <c r="BH410" s="173">
        <f>IF(N410="sníž. přenesená",J410,0)</f>
        <v>0</v>
      </c>
      <c r="BI410" s="173">
        <f>IF(N410="nulová",J410,0)</f>
        <v>0</v>
      </c>
      <c r="BJ410" s="19" t="s">
        <v>144</v>
      </c>
      <c r="BK410" s="173">
        <f>ROUND(I410*H410,2)</f>
        <v>0</v>
      </c>
      <c r="BL410" s="19" t="s">
        <v>266</v>
      </c>
      <c r="BM410" s="172" t="s">
        <v>520</v>
      </c>
    </row>
    <row r="411" s="2" customFormat="1">
      <c r="A411" s="38"/>
      <c r="B411" s="39"/>
      <c r="C411" s="38"/>
      <c r="D411" s="174" t="s">
        <v>146</v>
      </c>
      <c r="E411" s="38"/>
      <c r="F411" s="175" t="s">
        <v>521</v>
      </c>
      <c r="G411" s="38"/>
      <c r="H411" s="38"/>
      <c r="I411" s="176"/>
      <c r="J411" s="38"/>
      <c r="K411" s="38"/>
      <c r="L411" s="39"/>
      <c r="M411" s="177"/>
      <c r="N411" s="178"/>
      <c r="O411" s="72"/>
      <c r="P411" s="72"/>
      <c r="Q411" s="72"/>
      <c r="R411" s="72"/>
      <c r="S411" s="72"/>
      <c r="T411" s="73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9" t="s">
        <v>146</v>
      </c>
      <c r="AU411" s="19" t="s">
        <v>144</v>
      </c>
    </row>
    <row r="412" s="2" customFormat="1">
      <c r="A412" s="38"/>
      <c r="B412" s="39"/>
      <c r="C412" s="38"/>
      <c r="D412" s="179" t="s">
        <v>148</v>
      </c>
      <c r="E412" s="38"/>
      <c r="F412" s="180" t="s">
        <v>522</v>
      </c>
      <c r="G412" s="38"/>
      <c r="H412" s="38"/>
      <c r="I412" s="176"/>
      <c r="J412" s="38"/>
      <c r="K412" s="38"/>
      <c r="L412" s="39"/>
      <c r="M412" s="177"/>
      <c r="N412" s="178"/>
      <c r="O412" s="72"/>
      <c r="P412" s="72"/>
      <c r="Q412" s="72"/>
      <c r="R412" s="72"/>
      <c r="S412" s="72"/>
      <c r="T412" s="73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9" t="s">
        <v>148</v>
      </c>
      <c r="AU412" s="19" t="s">
        <v>144</v>
      </c>
    </row>
    <row r="413" s="2" customFormat="1" ht="24.15" customHeight="1">
      <c r="A413" s="38"/>
      <c r="B413" s="160"/>
      <c r="C413" s="161" t="s">
        <v>523</v>
      </c>
      <c r="D413" s="161" t="s">
        <v>138</v>
      </c>
      <c r="E413" s="162" t="s">
        <v>524</v>
      </c>
      <c r="F413" s="163" t="s">
        <v>525</v>
      </c>
      <c r="G413" s="164" t="s">
        <v>288</v>
      </c>
      <c r="H413" s="165">
        <v>8.5</v>
      </c>
      <c r="I413" s="166"/>
      <c r="J413" s="167">
        <f>ROUND(I413*H413,2)</f>
        <v>0</v>
      </c>
      <c r="K413" s="163" t="s">
        <v>177</v>
      </c>
      <c r="L413" s="39"/>
      <c r="M413" s="168" t="s">
        <v>3</v>
      </c>
      <c r="N413" s="169" t="s">
        <v>45</v>
      </c>
      <c r="O413" s="72"/>
      <c r="P413" s="170">
        <f>O413*H413</f>
        <v>0</v>
      </c>
      <c r="Q413" s="170">
        <v>0.00069999999999999999</v>
      </c>
      <c r="R413" s="170">
        <f>Q413*H413</f>
        <v>0.0059499999999999996</v>
      </c>
      <c r="S413" s="170">
        <v>0</v>
      </c>
      <c r="T413" s="171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72" t="s">
        <v>266</v>
      </c>
      <c r="AT413" s="172" t="s">
        <v>138</v>
      </c>
      <c r="AU413" s="172" t="s">
        <v>144</v>
      </c>
      <c r="AY413" s="19" t="s">
        <v>135</v>
      </c>
      <c r="BE413" s="173">
        <f>IF(N413="základní",J413,0)</f>
        <v>0</v>
      </c>
      <c r="BF413" s="173">
        <f>IF(N413="snížená",J413,0)</f>
        <v>0</v>
      </c>
      <c r="BG413" s="173">
        <f>IF(N413="zákl. přenesená",J413,0)</f>
        <v>0</v>
      </c>
      <c r="BH413" s="173">
        <f>IF(N413="sníž. přenesená",J413,0)</f>
        <v>0</v>
      </c>
      <c r="BI413" s="173">
        <f>IF(N413="nulová",J413,0)</f>
        <v>0</v>
      </c>
      <c r="BJ413" s="19" t="s">
        <v>144</v>
      </c>
      <c r="BK413" s="173">
        <f>ROUND(I413*H413,2)</f>
        <v>0</v>
      </c>
      <c r="BL413" s="19" t="s">
        <v>266</v>
      </c>
      <c r="BM413" s="172" t="s">
        <v>526</v>
      </c>
    </row>
    <row r="414" s="2" customFormat="1">
      <c r="A414" s="38"/>
      <c r="B414" s="39"/>
      <c r="C414" s="38"/>
      <c r="D414" s="174" t="s">
        <v>146</v>
      </c>
      <c r="E414" s="38"/>
      <c r="F414" s="175" t="s">
        <v>527</v>
      </c>
      <c r="G414" s="38"/>
      <c r="H414" s="38"/>
      <c r="I414" s="176"/>
      <c r="J414" s="38"/>
      <c r="K414" s="38"/>
      <c r="L414" s="39"/>
      <c r="M414" s="177"/>
      <c r="N414" s="178"/>
      <c r="O414" s="72"/>
      <c r="P414" s="72"/>
      <c r="Q414" s="72"/>
      <c r="R414" s="72"/>
      <c r="S414" s="72"/>
      <c r="T414" s="73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9" t="s">
        <v>146</v>
      </c>
      <c r="AU414" s="19" t="s">
        <v>144</v>
      </c>
    </row>
    <row r="415" s="2" customFormat="1">
      <c r="A415" s="38"/>
      <c r="B415" s="39"/>
      <c r="C415" s="38"/>
      <c r="D415" s="179" t="s">
        <v>148</v>
      </c>
      <c r="E415" s="38"/>
      <c r="F415" s="180" t="s">
        <v>528</v>
      </c>
      <c r="G415" s="38"/>
      <c r="H415" s="38"/>
      <c r="I415" s="176"/>
      <c r="J415" s="38"/>
      <c r="K415" s="38"/>
      <c r="L415" s="39"/>
      <c r="M415" s="177"/>
      <c r="N415" s="178"/>
      <c r="O415" s="72"/>
      <c r="P415" s="72"/>
      <c r="Q415" s="72"/>
      <c r="R415" s="72"/>
      <c r="S415" s="72"/>
      <c r="T415" s="73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9" t="s">
        <v>148</v>
      </c>
      <c r="AU415" s="19" t="s">
        <v>144</v>
      </c>
    </row>
    <row r="416" s="2" customFormat="1" ht="24.15" customHeight="1">
      <c r="A416" s="38"/>
      <c r="B416" s="160"/>
      <c r="C416" s="161" t="s">
        <v>529</v>
      </c>
      <c r="D416" s="161" t="s">
        <v>138</v>
      </c>
      <c r="E416" s="162" t="s">
        <v>530</v>
      </c>
      <c r="F416" s="163" t="s">
        <v>531</v>
      </c>
      <c r="G416" s="164" t="s">
        <v>303</v>
      </c>
      <c r="H416" s="165">
        <v>1</v>
      </c>
      <c r="I416" s="166"/>
      <c r="J416" s="167">
        <f>ROUND(I416*H416,2)</f>
        <v>0</v>
      </c>
      <c r="K416" s="163" t="s">
        <v>177</v>
      </c>
      <c r="L416" s="39"/>
      <c r="M416" s="168" t="s">
        <v>3</v>
      </c>
      <c r="N416" s="169" t="s">
        <v>45</v>
      </c>
      <c r="O416" s="72"/>
      <c r="P416" s="170">
        <f>O416*H416</f>
        <v>0</v>
      </c>
      <c r="Q416" s="170">
        <v>0.00025999999999999998</v>
      </c>
      <c r="R416" s="170">
        <f>Q416*H416</f>
        <v>0.00025999999999999998</v>
      </c>
      <c r="S416" s="170">
        <v>0</v>
      </c>
      <c r="T416" s="171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72" t="s">
        <v>266</v>
      </c>
      <c r="AT416" s="172" t="s">
        <v>138</v>
      </c>
      <c r="AU416" s="172" t="s">
        <v>144</v>
      </c>
      <c r="AY416" s="19" t="s">
        <v>135</v>
      </c>
      <c r="BE416" s="173">
        <f>IF(N416="základní",J416,0)</f>
        <v>0</v>
      </c>
      <c r="BF416" s="173">
        <f>IF(N416="snížená",J416,0)</f>
        <v>0</v>
      </c>
      <c r="BG416" s="173">
        <f>IF(N416="zákl. přenesená",J416,0)</f>
        <v>0</v>
      </c>
      <c r="BH416" s="173">
        <f>IF(N416="sníž. přenesená",J416,0)</f>
        <v>0</v>
      </c>
      <c r="BI416" s="173">
        <f>IF(N416="nulová",J416,0)</f>
        <v>0</v>
      </c>
      <c r="BJ416" s="19" t="s">
        <v>144</v>
      </c>
      <c r="BK416" s="173">
        <f>ROUND(I416*H416,2)</f>
        <v>0</v>
      </c>
      <c r="BL416" s="19" t="s">
        <v>266</v>
      </c>
      <c r="BM416" s="172" t="s">
        <v>532</v>
      </c>
    </row>
    <row r="417" s="2" customFormat="1">
      <c r="A417" s="38"/>
      <c r="B417" s="39"/>
      <c r="C417" s="38"/>
      <c r="D417" s="174" t="s">
        <v>146</v>
      </c>
      <c r="E417" s="38"/>
      <c r="F417" s="175" t="s">
        <v>533</v>
      </c>
      <c r="G417" s="38"/>
      <c r="H417" s="38"/>
      <c r="I417" s="176"/>
      <c r="J417" s="38"/>
      <c r="K417" s="38"/>
      <c r="L417" s="39"/>
      <c r="M417" s="177"/>
      <c r="N417" s="178"/>
      <c r="O417" s="72"/>
      <c r="P417" s="72"/>
      <c r="Q417" s="72"/>
      <c r="R417" s="72"/>
      <c r="S417" s="72"/>
      <c r="T417" s="73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9" t="s">
        <v>146</v>
      </c>
      <c r="AU417" s="19" t="s">
        <v>144</v>
      </c>
    </row>
    <row r="418" s="2" customFormat="1">
      <c r="A418" s="38"/>
      <c r="B418" s="39"/>
      <c r="C418" s="38"/>
      <c r="D418" s="179" t="s">
        <v>148</v>
      </c>
      <c r="E418" s="38"/>
      <c r="F418" s="180" t="s">
        <v>534</v>
      </c>
      <c r="G418" s="38"/>
      <c r="H418" s="38"/>
      <c r="I418" s="176"/>
      <c r="J418" s="38"/>
      <c r="K418" s="38"/>
      <c r="L418" s="39"/>
      <c r="M418" s="177"/>
      <c r="N418" s="178"/>
      <c r="O418" s="72"/>
      <c r="P418" s="72"/>
      <c r="Q418" s="72"/>
      <c r="R418" s="72"/>
      <c r="S418" s="72"/>
      <c r="T418" s="73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9" t="s">
        <v>148</v>
      </c>
      <c r="AU418" s="19" t="s">
        <v>144</v>
      </c>
    </row>
    <row r="419" s="2" customFormat="1" ht="24.15" customHeight="1">
      <c r="A419" s="38"/>
      <c r="B419" s="160"/>
      <c r="C419" s="161" t="s">
        <v>535</v>
      </c>
      <c r="D419" s="161" t="s">
        <v>138</v>
      </c>
      <c r="E419" s="162" t="s">
        <v>536</v>
      </c>
      <c r="F419" s="163" t="s">
        <v>537</v>
      </c>
      <c r="G419" s="164" t="s">
        <v>335</v>
      </c>
      <c r="H419" s="165">
        <v>1</v>
      </c>
      <c r="I419" s="166"/>
      <c r="J419" s="167">
        <f>ROUND(I419*H419,2)</f>
        <v>0</v>
      </c>
      <c r="K419" s="163" t="s">
        <v>177</v>
      </c>
      <c r="L419" s="39"/>
      <c r="M419" s="168" t="s">
        <v>3</v>
      </c>
      <c r="N419" s="169" t="s">
        <v>45</v>
      </c>
      <c r="O419" s="72"/>
      <c r="P419" s="170">
        <f>O419*H419</f>
        <v>0</v>
      </c>
      <c r="Q419" s="170">
        <v>0.00059000000000000003</v>
      </c>
      <c r="R419" s="170">
        <f>Q419*H419</f>
        <v>0.00059000000000000003</v>
      </c>
      <c r="S419" s="170">
        <v>0</v>
      </c>
      <c r="T419" s="171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72" t="s">
        <v>266</v>
      </c>
      <c r="AT419" s="172" t="s">
        <v>138</v>
      </c>
      <c r="AU419" s="172" t="s">
        <v>144</v>
      </c>
      <c r="AY419" s="19" t="s">
        <v>135</v>
      </c>
      <c r="BE419" s="173">
        <f>IF(N419="základní",J419,0)</f>
        <v>0</v>
      </c>
      <c r="BF419" s="173">
        <f>IF(N419="snížená",J419,0)</f>
        <v>0</v>
      </c>
      <c r="BG419" s="173">
        <f>IF(N419="zákl. přenesená",J419,0)</f>
        <v>0</v>
      </c>
      <c r="BH419" s="173">
        <f>IF(N419="sníž. přenesená",J419,0)</f>
        <v>0</v>
      </c>
      <c r="BI419" s="173">
        <f>IF(N419="nulová",J419,0)</f>
        <v>0</v>
      </c>
      <c r="BJ419" s="19" t="s">
        <v>144</v>
      </c>
      <c r="BK419" s="173">
        <f>ROUND(I419*H419,2)</f>
        <v>0</v>
      </c>
      <c r="BL419" s="19" t="s">
        <v>266</v>
      </c>
      <c r="BM419" s="172" t="s">
        <v>538</v>
      </c>
    </row>
    <row r="420" s="2" customFormat="1">
      <c r="A420" s="38"/>
      <c r="B420" s="39"/>
      <c r="C420" s="38"/>
      <c r="D420" s="174" t="s">
        <v>146</v>
      </c>
      <c r="E420" s="38"/>
      <c r="F420" s="175" t="s">
        <v>539</v>
      </c>
      <c r="G420" s="38"/>
      <c r="H420" s="38"/>
      <c r="I420" s="176"/>
      <c r="J420" s="38"/>
      <c r="K420" s="38"/>
      <c r="L420" s="39"/>
      <c r="M420" s="177"/>
      <c r="N420" s="178"/>
      <c r="O420" s="72"/>
      <c r="P420" s="72"/>
      <c r="Q420" s="72"/>
      <c r="R420" s="72"/>
      <c r="S420" s="72"/>
      <c r="T420" s="73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9" t="s">
        <v>146</v>
      </c>
      <c r="AU420" s="19" t="s">
        <v>144</v>
      </c>
    </row>
    <row r="421" s="2" customFormat="1">
      <c r="A421" s="38"/>
      <c r="B421" s="39"/>
      <c r="C421" s="38"/>
      <c r="D421" s="179" t="s">
        <v>148</v>
      </c>
      <c r="E421" s="38"/>
      <c r="F421" s="180" t="s">
        <v>540</v>
      </c>
      <c r="G421" s="38"/>
      <c r="H421" s="38"/>
      <c r="I421" s="176"/>
      <c r="J421" s="38"/>
      <c r="K421" s="38"/>
      <c r="L421" s="39"/>
      <c r="M421" s="177"/>
      <c r="N421" s="178"/>
      <c r="O421" s="72"/>
      <c r="P421" s="72"/>
      <c r="Q421" s="72"/>
      <c r="R421" s="72"/>
      <c r="S421" s="72"/>
      <c r="T421" s="73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9" t="s">
        <v>148</v>
      </c>
      <c r="AU421" s="19" t="s">
        <v>144</v>
      </c>
    </row>
    <row r="422" s="12" customFormat="1" ht="22.8" customHeight="1">
      <c r="A422" s="12"/>
      <c r="B422" s="147"/>
      <c r="C422" s="12"/>
      <c r="D422" s="148" t="s">
        <v>72</v>
      </c>
      <c r="E422" s="158" t="s">
        <v>541</v>
      </c>
      <c r="F422" s="158" t="s">
        <v>542</v>
      </c>
      <c r="G422" s="12"/>
      <c r="H422" s="12"/>
      <c r="I422" s="150"/>
      <c r="J422" s="159">
        <f>BK422</f>
        <v>0</v>
      </c>
      <c r="K422" s="12"/>
      <c r="L422" s="147"/>
      <c r="M422" s="152"/>
      <c r="N422" s="153"/>
      <c r="O422" s="153"/>
      <c r="P422" s="154">
        <f>SUM(P423:P467)</f>
        <v>0</v>
      </c>
      <c r="Q422" s="153"/>
      <c r="R422" s="154">
        <f>SUM(R423:R467)</f>
        <v>0.10197000000000001</v>
      </c>
      <c r="S422" s="153"/>
      <c r="T422" s="155">
        <f>SUM(T423:T467)</f>
        <v>0.08523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148" t="s">
        <v>144</v>
      </c>
      <c r="AT422" s="156" t="s">
        <v>72</v>
      </c>
      <c r="AU422" s="156" t="s">
        <v>81</v>
      </c>
      <c r="AY422" s="148" t="s">
        <v>135</v>
      </c>
      <c r="BK422" s="157">
        <f>SUM(BK423:BK467)</f>
        <v>0</v>
      </c>
    </row>
    <row r="423" s="2" customFormat="1" ht="16.5" customHeight="1">
      <c r="A423" s="38"/>
      <c r="B423" s="160"/>
      <c r="C423" s="161" t="s">
        <v>543</v>
      </c>
      <c r="D423" s="161" t="s">
        <v>138</v>
      </c>
      <c r="E423" s="162" t="s">
        <v>544</v>
      </c>
      <c r="F423" s="163" t="s">
        <v>545</v>
      </c>
      <c r="G423" s="164" t="s">
        <v>303</v>
      </c>
      <c r="H423" s="165">
        <v>1</v>
      </c>
      <c r="I423" s="166"/>
      <c r="J423" s="167">
        <f>ROUND(I423*H423,2)</f>
        <v>0</v>
      </c>
      <c r="K423" s="163" t="s">
        <v>142</v>
      </c>
      <c r="L423" s="39"/>
      <c r="M423" s="168" t="s">
        <v>3</v>
      </c>
      <c r="N423" s="169" t="s">
        <v>45</v>
      </c>
      <c r="O423" s="72"/>
      <c r="P423" s="170">
        <f>O423*H423</f>
        <v>0</v>
      </c>
      <c r="Q423" s="170">
        <v>0</v>
      </c>
      <c r="R423" s="170">
        <f>Q423*H423</f>
        <v>0</v>
      </c>
      <c r="S423" s="170">
        <v>0.034200000000000001</v>
      </c>
      <c r="T423" s="171">
        <f>S423*H423</f>
        <v>0.034200000000000001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172" t="s">
        <v>266</v>
      </c>
      <c r="AT423" s="172" t="s">
        <v>138</v>
      </c>
      <c r="AU423" s="172" t="s">
        <v>144</v>
      </c>
      <c r="AY423" s="19" t="s">
        <v>135</v>
      </c>
      <c r="BE423" s="173">
        <f>IF(N423="základní",J423,0)</f>
        <v>0</v>
      </c>
      <c r="BF423" s="173">
        <f>IF(N423="snížená",J423,0)</f>
        <v>0</v>
      </c>
      <c r="BG423" s="173">
        <f>IF(N423="zákl. přenesená",J423,0)</f>
        <v>0</v>
      </c>
      <c r="BH423" s="173">
        <f>IF(N423="sníž. přenesená",J423,0)</f>
        <v>0</v>
      </c>
      <c r="BI423" s="173">
        <f>IF(N423="nulová",J423,0)</f>
        <v>0</v>
      </c>
      <c r="BJ423" s="19" t="s">
        <v>144</v>
      </c>
      <c r="BK423" s="173">
        <f>ROUND(I423*H423,2)</f>
        <v>0</v>
      </c>
      <c r="BL423" s="19" t="s">
        <v>266</v>
      </c>
      <c r="BM423" s="172" t="s">
        <v>546</v>
      </c>
    </row>
    <row r="424" s="2" customFormat="1">
      <c r="A424" s="38"/>
      <c r="B424" s="39"/>
      <c r="C424" s="38"/>
      <c r="D424" s="174" t="s">
        <v>146</v>
      </c>
      <c r="E424" s="38"/>
      <c r="F424" s="175" t="s">
        <v>547</v>
      </c>
      <c r="G424" s="38"/>
      <c r="H424" s="38"/>
      <c r="I424" s="176"/>
      <c r="J424" s="38"/>
      <c r="K424" s="38"/>
      <c r="L424" s="39"/>
      <c r="M424" s="177"/>
      <c r="N424" s="178"/>
      <c r="O424" s="72"/>
      <c r="P424" s="72"/>
      <c r="Q424" s="72"/>
      <c r="R424" s="72"/>
      <c r="S424" s="72"/>
      <c r="T424" s="73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9" t="s">
        <v>146</v>
      </c>
      <c r="AU424" s="19" t="s">
        <v>144</v>
      </c>
    </row>
    <row r="425" s="2" customFormat="1">
      <c r="A425" s="38"/>
      <c r="B425" s="39"/>
      <c r="C425" s="38"/>
      <c r="D425" s="179" t="s">
        <v>148</v>
      </c>
      <c r="E425" s="38"/>
      <c r="F425" s="180" t="s">
        <v>548</v>
      </c>
      <c r="G425" s="38"/>
      <c r="H425" s="38"/>
      <c r="I425" s="176"/>
      <c r="J425" s="38"/>
      <c r="K425" s="38"/>
      <c r="L425" s="39"/>
      <c r="M425" s="177"/>
      <c r="N425" s="178"/>
      <c r="O425" s="72"/>
      <c r="P425" s="72"/>
      <c r="Q425" s="72"/>
      <c r="R425" s="72"/>
      <c r="S425" s="72"/>
      <c r="T425" s="73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9" t="s">
        <v>148</v>
      </c>
      <c r="AU425" s="19" t="s">
        <v>144</v>
      </c>
    </row>
    <row r="426" s="2" customFormat="1" ht="24.15" customHeight="1">
      <c r="A426" s="38"/>
      <c r="B426" s="160"/>
      <c r="C426" s="161" t="s">
        <v>549</v>
      </c>
      <c r="D426" s="161" t="s">
        <v>138</v>
      </c>
      <c r="E426" s="162" t="s">
        <v>550</v>
      </c>
      <c r="F426" s="163" t="s">
        <v>551</v>
      </c>
      <c r="G426" s="164" t="s">
        <v>303</v>
      </c>
      <c r="H426" s="165">
        <v>1</v>
      </c>
      <c r="I426" s="166"/>
      <c r="J426" s="167">
        <f>ROUND(I426*H426,2)</f>
        <v>0</v>
      </c>
      <c r="K426" s="163" t="s">
        <v>177</v>
      </c>
      <c r="L426" s="39"/>
      <c r="M426" s="168" t="s">
        <v>3</v>
      </c>
      <c r="N426" s="169" t="s">
        <v>45</v>
      </c>
      <c r="O426" s="72"/>
      <c r="P426" s="170">
        <f>O426*H426</f>
        <v>0</v>
      </c>
      <c r="Q426" s="170">
        <v>0.029430000000000001</v>
      </c>
      <c r="R426" s="170">
        <f>Q426*H426</f>
        <v>0.029430000000000001</v>
      </c>
      <c r="S426" s="170">
        <v>0</v>
      </c>
      <c r="T426" s="171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172" t="s">
        <v>266</v>
      </c>
      <c r="AT426" s="172" t="s">
        <v>138</v>
      </c>
      <c r="AU426" s="172" t="s">
        <v>144</v>
      </c>
      <c r="AY426" s="19" t="s">
        <v>135</v>
      </c>
      <c r="BE426" s="173">
        <f>IF(N426="základní",J426,0)</f>
        <v>0</v>
      </c>
      <c r="BF426" s="173">
        <f>IF(N426="snížená",J426,0)</f>
        <v>0</v>
      </c>
      <c r="BG426" s="173">
        <f>IF(N426="zákl. přenesená",J426,0)</f>
        <v>0</v>
      </c>
      <c r="BH426" s="173">
        <f>IF(N426="sníž. přenesená",J426,0)</f>
        <v>0</v>
      </c>
      <c r="BI426" s="173">
        <f>IF(N426="nulová",J426,0)</f>
        <v>0</v>
      </c>
      <c r="BJ426" s="19" t="s">
        <v>144</v>
      </c>
      <c r="BK426" s="173">
        <f>ROUND(I426*H426,2)</f>
        <v>0</v>
      </c>
      <c r="BL426" s="19" t="s">
        <v>266</v>
      </c>
      <c r="BM426" s="172" t="s">
        <v>552</v>
      </c>
    </row>
    <row r="427" s="2" customFormat="1">
      <c r="A427" s="38"/>
      <c r="B427" s="39"/>
      <c r="C427" s="38"/>
      <c r="D427" s="174" t="s">
        <v>146</v>
      </c>
      <c r="E427" s="38"/>
      <c r="F427" s="175" t="s">
        <v>553</v>
      </c>
      <c r="G427" s="38"/>
      <c r="H427" s="38"/>
      <c r="I427" s="176"/>
      <c r="J427" s="38"/>
      <c r="K427" s="38"/>
      <c r="L427" s="39"/>
      <c r="M427" s="177"/>
      <c r="N427" s="178"/>
      <c r="O427" s="72"/>
      <c r="P427" s="72"/>
      <c r="Q427" s="72"/>
      <c r="R427" s="72"/>
      <c r="S427" s="72"/>
      <c r="T427" s="73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9" t="s">
        <v>146</v>
      </c>
      <c r="AU427" s="19" t="s">
        <v>144</v>
      </c>
    </row>
    <row r="428" s="2" customFormat="1">
      <c r="A428" s="38"/>
      <c r="B428" s="39"/>
      <c r="C428" s="38"/>
      <c r="D428" s="179" t="s">
        <v>148</v>
      </c>
      <c r="E428" s="38"/>
      <c r="F428" s="180" t="s">
        <v>554</v>
      </c>
      <c r="G428" s="38"/>
      <c r="H428" s="38"/>
      <c r="I428" s="176"/>
      <c r="J428" s="38"/>
      <c r="K428" s="38"/>
      <c r="L428" s="39"/>
      <c r="M428" s="177"/>
      <c r="N428" s="178"/>
      <c r="O428" s="72"/>
      <c r="P428" s="72"/>
      <c r="Q428" s="72"/>
      <c r="R428" s="72"/>
      <c r="S428" s="72"/>
      <c r="T428" s="73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9" t="s">
        <v>148</v>
      </c>
      <c r="AU428" s="19" t="s">
        <v>144</v>
      </c>
    </row>
    <row r="429" s="2" customFormat="1" ht="16.5" customHeight="1">
      <c r="A429" s="38"/>
      <c r="B429" s="160"/>
      <c r="C429" s="161" t="s">
        <v>555</v>
      </c>
      <c r="D429" s="161" t="s">
        <v>138</v>
      </c>
      <c r="E429" s="162" t="s">
        <v>556</v>
      </c>
      <c r="F429" s="163" t="s">
        <v>557</v>
      </c>
      <c r="G429" s="164" t="s">
        <v>303</v>
      </c>
      <c r="H429" s="165">
        <v>1</v>
      </c>
      <c r="I429" s="166"/>
      <c r="J429" s="167">
        <f>ROUND(I429*H429,2)</f>
        <v>0</v>
      </c>
      <c r="K429" s="163" t="s">
        <v>142</v>
      </c>
      <c r="L429" s="39"/>
      <c r="M429" s="168" t="s">
        <v>3</v>
      </c>
      <c r="N429" s="169" t="s">
        <v>45</v>
      </c>
      <c r="O429" s="72"/>
      <c r="P429" s="170">
        <f>O429*H429</f>
        <v>0</v>
      </c>
      <c r="Q429" s="170">
        <v>0</v>
      </c>
      <c r="R429" s="170">
        <f>Q429*H429</f>
        <v>0</v>
      </c>
      <c r="S429" s="170">
        <v>0.019460000000000002</v>
      </c>
      <c r="T429" s="171">
        <f>S429*H429</f>
        <v>0.019460000000000002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72" t="s">
        <v>266</v>
      </c>
      <c r="AT429" s="172" t="s">
        <v>138</v>
      </c>
      <c r="AU429" s="172" t="s">
        <v>144</v>
      </c>
      <c r="AY429" s="19" t="s">
        <v>135</v>
      </c>
      <c r="BE429" s="173">
        <f>IF(N429="základní",J429,0)</f>
        <v>0</v>
      </c>
      <c r="BF429" s="173">
        <f>IF(N429="snížená",J429,0)</f>
        <v>0</v>
      </c>
      <c r="BG429" s="173">
        <f>IF(N429="zákl. přenesená",J429,0)</f>
        <v>0</v>
      </c>
      <c r="BH429" s="173">
        <f>IF(N429="sníž. přenesená",J429,0)</f>
        <v>0</v>
      </c>
      <c r="BI429" s="173">
        <f>IF(N429="nulová",J429,0)</f>
        <v>0</v>
      </c>
      <c r="BJ429" s="19" t="s">
        <v>144</v>
      </c>
      <c r="BK429" s="173">
        <f>ROUND(I429*H429,2)</f>
        <v>0</v>
      </c>
      <c r="BL429" s="19" t="s">
        <v>266</v>
      </c>
      <c r="BM429" s="172" t="s">
        <v>558</v>
      </c>
    </row>
    <row r="430" s="2" customFormat="1">
      <c r="A430" s="38"/>
      <c r="B430" s="39"/>
      <c r="C430" s="38"/>
      <c r="D430" s="174" t="s">
        <v>146</v>
      </c>
      <c r="E430" s="38"/>
      <c r="F430" s="175" t="s">
        <v>559</v>
      </c>
      <c r="G430" s="38"/>
      <c r="H430" s="38"/>
      <c r="I430" s="176"/>
      <c r="J430" s="38"/>
      <c r="K430" s="38"/>
      <c r="L430" s="39"/>
      <c r="M430" s="177"/>
      <c r="N430" s="178"/>
      <c r="O430" s="72"/>
      <c r="P430" s="72"/>
      <c r="Q430" s="72"/>
      <c r="R430" s="72"/>
      <c r="S430" s="72"/>
      <c r="T430" s="73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9" t="s">
        <v>146</v>
      </c>
      <c r="AU430" s="19" t="s">
        <v>144</v>
      </c>
    </row>
    <row r="431" s="2" customFormat="1">
      <c r="A431" s="38"/>
      <c r="B431" s="39"/>
      <c r="C431" s="38"/>
      <c r="D431" s="179" t="s">
        <v>148</v>
      </c>
      <c r="E431" s="38"/>
      <c r="F431" s="180" t="s">
        <v>560</v>
      </c>
      <c r="G431" s="38"/>
      <c r="H431" s="38"/>
      <c r="I431" s="176"/>
      <c r="J431" s="38"/>
      <c r="K431" s="38"/>
      <c r="L431" s="39"/>
      <c r="M431" s="177"/>
      <c r="N431" s="178"/>
      <c r="O431" s="72"/>
      <c r="P431" s="72"/>
      <c r="Q431" s="72"/>
      <c r="R431" s="72"/>
      <c r="S431" s="72"/>
      <c r="T431" s="73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9" t="s">
        <v>148</v>
      </c>
      <c r="AU431" s="19" t="s">
        <v>144</v>
      </c>
    </row>
    <row r="432" s="2" customFormat="1" ht="24.15" customHeight="1">
      <c r="A432" s="38"/>
      <c r="B432" s="160"/>
      <c r="C432" s="161" t="s">
        <v>561</v>
      </c>
      <c r="D432" s="161" t="s">
        <v>138</v>
      </c>
      <c r="E432" s="162" t="s">
        <v>562</v>
      </c>
      <c r="F432" s="163" t="s">
        <v>563</v>
      </c>
      <c r="G432" s="164" t="s">
        <v>303</v>
      </c>
      <c r="H432" s="165">
        <v>1</v>
      </c>
      <c r="I432" s="166"/>
      <c r="J432" s="167">
        <f>ROUND(I432*H432,2)</f>
        <v>0</v>
      </c>
      <c r="K432" s="163" t="s">
        <v>142</v>
      </c>
      <c r="L432" s="39"/>
      <c r="M432" s="168" t="s">
        <v>3</v>
      </c>
      <c r="N432" s="169" t="s">
        <v>45</v>
      </c>
      <c r="O432" s="72"/>
      <c r="P432" s="170">
        <f>O432*H432</f>
        <v>0</v>
      </c>
      <c r="Q432" s="170">
        <v>0.015469999999999999</v>
      </c>
      <c r="R432" s="170">
        <f>Q432*H432</f>
        <v>0.015469999999999999</v>
      </c>
      <c r="S432" s="170">
        <v>0</v>
      </c>
      <c r="T432" s="171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172" t="s">
        <v>266</v>
      </c>
      <c r="AT432" s="172" t="s">
        <v>138</v>
      </c>
      <c r="AU432" s="172" t="s">
        <v>144</v>
      </c>
      <c r="AY432" s="19" t="s">
        <v>135</v>
      </c>
      <c r="BE432" s="173">
        <f>IF(N432="základní",J432,0)</f>
        <v>0</v>
      </c>
      <c r="BF432" s="173">
        <f>IF(N432="snížená",J432,0)</f>
        <v>0</v>
      </c>
      <c r="BG432" s="173">
        <f>IF(N432="zákl. přenesená",J432,0)</f>
        <v>0</v>
      </c>
      <c r="BH432" s="173">
        <f>IF(N432="sníž. přenesená",J432,0)</f>
        <v>0</v>
      </c>
      <c r="BI432" s="173">
        <f>IF(N432="nulová",J432,0)</f>
        <v>0</v>
      </c>
      <c r="BJ432" s="19" t="s">
        <v>144</v>
      </c>
      <c r="BK432" s="173">
        <f>ROUND(I432*H432,2)</f>
        <v>0</v>
      </c>
      <c r="BL432" s="19" t="s">
        <v>266</v>
      </c>
      <c r="BM432" s="172" t="s">
        <v>564</v>
      </c>
    </row>
    <row r="433" s="2" customFormat="1">
      <c r="A433" s="38"/>
      <c r="B433" s="39"/>
      <c r="C433" s="38"/>
      <c r="D433" s="174" t="s">
        <v>146</v>
      </c>
      <c r="E433" s="38"/>
      <c r="F433" s="175" t="s">
        <v>565</v>
      </c>
      <c r="G433" s="38"/>
      <c r="H433" s="38"/>
      <c r="I433" s="176"/>
      <c r="J433" s="38"/>
      <c r="K433" s="38"/>
      <c r="L433" s="39"/>
      <c r="M433" s="177"/>
      <c r="N433" s="178"/>
      <c r="O433" s="72"/>
      <c r="P433" s="72"/>
      <c r="Q433" s="72"/>
      <c r="R433" s="72"/>
      <c r="S433" s="72"/>
      <c r="T433" s="73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9" t="s">
        <v>146</v>
      </c>
      <c r="AU433" s="19" t="s">
        <v>144</v>
      </c>
    </row>
    <row r="434" s="2" customFormat="1">
      <c r="A434" s="38"/>
      <c r="B434" s="39"/>
      <c r="C434" s="38"/>
      <c r="D434" s="179" t="s">
        <v>148</v>
      </c>
      <c r="E434" s="38"/>
      <c r="F434" s="180" t="s">
        <v>566</v>
      </c>
      <c r="G434" s="38"/>
      <c r="H434" s="38"/>
      <c r="I434" s="176"/>
      <c r="J434" s="38"/>
      <c r="K434" s="38"/>
      <c r="L434" s="39"/>
      <c r="M434" s="177"/>
      <c r="N434" s="178"/>
      <c r="O434" s="72"/>
      <c r="P434" s="72"/>
      <c r="Q434" s="72"/>
      <c r="R434" s="72"/>
      <c r="S434" s="72"/>
      <c r="T434" s="73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9" t="s">
        <v>148</v>
      </c>
      <c r="AU434" s="19" t="s">
        <v>144</v>
      </c>
    </row>
    <row r="435" s="2" customFormat="1" ht="21.75" customHeight="1">
      <c r="A435" s="38"/>
      <c r="B435" s="160"/>
      <c r="C435" s="161" t="s">
        <v>567</v>
      </c>
      <c r="D435" s="161" t="s">
        <v>138</v>
      </c>
      <c r="E435" s="162" t="s">
        <v>568</v>
      </c>
      <c r="F435" s="163" t="s">
        <v>569</v>
      </c>
      <c r="G435" s="164" t="s">
        <v>303</v>
      </c>
      <c r="H435" s="165">
        <v>1</v>
      </c>
      <c r="I435" s="166"/>
      <c r="J435" s="167">
        <f>ROUND(I435*H435,2)</f>
        <v>0</v>
      </c>
      <c r="K435" s="163" t="s">
        <v>142</v>
      </c>
      <c r="L435" s="39"/>
      <c r="M435" s="168" t="s">
        <v>3</v>
      </c>
      <c r="N435" s="169" t="s">
        <v>45</v>
      </c>
      <c r="O435" s="72"/>
      <c r="P435" s="170">
        <f>O435*H435</f>
        <v>0</v>
      </c>
      <c r="Q435" s="170">
        <v>0</v>
      </c>
      <c r="R435" s="170">
        <f>Q435*H435</f>
        <v>0</v>
      </c>
      <c r="S435" s="170">
        <v>0.024500000000000001</v>
      </c>
      <c r="T435" s="171">
        <f>S435*H435</f>
        <v>0.024500000000000001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72" t="s">
        <v>266</v>
      </c>
      <c r="AT435" s="172" t="s">
        <v>138</v>
      </c>
      <c r="AU435" s="172" t="s">
        <v>144</v>
      </c>
      <c r="AY435" s="19" t="s">
        <v>135</v>
      </c>
      <c r="BE435" s="173">
        <f>IF(N435="základní",J435,0)</f>
        <v>0</v>
      </c>
      <c r="BF435" s="173">
        <f>IF(N435="snížená",J435,0)</f>
        <v>0</v>
      </c>
      <c r="BG435" s="173">
        <f>IF(N435="zákl. přenesená",J435,0)</f>
        <v>0</v>
      </c>
      <c r="BH435" s="173">
        <f>IF(N435="sníž. přenesená",J435,0)</f>
        <v>0</v>
      </c>
      <c r="BI435" s="173">
        <f>IF(N435="nulová",J435,0)</f>
        <v>0</v>
      </c>
      <c r="BJ435" s="19" t="s">
        <v>144</v>
      </c>
      <c r="BK435" s="173">
        <f>ROUND(I435*H435,2)</f>
        <v>0</v>
      </c>
      <c r="BL435" s="19" t="s">
        <v>266</v>
      </c>
      <c r="BM435" s="172" t="s">
        <v>570</v>
      </c>
    </row>
    <row r="436" s="2" customFormat="1">
      <c r="A436" s="38"/>
      <c r="B436" s="39"/>
      <c r="C436" s="38"/>
      <c r="D436" s="174" t="s">
        <v>146</v>
      </c>
      <c r="E436" s="38"/>
      <c r="F436" s="175" t="s">
        <v>571</v>
      </c>
      <c r="G436" s="38"/>
      <c r="H436" s="38"/>
      <c r="I436" s="176"/>
      <c r="J436" s="38"/>
      <c r="K436" s="38"/>
      <c r="L436" s="39"/>
      <c r="M436" s="177"/>
      <c r="N436" s="178"/>
      <c r="O436" s="72"/>
      <c r="P436" s="72"/>
      <c r="Q436" s="72"/>
      <c r="R436" s="72"/>
      <c r="S436" s="72"/>
      <c r="T436" s="73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9" t="s">
        <v>146</v>
      </c>
      <c r="AU436" s="19" t="s">
        <v>144</v>
      </c>
    </row>
    <row r="437" s="2" customFormat="1">
      <c r="A437" s="38"/>
      <c r="B437" s="39"/>
      <c r="C437" s="38"/>
      <c r="D437" s="179" t="s">
        <v>148</v>
      </c>
      <c r="E437" s="38"/>
      <c r="F437" s="180" t="s">
        <v>572</v>
      </c>
      <c r="G437" s="38"/>
      <c r="H437" s="38"/>
      <c r="I437" s="176"/>
      <c r="J437" s="38"/>
      <c r="K437" s="38"/>
      <c r="L437" s="39"/>
      <c r="M437" s="177"/>
      <c r="N437" s="178"/>
      <c r="O437" s="72"/>
      <c r="P437" s="72"/>
      <c r="Q437" s="72"/>
      <c r="R437" s="72"/>
      <c r="S437" s="72"/>
      <c r="T437" s="73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9" t="s">
        <v>148</v>
      </c>
      <c r="AU437" s="19" t="s">
        <v>144</v>
      </c>
    </row>
    <row r="438" s="2" customFormat="1" ht="21.75" customHeight="1">
      <c r="A438" s="38"/>
      <c r="B438" s="160"/>
      <c r="C438" s="161" t="s">
        <v>573</v>
      </c>
      <c r="D438" s="161" t="s">
        <v>138</v>
      </c>
      <c r="E438" s="162" t="s">
        <v>574</v>
      </c>
      <c r="F438" s="163" t="s">
        <v>575</v>
      </c>
      <c r="G438" s="164" t="s">
        <v>303</v>
      </c>
      <c r="H438" s="165">
        <v>1</v>
      </c>
      <c r="I438" s="166"/>
      <c r="J438" s="167">
        <f>ROUND(I438*H438,2)</f>
        <v>0</v>
      </c>
      <c r="K438" s="163" t="s">
        <v>142</v>
      </c>
      <c r="L438" s="39"/>
      <c r="M438" s="168" t="s">
        <v>3</v>
      </c>
      <c r="N438" s="169" t="s">
        <v>45</v>
      </c>
      <c r="O438" s="72"/>
      <c r="P438" s="170">
        <f>O438*H438</f>
        <v>0</v>
      </c>
      <c r="Q438" s="170">
        <v>0.014250000000000001</v>
      </c>
      <c r="R438" s="170">
        <f>Q438*H438</f>
        <v>0.014250000000000001</v>
      </c>
      <c r="S438" s="170">
        <v>0</v>
      </c>
      <c r="T438" s="171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172" t="s">
        <v>266</v>
      </c>
      <c r="AT438" s="172" t="s">
        <v>138</v>
      </c>
      <c r="AU438" s="172" t="s">
        <v>144</v>
      </c>
      <c r="AY438" s="19" t="s">
        <v>135</v>
      </c>
      <c r="BE438" s="173">
        <f>IF(N438="základní",J438,0)</f>
        <v>0</v>
      </c>
      <c r="BF438" s="173">
        <f>IF(N438="snížená",J438,0)</f>
        <v>0</v>
      </c>
      <c r="BG438" s="173">
        <f>IF(N438="zákl. přenesená",J438,0)</f>
        <v>0</v>
      </c>
      <c r="BH438" s="173">
        <f>IF(N438="sníž. přenesená",J438,0)</f>
        <v>0</v>
      </c>
      <c r="BI438" s="173">
        <f>IF(N438="nulová",J438,0)</f>
        <v>0</v>
      </c>
      <c r="BJ438" s="19" t="s">
        <v>144</v>
      </c>
      <c r="BK438" s="173">
        <f>ROUND(I438*H438,2)</f>
        <v>0</v>
      </c>
      <c r="BL438" s="19" t="s">
        <v>266</v>
      </c>
      <c r="BM438" s="172" t="s">
        <v>576</v>
      </c>
    </row>
    <row r="439" s="2" customFormat="1">
      <c r="A439" s="38"/>
      <c r="B439" s="39"/>
      <c r="C439" s="38"/>
      <c r="D439" s="174" t="s">
        <v>146</v>
      </c>
      <c r="E439" s="38"/>
      <c r="F439" s="175" t="s">
        <v>577</v>
      </c>
      <c r="G439" s="38"/>
      <c r="H439" s="38"/>
      <c r="I439" s="176"/>
      <c r="J439" s="38"/>
      <c r="K439" s="38"/>
      <c r="L439" s="39"/>
      <c r="M439" s="177"/>
      <c r="N439" s="178"/>
      <c r="O439" s="72"/>
      <c r="P439" s="72"/>
      <c r="Q439" s="72"/>
      <c r="R439" s="72"/>
      <c r="S439" s="72"/>
      <c r="T439" s="73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9" t="s">
        <v>146</v>
      </c>
      <c r="AU439" s="19" t="s">
        <v>144</v>
      </c>
    </row>
    <row r="440" s="2" customFormat="1">
      <c r="A440" s="38"/>
      <c r="B440" s="39"/>
      <c r="C440" s="38"/>
      <c r="D440" s="179" t="s">
        <v>148</v>
      </c>
      <c r="E440" s="38"/>
      <c r="F440" s="180" t="s">
        <v>578</v>
      </c>
      <c r="G440" s="38"/>
      <c r="H440" s="38"/>
      <c r="I440" s="176"/>
      <c r="J440" s="38"/>
      <c r="K440" s="38"/>
      <c r="L440" s="39"/>
      <c r="M440" s="177"/>
      <c r="N440" s="178"/>
      <c r="O440" s="72"/>
      <c r="P440" s="72"/>
      <c r="Q440" s="72"/>
      <c r="R440" s="72"/>
      <c r="S440" s="72"/>
      <c r="T440" s="73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9" t="s">
        <v>148</v>
      </c>
      <c r="AU440" s="19" t="s">
        <v>144</v>
      </c>
    </row>
    <row r="441" s="2" customFormat="1" ht="37.8" customHeight="1">
      <c r="A441" s="38"/>
      <c r="B441" s="160"/>
      <c r="C441" s="161" t="s">
        <v>579</v>
      </c>
      <c r="D441" s="161" t="s">
        <v>138</v>
      </c>
      <c r="E441" s="162" t="s">
        <v>580</v>
      </c>
      <c r="F441" s="163" t="s">
        <v>581</v>
      </c>
      <c r="G441" s="164" t="s">
        <v>303</v>
      </c>
      <c r="H441" s="165">
        <v>1</v>
      </c>
      <c r="I441" s="166"/>
      <c r="J441" s="167">
        <f>ROUND(I441*H441,2)</f>
        <v>0</v>
      </c>
      <c r="K441" s="163" t="s">
        <v>142</v>
      </c>
      <c r="L441" s="39"/>
      <c r="M441" s="168" t="s">
        <v>3</v>
      </c>
      <c r="N441" s="169" t="s">
        <v>45</v>
      </c>
      <c r="O441" s="72"/>
      <c r="P441" s="170">
        <f>O441*H441</f>
        <v>0</v>
      </c>
      <c r="Q441" s="170">
        <v>0.03739</v>
      </c>
      <c r="R441" s="170">
        <f>Q441*H441</f>
        <v>0.03739</v>
      </c>
      <c r="S441" s="170">
        <v>0</v>
      </c>
      <c r="T441" s="171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72" t="s">
        <v>266</v>
      </c>
      <c r="AT441" s="172" t="s">
        <v>138</v>
      </c>
      <c r="AU441" s="172" t="s">
        <v>144</v>
      </c>
      <c r="AY441" s="19" t="s">
        <v>135</v>
      </c>
      <c r="BE441" s="173">
        <f>IF(N441="základní",J441,0)</f>
        <v>0</v>
      </c>
      <c r="BF441" s="173">
        <f>IF(N441="snížená",J441,0)</f>
        <v>0</v>
      </c>
      <c r="BG441" s="173">
        <f>IF(N441="zákl. přenesená",J441,0)</f>
        <v>0</v>
      </c>
      <c r="BH441" s="173">
        <f>IF(N441="sníž. přenesená",J441,0)</f>
        <v>0</v>
      </c>
      <c r="BI441" s="173">
        <f>IF(N441="nulová",J441,0)</f>
        <v>0</v>
      </c>
      <c r="BJ441" s="19" t="s">
        <v>144</v>
      </c>
      <c r="BK441" s="173">
        <f>ROUND(I441*H441,2)</f>
        <v>0</v>
      </c>
      <c r="BL441" s="19" t="s">
        <v>266</v>
      </c>
      <c r="BM441" s="172" t="s">
        <v>582</v>
      </c>
    </row>
    <row r="442" s="2" customFormat="1">
      <c r="A442" s="38"/>
      <c r="B442" s="39"/>
      <c r="C442" s="38"/>
      <c r="D442" s="174" t="s">
        <v>146</v>
      </c>
      <c r="E442" s="38"/>
      <c r="F442" s="175" t="s">
        <v>583</v>
      </c>
      <c r="G442" s="38"/>
      <c r="H442" s="38"/>
      <c r="I442" s="176"/>
      <c r="J442" s="38"/>
      <c r="K442" s="38"/>
      <c r="L442" s="39"/>
      <c r="M442" s="177"/>
      <c r="N442" s="178"/>
      <c r="O442" s="72"/>
      <c r="P442" s="72"/>
      <c r="Q442" s="72"/>
      <c r="R442" s="72"/>
      <c r="S442" s="72"/>
      <c r="T442" s="73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9" t="s">
        <v>146</v>
      </c>
      <c r="AU442" s="19" t="s">
        <v>144</v>
      </c>
    </row>
    <row r="443" s="2" customFormat="1">
      <c r="A443" s="38"/>
      <c r="B443" s="39"/>
      <c r="C443" s="38"/>
      <c r="D443" s="179" t="s">
        <v>148</v>
      </c>
      <c r="E443" s="38"/>
      <c r="F443" s="180" t="s">
        <v>584</v>
      </c>
      <c r="G443" s="38"/>
      <c r="H443" s="38"/>
      <c r="I443" s="176"/>
      <c r="J443" s="38"/>
      <c r="K443" s="38"/>
      <c r="L443" s="39"/>
      <c r="M443" s="177"/>
      <c r="N443" s="178"/>
      <c r="O443" s="72"/>
      <c r="P443" s="72"/>
      <c r="Q443" s="72"/>
      <c r="R443" s="72"/>
      <c r="S443" s="72"/>
      <c r="T443" s="73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9" t="s">
        <v>148</v>
      </c>
      <c r="AU443" s="19" t="s">
        <v>144</v>
      </c>
    </row>
    <row r="444" s="2" customFormat="1" ht="16.5" customHeight="1">
      <c r="A444" s="38"/>
      <c r="B444" s="160"/>
      <c r="C444" s="161" t="s">
        <v>585</v>
      </c>
      <c r="D444" s="161" t="s">
        <v>138</v>
      </c>
      <c r="E444" s="162" t="s">
        <v>586</v>
      </c>
      <c r="F444" s="163" t="s">
        <v>587</v>
      </c>
      <c r="G444" s="164" t="s">
        <v>303</v>
      </c>
      <c r="H444" s="165">
        <v>2</v>
      </c>
      <c r="I444" s="166"/>
      <c r="J444" s="167">
        <f>ROUND(I444*H444,2)</f>
        <v>0</v>
      </c>
      <c r="K444" s="163" t="s">
        <v>142</v>
      </c>
      <c r="L444" s="39"/>
      <c r="M444" s="168" t="s">
        <v>3</v>
      </c>
      <c r="N444" s="169" t="s">
        <v>45</v>
      </c>
      <c r="O444" s="72"/>
      <c r="P444" s="170">
        <f>O444*H444</f>
        <v>0</v>
      </c>
      <c r="Q444" s="170">
        <v>0</v>
      </c>
      <c r="R444" s="170">
        <f>Q444*H444</f>
        <v>0</v>
      </c>
      <c r="S444" s="170">
        <v>0.00156</v>
      </c>
      <c r="T444" s="171">
        <f>S444*H444</f>
        <v>0.0031199999999999999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72" t="s">
        <v>266</v>
      </c>
      <c r="AT444" s="172" t="s">
        <v>138</v>
      </c>
      <c r="AU444" s="172" t="s">
        <v>144</v>
      </c>
      <c r="AY444" s="19" t="s">
        <v>135</v>
      </c>
      <c r="BE444" s="173">
        <f>IF(N444="základní",J444,0)</f>
        <v>0</v>
      </c>
      <c r="BF444" s="173">
        <f>IF(N444="snížená",J444,0)</f>
        <v>0</v>
      </c>
      <c r="BG444" s="173">
        <f>IF(N444="zákl. přenesená",J444,0)</f>
        <v>0</v>
      </c>
      <c r="BH444" s="173">
        <f>IF(N444="sníž. přenesená",J444,0)</f>
        <v>0</v>
      </c>
      <c r="BI444" s="173">
        <f>IF(N444="nulová",J444,0)</f>
        <v>0</v>
      </c>
      <c r="BJ444" s="19" t="s">
        <v>144</v>
      </c>
      <c r="BK444" s="173">
        <f>ROUND(I444*H444,2)</f>
        <v>0</v>
      </c>
      <c r="BL444" s="19" t="s">
        <v>266</v>
      </c>
      <c r="BM444" s="172" t="s">
        <v>588</v>
      </c>
    </row>
    <row r="445" s="2" customFormat="1">
      <c r="A445" s="38"/>
      <c r="B445" s="39"/>
      <c r="C445" s="38"/>
      <c r="D445" s="174" t="s">
        <v>146</v>
      </c>
      <c r="E445" s="38"/>
      <c r="F445" s="175" t="s">
        <v>589</v>
      </c>
      <c r="G445" s="38"/>
      <c r="H445" s="38"/>
      <c r="I445" s="176"/>
      <c r="J445" s="38"/>
      <c r="K445" s="38"/>
      <c r="L445" s="39"/>
      <c r="M445" s="177"/>
      <c r="N445" s="178"/>
      <c r="O445" s="72"/>
      <c r="P445" s="72"/>
      <c r="Q445" s="72"/>
      <c r="R445" s="72"/>
      <c r="S445" s="72"/>
      <c r="T445" s="73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9" t="s">
        <v>146</v>
      </c>
      <c r="AU445" s="19" t="s">
        <v>144</v>
      </c>
    </row>
    <row r="446" s="2" customFormat="1">
      <c r="A446" s="38"/>
      <c r="B446" s="39"/>
      <c r="C446" s="38"/>
      <c r="D446" s="179" t="s">
        <v>148</v>
      </c>
      <c r="E446" s="38"/>
      <c r="F446" s="180" t="s">
        <v>590</v>
      </c>
      <c r="G446" s="38"/>
      <c r="H446" s="38"/>
      <c r="I446" s="176"/>
      <c r="J446" s="38"/>
      <c r="K446" s="38"/>
      <c r="L446" s="39"/>
      <c r="M446" s="177"/>
      <c r="N446" s="178"/>
      <c r="O446" s="72"/>
      <c r="P446" s="72"/>
      <c r="Q446" s="72"/>
      <c r="R446" s="72"/>
      <c r="S446" s="72"/>
      <c r="T446" s="73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9" t="s">
        <v>148</v>
      </c>
      <c r="AU446" s="19" t="s">
        <v>144</v>
      </c>
    </row>
    <row r="447" s="2" customFormat="1" ht="16.5" customHeight="1">
      <c r="A447" s="38"/>
      <c r="B447" s="160"/>
      <c r="C447" s="161" t="s">
        <v>591</v>
      </c>
      <c r="D447" s="161" t="s">
        <v>138</v>
      </c>
      <c r="E447" s="162" t="s">
        <v>592</v>
      </c>
      <c r="F447" s="163" t="s">
        <v>593</v>
      </c>
      <c r="G447" s="164" t="s">
        <v>303</v>
      </c>
      <c r="H447" s="165">
        <v>1</v>
      </c>
      <c r="I447" s="166"/>
      <c r="J447" s="167">
        <f>ROUND(I447*H447,2)</f>
        <v>0</v>
      </c>
      <c r="K447" s="163" t="s">
        <v>142</v>
      </c>
      <c r="L447" s="39"/>
      <c r="M447" s="168" t="s">
        <v>3</v>
      </c>
      <c r="N447" s="169" t="s">
        <v>45</v>
      </c>
      <c r="O447" s="72"/>
      <c r="P447" s="170">
        <f>O447*H447</f>
        <v>0</v>
      </c>
      <c r="Q447" s="170">
        <v>0.0018400000000000001</v>
      </c>
      <c r="R447" s="170">
        <f>Q447*H447</f>
        <v>0.0018400000000000001</v>
      </c>
      <c r="S447" s="170">
        <v>0</v>
      </c>
      <c r="T447" s="171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72" t="s">
        <v>266</v>
      </c>
      <c r="AT447" s="172" t="s">
        <v>138</v>
      </c>
      <c r="AU447" s="172" t="s">
        <v>144</v>
      </c>
      <c r="AY447" s="19" t="s">
        <v>135</v>
      </c>
      <c r="BE447" s="173">
        <f>IF(N447="základní",J447,0)</f>
        <v>0</v>
      </c>
      <c r="BF447" s="173">
        <f>IF(N447="snížená",J447,0)</f>
        <v>0</v>
      </c>
      <c r="BG447" s="173">
        <f>IF(N447="zákl. přenesená",J447,0)</f>
        <v>0</v>
      </c>
      <c r="BH447" s="173">
        <f>IF(N447="sníž. přenesená",J447,0)</f>
        <v>0</v>
      </c>
      <c r="BI447" s="173">
        <f>IF(N447="nulová",J447,0)</f>
        <v>0</v>
      </c>
      <c r="BJ447" s="19" t="s">
        <v>144</v>
      </c>
      <c r="BK447" s="173">
        <f>ROUND(I447*H447,2)</f>
        <v>0</v>
      </c>
      <c r="BL447" s="19" t="s">
        <v>266</v>
      </c>
      <c r="BM447" s="172" t="s">
        <v>594</v>
      </c>
    </row>
    <row r="448" s="2" customFormat="1">
      <c r="A448" s="38"/>
      <c r="B448" s="39"/>
      <c r="C448" s="38"/>
      <c r="D448" s="174" t="s">
        <v>146</v>
      </c>
      <c r="E448" s="38"/>
      <c r="F448" s="175" t="s">
        <v>595</v>
      </c>
      <c r="G448" s="38"/>
      <c r="H448" s="38"/>
      <c r="I448" s="176"/>
      <c r="J448" s="38"/>
      <c r="K448" s="38"/>
      <c r="L448" s="39"/>
      <c r="M448" s="177"/>
      <c r="N448" s="178"/>
      <c r="O448" s="72"/>
      <c r="P448" s="72"/>
      <c r="Q448" s="72"/>
      <c r="R448" s="72"/>
      <c r="S448" s="72"/>
      <c r="T448" s="73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9" t="s">
        <v>146</v>
      </c>
      <c r="AU448" s="19" t="s">
        <v>144</v>
      </c>
    </row>
    <row r="449" s="2" customFormat="1">
      <c r="A449" s="38"/>
      <c r="B449" s="39"/>
      <c r="C449" s="38"/>
      <c r="D449" s="179" t="s">
        <v>148</v>
      </c>
      <c r="E449" s="38"/>
      <c r="F449" s="180" t="s">
        <v>596</v>
      </c>
      <c r="G449" s="38"/>
      <c r="H449" s="38"/>
      <c r="I449" s="176"/>
      <c r="J449" s="38"/>
      <c r="K449" s="38"/>
      <c r="L449" s="39"/>
      <c r="M449" s="177"/>
      <c r="N449" s="178"/>
      <c r="O449" s="72"/>
      <c r="P449" s="72"/>
      <c r="Q449" s="72"/>
      <c r="R449" s="72"/>
      <c r="S449" s="72"/>
      <c r="T449" s="73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9" t="s">
        <v>148</v>
      </c>
      <c r="AU449" s="19" t="s">
        <v>144</v>
      </c>
    </row>
    <row r="450" s="2" customFormat="1" ht="16.5" customHeight="1">
      <c r="A450" s="38"/>
      <c r="B450" s="160"/>
      <c r="C450" s="161" t="s">
        <v>597</v>
      </c>
      <c r="D450" s="161" t="s">
        <v>138</v>
      </c>
      <c r="E450" s="162" t="s">
        <v>598</v>
      </c>
      <c r="F450" s="163" t="s">
        <v>599</v>
      </c>
      <c r="G450" s="164" t="s">
        <v>335</v>
      </c>
      <c r="H450" s="165">
        <v>1</v>
      </c>
      <c r="I450" s="166"/>
      <c r="J450" s="167">
        <f>ROUND(I450*H450,2)</f>
        <v>0</v>
      </c>
      <c r="K450" s="163" t="s">
        <v>142</v>
      </c>
      <c r="L450" s="39"/>
      <c r="M450" s="168" t="s">
        <v>3</v>
      </c>
      <c r="N450" s="169" t="s">
        <v>45</v>
      </c>
      <c r="O450" s="72"/>
      <c r="P450" s="170">
        <f>O450*H450</f>
        <v>0</v>
      </c>
      <c r="Q450" s="170">
        <v>0</v>
      </c>
      <c r="R450" s="170">
        <f>Q450*H450</f>
        <v>0</v>
      </c>
      <c r="S450" s="170">
        <v>0.0022499999999999998</v>
      </c>
      <c r="T450" s="171">
        <f>S450*H450</f>
        <v>0.0022499999999999998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172" t="s">
        <v>266</v>
      </c>
      <c r="AT450" s="172" t="s">
        <v>138</v>
      </c>
      <c r="AU450" s="172" t="s">
        <v>144</v>
      </c>
      <c r="AY450" s="19" t="s">
        <v>135</v>
      </c>
      <c r="BE450" s="173">
        <f>IF(N450="základní",J450,0)</f>
        <v>0</v>
      </c>
      <c r="BF450" s="173">
        <f>IF(N450="snížená",J450,0)</f>
        <v>0</v>
      </c>
      <c r="BG450" s="173">
        <f>IF(N450="zákl. přenesená",J450,0)</f>
        <v>0</v>
      </c>
      <c r="BH450" s="173">
        <f>IF(N450="sníž. přenesená",J450,0)</f>
        <v>0</v>
      </c>
      <c r="BI450" s="173">
        <f>IF(N450="nulová",J450,0)</f>
        <v>0</v>
      </c>
      <c r="BJ450" s="19" t="s">
        <v>144</v>
      </c>
      <c r="BK450" s="173">
        <f>ROUND(I450*H450,2)</f>
        <v>0</v>
      </c>
      <c r="BL450" s="19" t="s">
        <v>266</v>
      </c>
      <c r="BM450" s="172" t="s">
        <v>600</v>
      </c>
    </row>
    <row r="451" s="2" customFormat="1">
      <c r="A451" s="38"/>
      <c r="B451" s="39"/>
      <c r="C451" s="38"/>
      <c r="D451" s="174" t="s">
        <v>146</v>
      </c>
      <c r="E451" s="38"/>
      <c r="F451" s="175" t="s">
        <v>601</v>
      </c>
      <c r="G451" s="38"/>
      <c r="H451" s="38"/>
      <c r="I451" s="176"/>
      <c r="J451" s="38"/>
      <c r="K451" s="38"/>
      <c r="L451" s="39"/>
      <c r="M451" s="177"/>
      <c r="N451" s="178"/>
      <c r="O451" s="72"/>
      <c r="P451" s="72"/>
      <c r="Q451" s="72"/>
      <c r="R451" s="72"/>
      <c r="S451" s="72"/>
      <c r="T451" s="73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9" t="s">
        <v>146</v>
      </c>
      <c r="AU451" s="19" t="s">
        <v>144</v>
      </c>
    </row>
    <row r="452" s="2" customFormat="1">
      <c r="A452" s="38"/>
      <c r="B452" s="39"/>
      <c r="C452" s="38"/>
      <c r="D452" s="179" t="s">
        <v>148</v>
      </c>
      <c r="E452" s="38"/>
      <c r="F452" s="180" t="s">
        <v>602</v>
      </c>
      <c r="G452" s="38"/>
      <c r="H452" s="38"/>
      <c r="I452" s="176"/>
      <c r="J452" s="38"/>
      <c r="K452" s="38"/>
      <c r="L452" s="39"/>
      <c r="M452" s="177"/>
      <c r="N452" s="178"/>
      <c r="O452" s="72"/>
      <c r="P452" s="72"/>
      <c r="Q452" s="72"/>
      <c r="R452" s="72"/>
      <c r="S452" s="72"/>
      <c r="T452" s="73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9" t="s">
        <v>148</v>
      </c>
      <c r="AU452" s="19" t="s">
        <v>144</v>
      </c>
    </row>
    <row r="453" s="2" customFormat="1" ht="21.75" customHeight="1">
      <c r="A453" s="38"/>
      <c r="B453" s="160"/>
      <c r="C453" s="161" t="s">
        <v>603</v>
      </c>
      <c r="D453" s="161" t="s">
        <v>138</v>
      </c>
      <c r="E453" s="162" t="s">
        <v>604</v>
      </c>
      <c r="F453" s="163" t="s">
        <v>605</v>
      </c>
      <c r="G453" s="164" t="s">
        <v>303</v>
      </c>
      <c r="H453" s="165">
        <v>1</v>
      </c>
      <c r="I453" s="166"/>
      <c r="J453" s="167">
        <f>ROUND(I453*H453,2)</f>
        <v>0</v>
      </c>
      <c r="K453" s="163" t="s">
        <v>142</v>
      </c>
      <c r="L453" s="39"/>
      <c r="M453" s="168" t="s">
        <v>3</v>
      </c>
      <c r="N453" s="169" t="s">
        <v>45</v>
      </c>
      <c r="O453" s="72"/>
      <c r="P453" s="170">
        <f>O453*H453</f>
        <v>0</v>
      </c>
      <c r="Q453" s="170">
        <v>0.00214</v>
      </c>
      <c r="R453" s="170">
        <f>Q453*H453</f>
        <v>0.00214</v>
      </c>
      <c r="S453" s="170">
        <v>0</v>
      </c>
      <c r="T453" s="171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72" t="s">
        <v>266</v>
      </c>
      <c r="AT453" s="172" t="s">
        <v>138</v>
      </c>
      <c r="AU453" s="172" t="s">
        <v>144</v>
      </c>
      <c r="AY453" s="19" t="s">
        <v>135</v>
      </c>
      <c r="BE453" s="173">
        <f>IF(N453="základní",J453,0)</f>
        <v>0</v>
      </c>
      <c r="BF453" s="173">
        <f>IF(N453="snížená",J453,0)</f>
        <v>0</v>
      </c>
      <c r="BG453" s="173">
        <f>IF(N453="zákl. přenesená",J453,0)</f>
        <v>0</v>
      </c>
      <c r="BH453" s="173">
        <f>IF(N453="sníž. přenesená",J453,0)</f>
        <v>0</v>
      </c>
      <c r="BI453" s="173">
        <f>IF(N453="nulová",J453,0)</f>
        <v>0</v>
      </c>
      <c r="BJ453" s="19" t="s">
        <v>144</v>
      </c>
      <c r="BK453" s="173">
        <f>ROUND(I453*H453,2)</f>
        <v>0</v>
      </c>
      <c r="BL453" s="19" t="s">
        <v>266</v>
      </c>
      <c r="BM453" s="172" t="s">
        <v>606</v>
      </c>
    </row>
    <row r="454" s="2" customFormat="1">
      <c r="A454" s="38"/>
      <c r="B454" s="39"/>
      <c r="C454" s="38"/>
      <c r="D454" s="174" t="s">
        <v>146</v>
      </c>
      <c r="E454" s="38"/>
      <c r="F454" s="175" t="s">
        <v>607</v>
      </c>
      <c r="G454" s="38"/>
      <c r="H454" s="38"/>
      <c r="I454" s="176"/>
      <c r="J454" s="38"/>
      <c r="K454" s="38"/>
      <c r="L454" s="39"/>
      <c r="M454" s="177"/>
      <c r="N454" s="178"/>
      <c r="O454" s="72"/>
      <c r="P454" s="72"/>
      <c r="Q454" s="72"/>
      <c r="R454" s="72"/>
      <c r="S454" s="72"/>
      <c r="T454" s="73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9" t="s">
        <v>146</v>
      </c>
      <c r="AU454" s="19" t="s">
        <v>144</v>
      </c>
    </row>
    <row r="455" s="2" customFormat="1">
      <c r="A455" s="38"/>
      <c r="B455" s="39"/>
      <c r="C455" s="38"/>
      <c r="D455" s="179" t="s">
        <v>148</v>
      </c>
      <c r="E455" s="38"/>
      <c r="F455" s="180" t="s">
        <v>608</v>
      </c>
      <c r="G455" s="38"/>
      <c r="H455" s="38"/>
      <c r="I455" s="176"/>
      <c r="J455" s="38"/>
      <c r="K455" s="38"/>
      <c r="L455" s="39"/>
      <c r="M455" s="177"/>
      <c r="N455" s="178"/>
      <c r="O455" s="72"/>
      <c r="P455" s="72"/>
      <c r="Q455" s="72"/>
      <c r="R455" s="72"/>
      <c r="S455" s="72"/>
      <c r="T455" s="73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9" t="s">
        <v>148</v>
      </c>
      <c r="AU455" s="19" t="s">
        <v>144</v>
      </c>
    </row>
    <row r="456" s="2" customFormat="1" ht="16.5" customHeight="1">
      <c r="A456" s="38"/>
      <c r="B456" s="160"/>
      <c r="C456" s="161" t="s">
        <v>609</v>
      </c>
      <c r="D456" s="161" t="s">
        <v>138</v>
      </c>
      <c r="E456" s="162" t="s">
        <v>610</v>
      </c>
      <c r="F456" s="163" t="s">
        <v>611</v>
      </c>
      <c r="G456" s="164" t="s">
        <v>335</v>
      </c>
      <c r="H456" s="165">
        <v>2</v>
      </c>
      <c r="I456" s="166"/>
      <c r="J456" s="167">
        <f>ROUND(I456*H456,2)</f>
        <v>0</v>
      </c>
      <c r="K456" s="163" t="s">
        <v>142</v>
      </c>
      <c r="L456" s="39"/>
      <c r="M456" s="168" t="s">
        <v>3</v>
      </c>
      <c r="N456" s="169" t="s">
        <v>45</v>
      </c>
      <c r="O456" s="72"/>
      <c r="P456" s="170">
        <f>O456*H456</f>
        <v>0</v>
      </c>
      <c r="Q456" s="170">
        <v>0</v>
      </c>
      <c r="R456" s="170">
        <f>Q456*H456</f>
        <v>0</v>
      </c>
      <c r="S456" s="170">
        <v>0.00084999999999999995</v>
      </c>
      <c r="T456" s="171">
        <f>S456*H456</f>
        <v>0.0016999999999999999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72" t="s">
        <v>266</v>
      </c>
      <c r="AT456" s="172" t="s">
        <v>138</v>
      </c>
      <c r="AU456" s="172" t="s">
        <v>144</v>
      </c>
      <c r="AY456" s="19" t="s">
        <v>135</v>
      </c>
      <c r="BE456" s="173">
        <f>IF(N456="základní",J456,0)</f>
        <v>0</v>
      </c>
      <c r="BF456" s="173">
        <f>IF(N456="snížená",J456,0)</f>
        <v>0</v>
      </c>
      <c r="BG456" s="173">
        <f>IF(N456="zákl. přenesená",J456,0)</f>
        <v>0</v>
      </c>
      <c r="BH456" s="173">
        <f>IF(N456="sníž. přenesená",J456,0)</f>
        <v>0</v>
      </c>
      <c r="BI456" s="173">
        <f>IF(N456="nulová",J456,0)</f>
        <v>0</v>
      </c>
      <c r="BJ456" s="19" t="s">
        <v>144</v>
      </c>
      <c r="BK456" s="173">
        <f>ROUND(I456*H456,2)</f>
        <v>0</v>
      </c>
      <c r="BL456" s="19" t="s">
        <v>266</v>
      </c>
      <c r="BM456" s="172" t="s">
        <v>612</v>
      </c>
    </row>
    <row r="457" s="2" customFormat="1">
      <c r="A457" s="38"/>
      <c r="B457" s="39"/>
      <c r="C457" s="38"/>
      <c r="D457" s="174" t="s">
        <v>146</v>
      </c>
      <c r="E457" s="38"/>
      <c r="F457" s="175" t="s">
        <v>613</v>
      </c>
      <c r="G457" s="38"/>
      <c r="H457" s="38"/>
      <c r="I457" s="176"/>
      <c r="J457" s="38"/>
      <c r="K457" s="38"/>
      <c r="L457" s="39"/>
      <c r="M457" s="177"/>
      <c r="N457" s="178"/>
      <c r="O457" s="72"/>
      <c r="P457" s="72"/>
      <c r="Q457" s="72"/>
      <c r="R457" s="72"/>
      <c r="S457" s="72"/>
      <c r="T457" s="73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9" t="s">
        <v>146</v>
      </c>
      <c r="AU457" s="19" t="s">
        <v>144</v>
      </c>
    </row>
    <row r="458" s="2" customFormat="1">
      <c r="A458" s="38"/>
      <c r="B458" s="39"/>
      <c r="C458" s="38"/>
      <c r="D458" s="179" t="s">
        <v>148</v>
      </c>
      <c r="E458" s="38"/>
      <c r="F458" s="180" t="s">
        <v>614</v>
      </c>
      <c r="G458" s="38"/>
      <c r="H458" s="38"/>
      <c r="I458" s="176"/>
      <c r="J458" s="38"/>
      <c r="K458" s="38"/>
      <c r="L458" s="39"/>
      <c r="M458" s="177"/>
      <c r="N458" s="178"/>
      <c r="O458" s="72"/>
      <c r="P458" s="72"/>
      <c r="Q458" s="72"/>
      <c r="R458" s="72"/>
      <c r="S458" s="72"/>
      <c r="T458" s="73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9" t="s">
        <v>148</v>
      </c>
      <c r="AU458" s="19" t="s">
        <v>144</v>
      </c>
    </row>
    <row r="459" s="2" customFormat="1" ht="16.5" customHeight="1">
      <c r="A459" s="38"/>
      <c r="B459" s="160"/>
      <c r="C459" s="161" t="s">
        <v>615</v>
      </c>
      <c r="D459" s="161" t="s">
        <v>138</v>
      </c>
      <c r="E459" s="162" t="s">
        <v>616</v>
      </c>
      <c r="F459" s="163" t="s">
        <v>617</v>
      </c>
      <c r="G459" s="164" t="s">
        <v>335</v>
      </c>
      <c r="H459" s="165">
        <v>1</v>
      </c>
      <c r="I459" s="166"/>
      <c r="J459" s="167">
        <f>ROUND(I459*H459,2)</f>
        <v>0</v>
      </c>
      <c r="K459" s="163" t="s">
        <v>142</v>
      </c>
      <c r="L459" s="39"/>
      <c r="M459" s="168" t="s">
        <v>3</v>
      </c>
      <c r="N459" s="169" t="s">
        <v>45</v>
      </c>
      <c r="O459" s="72"/>
      <c r="P459" s="170">
        <f>O459*H459</f>
        <v>0</v>
      </c>
      <c r="Q459" s="170">
        <v>0.00024000000000000001</v>
      </c>
      <c r="R459" s="170">
        <f>Q459*H459</f>
        <v>0.00024000000000000001</v>
      </c>
      <c r="S459" s="170">
        <v>0</v>
      </c>
      <c r="T459" s="171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72" t="s">
        <v>266</v>
      </c>
      <c r="AT459" s="172" t="s">
        <v>138</v>
      </c>
      <c r="AU459" s="172" t="s">
        <v>144</v>
      </c>
      <c r="AY459" s="19" t="s">
        <v>135</v>
      </c>
      <c r="BE459" s="173">
        <f>IF(N459="základní",J459,0)</f>
        <v>0</v>
      </c>
      <c r="BF459" s="173">
        <f>IF(N459="snížená",J459,0)</f>
        <v>0</v>
      </c>
      <c r="BG459" s="173">
        <f>IF(N459="zákl. přenesená",J459,0)</f>
        <v>0</v>
      </c>
      <c r="BH459" s="173">
        <f>IF(N459="sníž. přenesená",J459,0)</f>
        <v>0</v>
      </c>
      <c r="BI459" s="173">
        <f>IF(N459="nulová",J459,0)</f>
        <v>0</v>
      </c>
      <c r="BJ459" s="19" t="s">
        <v>144</v>
      </c>
      <c r="BK459" s="173">
        <f>ROUND(I459*H459,2)</f>
        <v>0</v>
      </c>
      <c r="BL459" s="19" t="s">
        <v>266</v>
      </c>
      <c r="BM459" s="172" t="s">
        <v>618</v>
      </c>
    </row>
    <row r="460" s="2" customFormat="1">
      <c r="A460" s="38"/>
      <c r="B460" s="39"/>
      <c r="C460" s="38"/>
      <c r="D460" s="174" t="s">
        <v>146</v>
      </c>
      <c r="E460" s="38"/>
      <c r="F460" s="175" t="s">
        <v>619</v>
      </c>
      <c r="G460" s="38"/>
      <c r="H460" s="38"/>
      <c r="I460" s="176"/>
      <c r="J460" s="38"/>
      <c r="K460" s="38"/>
      <c r="L460" s="39"/>
      <c r="M460" s="177"/>
      <c r="N460" s="178"/>
      <c r="O460" s="72"/>
      <c r="P460" s="72"/>
      <c r="Q460" s="72"/>
      <c r="R460" s="72"/>
      <c r="S460" s="72"/>
      <c r="T460" s="73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9" t="s">
        <v>146</v>
      </c>
      <c r="AU460" s="19" t="s">
        <v>144</v>
      </c>
    </row>
    <row r="461" s="2" customFormat="1">
      <c r="A461" s="38"/>
      <c r="B461" s="39"/>
      <c r="C461" s="38"/>
      <c r="D461" s="179" t="s">
        <v>148</v>
      </c>
      <c r="E461" s="38"/>
      <c r="F461" s="180" t="s">
        <v>620</v>
      </c>
      <c r="G461" s="38"/>
      <c r="H461" s="38"/>
      <c r="I461" s="176"/>
      <c r="J461" s="38"/>
      <c r="K461" s="38"/>
      <c r="L461" s="39"/>
      <c r="M461" s="177"/>
      <c r="N461" s="178"/>
      <c r="O461" s="72"/>
      <c r="P461" s="72"/>
      <c r="Q461" s="72"/>
      <c r="R461" s="72"/>
      <c r="S461" s="72"/>
      <c r="T461" s="73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9" t="s">
        <v>148</v>
      </c>
      <c r="AU461" s="19" t="s">
        <v>144</v>
      </c>
    </row>
    <row r="462" s="2" customFormat="1" ht="24.15" customHeight="1">
      <c r="A462" s="38"/>
      <c r="B462" s="160"/>
      <c r="C462" s="161" t="s">
        <v>621</v>
      </c>
      <c r="D462" s="161" t="s">
        <v>138</v>
      </c>
      <c r="E462" s="162" t="s">
        <v>622</v>
      </c>
      <c r="F462" s="163" t="s">
        <v>623</v>
      </c>
      <c r="G462" s="164" t="s">
        <v>335</v>
      </c>
      <c r="H462" s="165">
        <v>1</v>
      </c>
      <c r="I462" s="166"/>
      <c r="J462" s="167">
        <f>ROUND(I462*H462,2)</f>
        <v>0</v>
      </c>
      <c r="K462" s="163" t="s">
        <v>142</v>
      </c>
      <c r="L462" s="39"/>
      <c r="M462" s="168" t="s">
        <v>3</v>
      </c>
      <c r="N462" s="169" t="s">
        <v>45</v>
      </c>
      <c r="O462" s="72"/>
      <c r="P462" s="170">
        <f>O462*H462</f>
        <v>0</v>
      </c>
      <c r="Q462" s="170">
        <v>0.00046999999999999999</v>
      </c>
      <c r="R462" s="170">
        <f>Q462*H462</f>
        <v>0.00046999999999999999</v>
      </c>
      <c r="S462" s="170">
        <v>0</v>
      </c>
      <c r="T462" s="171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172" t="s">
        <v>266</v>
      </c>
      <c r="AT462" s="172" t="s">
        <v>138</v>
      </c>
      <c r="AU462" s="172" t="s">
        <v>144</v>
      </c>
      <c r="AY462" s="19" t="s">
        <v>135</v>
      </c>
      <c r="BE462" s="173">
        <f>IF(N462="základní",J462,0)</f>
        <v>0</v>
      </c>
      <c r="BF462" s="173">
        <f>IF(N462="snížená",J462,0)</f>
        <v>0</v>
      </c>
      <c r="BG462" s="173">
        <f>IF(N462="zákl. přenesená",J462,0)</f>
        <v>0</v>
      </c>
      <c r="BH462" s="173">
        <f>IF(N462="sníž. přenesená",J462,0)</f>
        <v>0</v>
      </c>
      <c r="BI462" s="173">
        <f>IF(N462="nulová",J462,0)</f>
        <v>0</v>
      </c>
      <c r="BJ462" s="19" t="s">
        <v>144</v>
      </c>
      <c r="BK462" s="173">
        <f>ROUND(I462*H462,2)</f>
        <v>0</v>
      </c>
      <c r="BL462" s="19" t="s">
        <v>266</v>
      </c>
      <c r="BM462" s="172" t="s">
        <v>624</v>
      </c>
    </row>
    <row r="463" s="2" customFormat="1">
      <c r="A463" s="38"/>
      <c r="B463" s="39"/>
      <c r="C463" s="38"/>
      <c r="D463" s="174" t="s">
        <v>146</v>
      </c>
      <c r="E463" s="38"/>
      <c r="F463" s="175" t="s">
        <v>625</v>
      </c>
      <c r="G463" s="38"/>
      <c r="H463" s="38"/>
      <c r="I463" s="176"/>
      <c r="J463" s="38"/>
      <c r="K463" s="38"/>
      <c r="L463" s="39"/>
      <c r="M463" s="177"/>
      <c r="N463" s="178"/>
      <c r="O463" s="72"/>
      <c r="P463" s="72"/>
      <c r="Q463" s="72"/>
      <c r="R463" s="72"/>
      <c r="S463" s="72"/>
      <c r="T463" s="73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9" t="s">
        <v>146</v>
      </c>
      <c r="AU463" s="19" t="s">
        <v>144</v>
      </c>
    </row>
    <row r="464" s="2" customFormat="1">
      <c r="A464" s="38"/>
      <c r="B464" s="39"/>
      <c r="C464" s="38"/>
      <c r="D464" s="179" t="s">
        <v>148</v>
      </c>
      <c r="E464" s="38"/>
      <c r="F464" s="180" t="s">
        <v>626</v>
      </c>
      <c r="G464" s="38"/>
      <c r="H464" s="38"/>
      <c r="I464" s="176"/>
      <c r="J464" s="38"/>
      <c r="K464" s="38"/>
      <c r="L464" s="39"/>
      <c r="M464" s="177"/>
      <c r="N464" s="178"/>
      <c r="O464" s="72"/>
      <c r="P464" s="72"/>
      <c r="Q464" s="72"/>
      <c r="R464" s="72"/>
      <c r="S464" s="72"/>
      <c r="T464" s="73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9" t="s">
        <v>148</v>
      </c>
      <c r="AU464" s="19" t="s">
        <v>144</v>
      </c>
    </row>
    <row r="465" s="2" customFormat="1" ht="33" customHeight="1">
      <c r="A465" s="38"/>
      <c r="B465" s="160"/>
      <c r="C465" s="161" t="s">
        <v>627</v>
      </c>
      <c r="D465" s="161" t="s">
        <v>138</v>
      </c>
      <c r="E465" s="162" t="s">
        <v>628</v>
      </c>
      <c r="F465" s="163" t="s">
        <v>629</v>
      </c>
      <c r="G465" s="164" t="s">
        <v>335</v>
      </c>
      <c r="H465" s="165">
        <v>1</v>
      </c>
      <c r="I465" s="166"/>
      <c r="J465" s="167">
        <f>ROUND(I465*H465,2)</f>
        <v>0</v>
      </c>
      <c r="K465" s="163" t="s">
        <v>142</v>
      </c>
      <c r="L465" s="39"/>
      <c r="M465" s="168" t="s">
        <v>3</v>
      </c>
      <c r="N465" s="169" t="s">
        <v>45</v>
      </c>
      <c r="O465" s="72"/>
      <c r="P465" s="170">
        <f>O465*H465</f>
        <v>0</v>
      </c>
      <c r="Q465" s="170">
        <v>0.00073999999999999999</v>
      </c>
      <c r="R465" s="170">
        <f>Q465*H465</f>
        <v>0.00073999999999999999</v>
      </c>
      <c r="S465" s="170">
        <v>0</v>
      </c>
      <c r="T465" s="171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72" t="s">
        <v>266</v>
      </c>
      <c r="AT465" s="172" t="s">
        <v>138</v>
      </c>
      <c r="AU465" s="172" t="s">
        <v>144</v>
      </c>
      <c r="AY465" s="19" t="s">
        <v>135</v>
      </c>
      <c r="BE465" s="173">
        <f>IF(N465="základní",J465,0)</f>
        <v>0</v>
      </c>
      <c r="BF465" s="173">
        <f>IF(N465="snížená",J465,0)</f>
        <v>0</v>
      </c>
      <c r="BG465" s="173">
        <f>IF(N465="zákl. přenesená",J465,0)</f>
        <v>0</v>
      </c>
      <c r="BH465" s="173">
        <f>IF(N465="sníž. přenesená",J465,0)</f>
        <v>0</v>
      </c>
      <c r="BI465" s="173">
        <f>IF(N465="nulová",J465,0)</f>
        <v>0</v>
      </c>
      <c r="BJ465" s="19" t="s">
        <v>144</v>
      </c>
      <c r="BK465" s="173">
        <f>ROUND(I465*H465,2)</f>
        <v>0</v>
      </c>
      <c r="BL465" s="19" t="s">
        <v>266</v>
      </c>
      <c r="BM465" s="172" t="s">
        <v>630</v>
      </c>
    </row>
    <row r="466" s="2" customFormat="1">
      <c r="A466" s="38"/>
      <c r="B466" s="39"/>
      <c r="C466" s="38"/>
      <c r="D466" s="174" t="s">
        <v>146</v>
      </c>
      <c r="E466" s="38"/>
      <c r="F466" s="175" t="s">
        <v>631</v>
      </c>
      <c r="G466" s="38"/>
      <c r="H466" s="38"/>
      <c r="I466" s="176"/>
      <c r="J466" s="38"/>
      <c r="K466" s="38"/>
      <c r="L466" s="39"/>
      <c r="M466" s="177"/>
      <c r="N466" s="178"/>
      <c r="O466" s="72"/>
      <c r="P466" s="72"/>
      <c r="Q466" s="72"/>
      <c r="R466" s="72"/>
      <c r="S466" s="72"/>
      <c r="T466" s="73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9" t="s">
        <v>146</v>
      </c>
      <c r="AU466" s="19" t="s">
        <v>144</v>
      </c>
    </row>
    <row r="467" s="2" customFormat="1">
      <c r="A467" s="38"/>
      <c r="B467" s="39"/>
      <c r="C467" s="38"/>
      <c r="D467" s="179" t="s">
        <v>148</v>
      </c>
      <c r="E467" s="38"/>
      <c r="F467" s="180" t="s">
        <v>632</v>
      </c>
      <c r="G467" s="38"/>
      <c r="H467" s="38"/>
      <c r="I467" s="176"/>
      <c r="J467" s="38"/>
      <c r="K467" s="38"/>
      <c r="L467" s="39"/>
      <c r="M467" s="177"/>
      <c r="N467" s="178"/>
      <c r="O467" s="72"/>
      <c r="P467" s="72"/>
      <c r="Q467" s="72"/>
      <c r="R467" s="72"/>
      <c r="S467" s="72"/>
      <c r="T467" s="73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9" t="s">
        <v>148</v>
      </c>
      <c r="AU467" s="19" t="s">
        <v>144</v>
      </c>
    </row>
    <row r="468" s="12" customFormat="1" ht="22.8" customHeight="1">
      <c r="A468" s="12"/>
      <c r="B468" s="147"/>
      <c r="C468" s="12"/>
      <c r="D468" s="148" t="s">
        <v>72</v>
      </c>
      <c r="E468" s="158" t="s">
        <v>633</v>
      </c>
      <c r="F468" s="158" t="s">
        <v>634</v>
      </c>
      <c r="G468" s="12"/>
      <c r="H468" s="12"/>
      <c r="I468" s="150"/>
      <c r="J468" s="159">
        <f>BK468</f>
        <v>0</v>
      </c>
      <c r="K468" s="12"/>
      <c r="L468" s="147"/>
      <c r="M468" s="152"/>
      <c r="N468" s="153"/>
      <c r="O468" s="153"/>
      <c r="P468" s="154">
        <f>SUM(P469:P471)</f>
        <v>0</v>
      </c>
      <c r="Q468" s="153"/>
      <c r="R468" s="154">
        <f>SUM(R469:R471)</f>
        <v>0.034520000000000002</v>
      </c>
      <c r="S468" s="153"/>
      <c r="T468" s="155">
        <f>SUM(T469:T471)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148" t="s">
        <v>144</v>
      </c>
      <c r="AT468" s="156" t="s">
        <v>72</v>
      </c>
      <c r="AU468" s="156" t="s">
        <v>81</v>
      </c>
      <c r="AY468" s="148" t="s">
        <v>135</v>
      </c>
      <c r="BK468" s="157">
        <f>SUM(BK469:BK471)</f>
        <v>0</v>
      </c>
    </row>
    <row r="469" s="2" customFormat="1" ht="24.15" customHeight="1">
      <c r="A469" s="38"/>
      <c r="B469" s="160"/>
      <c r="C469" s="161" t="s">
        <v>635</v>
      </c>
      <c r="D469" s="161" t="s">
        <v>138</v>
      </c>
      <c r="E469" s="162" t="s">
        <v>636</v>
      </c>
      <c r="F469" s="163" t="s">
        <v>637</v>
      </c>
      <c r="G469" s="164" t="s">
        <v>303</v>
      </c>
      <c r="H469" s="165">
        <v>1</v>
      </c>
      <c r="I469" s="166"/>
      <c r="J469" s="167">
        <f>ROUND(I469*H469,2)</f>
        <v>0</v>
      </c>
      <c r="K469" s="163" t="s">
        <v>177</v>
      </c>
      <c r="L469" s="39"/>
      <c r="M469" s="168" t="s">
        <v>3</v>
      </c>
      <c r="N469" s="169" t="s">
        <v>45</v>
      </c>
      <c r="O469" s="72"/>
      <c r="P469" s="170">
        <f>O469*H469</f>
        <v>0</v>
      </c>
      <c r="Q469" s="170">
        <v>0.034520000000000002</v>
      </c>
      <c r="R469" s="170">
        <f>Q469*H469</f>
        <v>0.034520000000000002</v>
      </c>
      <c r="S469" s="170">
        <v>0</v>
      </c>
      <c r="T469" s="171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72" t="s">
        <v>266</v>
      </c>
      <c r="AT469" s="172" t="s">
        <v>138</v>
      </c>
      <c r="AU469" s="172" t="s">
        <v>144</v>
      </c>
      <c r="AY469" s="19" t="s">
        <v>135</v>
      </c>
      <c r="BE469" s="173">
        <f>IF(N469="základní",J469,0)</f>
        <v>0</v>
      </c>
      <c r="BF469" s="173">
        <f>IF(N469="snížená",J469,0)</f>
        <v>0</v>
      </c>
      <c r="BG469" s="173">
        <f>IF(N469="zákl. přenesená",J469,0)</f>
        <v>0</v>
      </c>
      <c r="BH469" s="173">
        <f>IF(N469="sníž. přenesená",J469,0)</f>
        <v>0</v>
      </c>
      <c r="BI469" s="173">
        <f>IF(N469="nulová",J469,0)</f>
        <v>0</v>
      </c>
      <c r="BJ469" s="19" t="s">
        <v>144</v>
      </c>
      <c r="BK469" s="173">
        <f>ROUND(I469*H469,2)</f>
        <v>0</v>
      </c>
      <c r="BL469" s="19" t="s">
        <v>266</v>
      </c>
      <c r="BM469" s="172" t="s">
        <v>638</v>
      </c>
    </row>
    <row r="470" s="2" customFormat="1">
      <c r="A470" s="38"/>
      <c r="B470" s="39"/>
      <c r="C470" s="38"/>
      <c r="D470" s="174" t="s">
        <v>146</v>
      </c>
      <c r="E470" s="38"/>
      <c r="F470" s="175" t="s">
        <v>639</v>
      </c>
      <c r="G470" s="38"/>
      <c r="H470" s="38"/>
      <c r="I470" s="176"/>
      <c r="J470" s="38"/>
      <c r="K470" s="38"/>
      <c r="L470" s="39"/>
      <c r="M470" s="177"/>
      <c r="N470" s="178"/>
      <c r="O470" s="72"/>
      <c r="P470" s="72"/>
      <c r="Q470" s="72"/>
      <c r="R470" s="72"/>
      <c r="S470" s="72"/>
      <c r="T470" s="73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9" t="s">
        <v>146</v>
      </c>
      <c r="AU470" s="19" t="s">
        <v>144</v>
      </c>
    </row>
    <row r="471" s="2" customFormat="1">
      <c r="A471" s="38"/>
      <c r="B471" s="39"/>
      <c r="C471" s="38"/>
      <c r="D471" s="179" t="s">
        <v>148</v>
      </c>
      <c r="E471" s="38"/>
      <c r="F471" s="180" t="s">
        <v>640</v>
      </c>
      <c r="G471" s="38"/>
      <c r="H471" s="38"/>
      <c r="I471" s="176"/>
      <c r="J471" s="38"/>
      <c r="K471" s="38"/>
      <c r="L471" s="39"/>
      <c r="M471" s="177"/>
      <c r="N471" s="178"/>
      <c r="O471" s="72"/>
      <c r="P471" s="72"/>
      <c r="Q471" s="72"/>
      <c r="R471" s="72"/>
      <c r="S471" s="72"/>
      <c r="T471" s="73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9" t="s">
        <v>148</v>
      </c>
      <c r="AU471" s="19" t="s">
        <v>144</v>
      </c>
    </row>
    <row r="472" s="12" customFormat="1" ht="22.8" customHeight="1">
      <c r="A472" s="12"/>
      <c r="B472" s="147"/>
      <c r="C472" s="12"/>
      <c r="D472" s="148" t="s">
        <v>72</v>
      </c>
      <c r="E472" s="158" t="s">
        <v>641</v>
      </c>
      <c r="F472" s="158" t="s">
        <v>642</v>
      </c>
      <c r="G472" s="12"/>
      <c r="H472" s="12"/>
      <c r="I472" s="150"/>
      <c r="J472" s="159">
        <f>BK472</f>
        <v>0</v>
      </c>
      <c r="K472" s="12"/>
      <c r="L472" s="147"/>
      <c r="M472" s="152"/>
      <c r="N472" s="153"/>
      <c r="O472" s="153"/>
      <c r="P472" s="154">
        <f>SUM(P473:P477)</f>
        <v>0</v>
      </c>
      <c r="Q472" s="153"/>
      <c r="R472" s="154">
        <f>SUM(R473:R477)</f>
        <v>0.00012</v>
      </c>
      <c r="S472" s="153"/>
      <c r="T472" s="155">
        <f>SUM(T473:T477)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148" t="s">
        <v>144</v>
      </c>
      <c r="AT472" s="156" t="s">
        <v>72</v>
      </c>
      <c r="AU472" s="156" t="s">
        <v>81</v>
      </c>
      <c r="AY472" s="148" t="s">
        <v>135</v>
      </c>
      <c r="BK472" s="157">
        <f>SUM(BK473:BK477)</f>
        <v>0</v>
      </c>
    </row>
    <row r="473" s="2" customFormat="1" ht="16.5" customHeight="1">
      <c r="A473" s="38"/>
      <c r="B473" s="160"/>
      <c r="C473" s="161" t="s">
        <v>643</v>
      </c>
      <c r="D473" s="161" t="s">
        <v>138</v>
      </c>
      <c r="E473" s="162" t="s">
        <v>644</v>
      </c>
      <c r="F473" s="163" t="s">
        <v>645</v>
      </c>
      <c r="G473" s="164" t="s">
        <v>335</v>
      </c>
      <c r="H473" s="165">
        <v>1</v>
      </c>
      <c r="I473" s="166"/>
      <c r="J473" s="167">
        <f>ROUND(I473*H473,2)</f>
        <v>0</v>
      </c>
      <c r="K473" s="163" t="s">
        <v>177</v>
      </c>
      <c r="L473" s="39"/>
      <c r="M473" s="168" t="s">
        <v>3</v>
      </c>
      <c r="N473" s="169" t="s">
        <v>45</v>
      </c>
      <c r="O473" s="72"/>
      <c r="P473" s="170">
        <f>O473*H473</f>
        <v>0</v>
      </c>
      <c r="Q473" s="170">
        <v>0</v>
      </c>
      <c r="R473" s="170">
        <f>Q473*H473</f>
        <v>0</v>
      </c>
      <c r="S473" s="170">
        <v>0</v>
      </c>
      <c r="T473" s="171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172" t="s">
        <v>266</v>
      </c>
      <c r="AT473" s="172" t="s">
        <v>138</v>
      </c>
      <c r="AU473" s="172" t="s">
        <v>144</v>
      </c>
      <c r="AY473" s="19" t="s">
        <v>135</v>
      </c>
      <c r="BE473" s="173">
        <f>IF(N473="základní",J473,0)</f>
        <v>0</v>
      </c>
      <c r="BF473" s="173">
        <f>IF(N473="snížená",J473,0)</f>
        <v>0</v>
      </c>
      <c r="BG473" s="173">
        <f>IF(N473="zákl. přenesená",J473,0)</f>
        <v>0</v>
      </c>
      <c r="BH473" s="173">
        <f>IF(N473="sníž. přenesená",J473,0)</f>
        <v>0</v>
      </c>
      <c r="BI473" s="173">
        <f>IF(N473="nulová",J473,0)</f>
        <v>0</v>
      </c>
      <c r="BJ473" s="19" t="s">
        <v>144</v>
      </c>
      <c r="BK473" s="173">
        <f>ROUND(I473*H473,2)</f>
        <v>0</v>
      </c>
      <c r="BL473" s="19" t="s">
        <v>266</v>
      </c>
      <c r="BM473" s="172" t="s">
        <v>646</v>
      </c>
    </row>
    <row r="474" s="2" customFormat="1">
      <c r="A474" s="38"/>
      <c r="B474" s="39"/>
      <c r="C474" s="38"/>
      <c r="D474" s="174" t="s">
        <v>146</v>
      </c>
      <c r="E474" s="38"/>
      <c r="F474" s="175" t="s">
        <v>647</v>
      </c>
      <c r="G474" s="38"/>
      <c r="H474" s="38"/>
      <c r="I474" s="176"/>
      <c r="J474" s="38"/>
      <c r="K474" s="38"/>
      <c r="L474" s="39"/>
      <c r="M474" s="177"/>
      <c r="N474" s="178"/>
      <c r="O474" s="72"/>
      <c r="P474" s="72"/>
      <c r="Q474" s="72"/>
      <c r="R474" s="72"/>
      <c r="S474" s="72"/>
      <c r="T474" s="73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9" t="s">
        <v>146</v>
      </c>
      <c r="AU474" s="19" t="s">
        <v>144</v>
      </c>
    </row>
    <row r="475" s="2" customFormat="1">
      <c r="A475" s="38"/>
      <c r="B475" s="39"/>
      <c r="C475" s="38"/>
      <c r="D475" s="179" t="s">
        <v>148</v>
      </c>
      <c r="E475" s="38"/>
      <c r="F475" s="180" t="s">
        <v>648</v>
      </c>
      <c r="G475" s="38"/>
      <c r="H475" s="38"/>
      <c r="I475" s="176"/>
      <c r="J475" s="38"/>
      <c r="K475" s="38"/>
      <c r="L475" s="39"/>
      <c r="M475" s="177"/>
      <c r="N475" s="178"/>
      <c r="O475" s="72"/>
      <c r="P475" s="72"/>
      <c r="Q475" s="72"/>
      <c r="R475" s="72"/>
      <c r="S475" s="72"/>
      <c r="T475" s="73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9" t="s">
        <v>148</v>
      </c>
      <c r="AU475" s="19" t="s">
        <v>144</v>
      </c>
    </row>
    <row r="476" s="2" customFormat="1" ht="16.5" customHeight="1">
      <c r="A476" s="38"/>
      <c r="B476" s="160"/>
      <c r="C476" s="197" t="s">
        <v>649</v>
      </c>
      <c r="D476" s="197" t="s">
        <v>650</v>
      </c>
      <c r="E476" s="198" t="s">
        <v>651</v>
      </c>
      <c r="F476" s="199" t="s">
        <v>652</v>
      </c>
      <c r="G476" s="200" t="s">
        <v>335</v>
      </c>
      <c r="H476" s="201">
        <v>1</v>
      </c>
      <c r="I476" s="202"/>
      <c r="J476" s="203">
        <f>ROUND(I476*H476,2)</f>
        <v>0</v>
      </c>
      <c r="K476" s="199" t="s">
        <v>177</v>
      </c>
      <c r="L476" s="204"/>
      <c r="M476" s="205" t="s">
        <v>3</v>
      </c>
      <c r="N476" s="206" t="s">
        <v>45</v>
      </c>
      <c r="O476" s="72"/>
      <c r="P476" s="170">
        <f>O476*H476</f>
        <v>0</v>
      </c>
      <c r="Q476" s="170">
        <v>0.00012</v>
      </c>
      <c r="R476" s="170">
        <f>Q476*H476</f>
        <v>0.00012</v>
      </c>
      <c r="S476" s="170">
        <v>0</v>
      </c>
      <c r="T476" s="171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172" t="s">
        <v>378</v>
      </c>
      <c r="AT476" s="172" t="s">
        <v>650</v>
      </c>
      <c r="AU476" s="172" t="s">
        <v>144</v>
      </c>
      <c r="AY476" s="19" t="s">
        <v>135</v>
      </c>
      <c r="BE476" s="173">
        <f>IF(N476="základní",J476,0)</f>
        <v>0</v>
      </c>
      <c r="BF476" s="173">
        <f>IF(N476="snížená",J476,0)</f>
        <v>0</v>
      </c>
      <c r="BG476" s="173">
        <f>IF(N476="zákl. přenesená",J476,0)</f>
        <v>0</v>
      </c>
      <c r="BH476" s="173">
        <f>IF(N476="sníž. přenesená",J476,0)</f>
        <v>0</v>
      </c>
      <c r="BI476" s="173">
        <f>IF(N476="nulová",J476,0)</f>
        <v>0</v>
      </c>
      <c r="BJ476" s="19" t="s">
        <v>144</v>
      </c>
      <c r="BK476" s="173">
        <f>ROUND(I476*H476,2)</f>
        <v>0</v>
      </c>
      <c r="BL476" s="19" t="s">
        <v>266</v>
      </c>
      <c r="BM476" s="172" t="s">
        <v>653</v>
      </c>
    </row>
    <row r="477" s="2" customFormat="1">
      <c r="A477" s="38"/>
      <c r="B477" s="39"/>
      <c r="C477" s="38"/>
      <c r="D477" s="174" t="s">
        <v>146</v>
      </c>
      <c r="E477" s="38"/>
      <c r="F477" s="175" t="s">
        <v>652</v>
      </c>
      <c r="G477" s="38"/>
      <c r="H477" s="38"/>
      <c r="I477" s="176"/>
      <c r="J477" s="38"/>
      <c r="K477" s="38"/>
      <c r="L477" s="39"/>
      <c r="M477" s="177"/>
      <c r="N477" s="178"/>
      <c r="O477" s="72"/>
      <c r="P477" s="72"/>
      <c r="Q477" s="72"/>
      <c r="R477" s="72"/>
      <c r="S477" s="72"/>
      <c r="T477" s="73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9" t="s">
        <v>146</v>
      </c>
      <c r="AU477" s="19" t="s">
        <v>144</v>
      </c>
    </row>
    <row r="478" s="12" customFormat="1" ht="22.8" customHeight="1">
      <c r="A478" s="12"/>
      <c r="B478" s="147"/>
      <c r="C478" s="12"/>
      <c r="D478" s="148" t="s">
        <v>72</v>
      </c>
      <c r="E478" s="158" t="s">
        <v>654</v>
      </c>
      <c r="F478" s="158" t="s">
        <v>655</v>
      </c>
      <c r="G478" s="12"/>
      <c r="H478" s="12"/>
      <c r="I478" s="150"/>
      <c r="J478" s="159">
        <f>BK478</f>
        <v>0</v>
      </c>
      <c r="K478" s="12"/>
      <c r="L478" s="147"/>
      <c r="M478" s="152"/>
      <c r="N478" s="153"/>
      <c r="O478" s="153"/>
      <c r="P478" s="154">
        <f>SUM(P479:P487)</f>
        <v>0</v>
      </c>
      <c r="Q478" s="153"/>
      <c r="R478" s="154">
        <f>SUM(R479:R487)</f>
        <v>0.068379999999999996</v>
      </c>
      <c r="S478" s="153"/>
      <c r="T478" s="155">
        <f>SUM(T479:T487)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148" t="s">
        <v>144</v>
      </c>
      <c r="AT478" s="156" t="s">
        <v>72</v>
      </c>
      <c r="AU478" s="156" t="s">
        <v>81</v>
      </c>
      <c r="AY478" s="148" t="s">
        <v>135</v>
      </c>
      <c r="BK478" s="157">
        <f>SUM(BK479:BK487)</f>
        <v>0</v>
      </c>
    </row>
    <row r="479" s="2" customFormat="1" ht="24.15" customHeight="1">
      <c r="A479" s="38"/>
      <c r="B479" s="160"/>
      <c r="C479" s="161" t="s">
        <v>656</v>
      </c>
      <c r="D479" s="161" t="s">
        <v>138</v>
      </c>
      <c r="E479" s="162" t="s">
        <v>657</v>
      </c>
      <c r="F479" s="163" t="s">
        <v>658</v>
      </c>
      <c r="G479" s="164" t="s">
        <v>288</v>
      </c>
      <c r="H479" s="165">
        <v>58</v>
      </c>
      <c r="I479" s="166"/>
      <c r="J479" s="167">
        <f>ROUND(I479*H479,2)</f>
        <v>0</v>
      </c>
      <c r="K479" s="163" t="s">
        <v>177</v>
      </c>
      <c r="L479" s="39"/>
      <c r="M479" s="168" t="s">
        <v>3</v>
      </c>
      <c r="N479" s="169" t="s">
        <v>45</v>
      </c>
      <c r="O479" s="72"/>
      <c r="P479" s="170">
        <f>O479*H479</f>
        <v>0</v>
      </c>
      <c r="Q479" s="170">
        <v>0.00071000000000000002</v>
      </c>
      <c r="R479" s="170">
        <f>Q479*H479</f>
        <v>0.041180000000000001</v>
      </c>
      <c r="S479" s="170">
        <v>0</v>
      </c>
      <c r="T479" s="171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172" t="s">
        <v>266</v>
      </c>
      <c r="AT479" s="172" t="s">
        <v>138</v>
      </c>
      <c r="AU479" s="172" t="s">
        <v>144</v>
      </c>
      <c r="AY479" s="19" t="s">
        <v>135</v>
      </c>
      <c r="BE479" s="173">
        <f>IF(N479="základní",J479,0)</f>
        <v>0</v>
      </c>
      <c r="BF479" s="173">
        <f>IF(N479="snížená",J479,0)</f>
        <v>0</v>
      </c>
      <c r="BG479" s="173">
        <f>IF(N479="zákl. přenesená",J479,0)</f>
        <v>0</v>
      </c>
      <c r="BH479" s="173">
        <f>IF(N479="sníž. přenesená",J479,0)</f>
        <v>0</v>
      </c>
      <c r="BI479" s="173">
        <f>IF(N479="nulová",J479,0)</f>
        <v>0</v>
      </c>
      <c r="BJ479" s="19" t="s">
        <v>144</v>
      </c>
      <c r="BK479" s="173">
        <f>ROUND(I479*H479,2)</f>
        <v>0</v>
      </c>
      <c r="BL479" s="19" t="s">
        <v>266</v>
      </c>
      <c r="BM479" s="172" t="s">
        <v>659</v>
      </c>
    </row>
    <row r="480" s="2" customFormat="1">
      <c r="A480" s="38"/>
      <c r="B480" s="39"/>
      <c r="C480" s="38"/>
      <c r="D480" s="174" t="s">
        <v>146</v>
      </c>
      <c r="E480" s="38"/>
      <c r="F480" s="175" t="s">
        <v>660</v>
      </c>
      <c r="G480" s="38"/>
      <c r="H480" s="38"/>
      <c r="I480" s="176"/>
      <c r="J480" s="38"/>
      <c r="K480" s="38"/>
      <c r="L480" s="39"/>
      <c r="M480" s="177"/>
      <c r="N480" s="178"/>
      <c r="O480" s="72"/>
      <c r="P480" s="72"/>
      <c r="Q480" s="72"/>
      <c r="R480" s="72"/>
      <c r="S480" s="72"/>
      <c r="T480" s="73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9" t="s">
        <v>146</v>
      </c>
      <c r="AU480" s="19" t="s">
        <v>144</v>
      </c>
    </row>
    <row r="481" s="2" customFormat="1">
      <c r="A481" s="38"/>
      <c r="B481" s="39"/>
      <c r="C481" s="38"/>
      <c r="D481" s="179" t="s">
        <v>148</v>
      </c>
      <c r="E481" s="38"/>
      <c r="F481" s="180" t="s">
        <v>661</v>
      </c>
      <c r="G481" s="38"/>
      <c r="H481" s="38"/>
      <c r="I481" s="176"/>
      <c r="J481" s="38"/>
      <c r="K481" s="38"/>
      <c r="L481" s="39"/>
      <c r="M481" s="177"/>
      <c r="N481" s="178"/>
      <c r="O481" s="72"/>
      <c r="P481" s="72"/>
      <c r="Q481" s="72"/>
      <c r="R481" s="72"/>
      <c r="S481" s="72"/>
      <c r="T481" s="73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9" t="s">
        <v>148</v>
      </c>
      <c r="AU481" s="19" t="s">
        <v>144</v>
      </c>
    </row>
    <row r="482" s="2" customFormat="1" ht="16.5" customHeight="1">
      <c r="A482" s="38"/>
      <c r="B482" s="160"/>
      <c r="C482" s="161" t="s">
        <v>662</v>
      </c>
      <c r="D482" s="161" t="s">
        <v>138</v>
      </c>
      <c r="E482" s="162" t="s">
        <v>663</v>
      </c>
      <c r="F482" s="163" t="s">
        <v>664</v>
      </c>
      <c r="G482" s="164" t="s">
        <v>288</v>
      </c>
      <c r="H482" s="165">
        <v>58</v>
      </c>
      <c r="I482" s="166"/>
      <c r="J482" s="167">
        <f>ROUND(I482*H482,2)</f>
        <v>0</v>
      </c>
      <c r="K482" s="163" t="s">
        <v>142</v>
      </c>
      <c r="L482" s="39"/>
      <c r="M482" s="168" t="s">
        <v>3</v>
      </c>
      <c r="N482" s="169" t="s">
        <v>45</v>
      </c>
      <c r="O482" s="72"/>
      <c r="P482" s="170">
        <f>O482*H482</f>
        <v>0</v>
      </c>
      <c r="Q482" s="170">
        <v>0</v>
      </c>
      <c r="R482" s="170">
        <f>Q482*H482</f>
        <v>0</v>
      </c>
      <c r="S482" s="170">
        <v>0</v>
      </c>
      <c r="T482" s="171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72" t="s">
        <v>266</v>
      </c>
      <c r="AT482" s="172" t="s">
        <v>138</v>
      </c>
      <c r="AU482" s="172" t="s">
        <v>144</v>
      </c>
      <c r="AY482" s="19" t="s">
        <v>135</v>
      </c>
      <c r="BE482" s="173">
        <f>IF(N482="základní",J482,0)</f>
        <v>0</v>
      </c>
      <c r="BF482" s="173">
        <f>IF(N482="snížená",J482,0)</f>
        <v>0</v>
      </c>
      <c r="BG482" s="173">
        <f>IF(N482="zákl. přenesená",J482,0)</f>
        <v>0</v>
      </c>
      <c r="BH482" s="173">
        <f>IF(N482="sníž. přenesená",J482,0)</f>
        <v>0</v>
      </c>
      <c r="BI482" s="173">
        <f>IF(N482="nulová",J482,0)</f>
        <v>0</v>
      </c>
      <c r="BJ482" s="19" t="s">
        <v>144</v>
      </c>
      <c r="BK482" s="173">
        <f>ROUND(I482*H482,2)</f>
        <v>0</v>
      </c>
      <c r="BL482" s="19" t="s">
        <v>266</v>
      </c>
      <c r="BM482" s="172" t="s">
        <v>665</v>
      </c>
    </row>
    <row r="483" s="2" customFormat="1">
      <c r="A483" s="38"/>
      <c r="B483" s="39"/>
      <c r="C483" s="38"/>
      <c r="D483" s="174" t="s">
        <v>146</v>
      </c>
      <c r="E483" s="38"/>
      <c r="F483" s="175" t="s">
        <v>666</v>
      </c>
      <c r="G483" s="38"/>
      <c r="H483" s="38"/>
      <c r="I483" s="176"/>
      <c r="J483" s="38"/>
      <c r="K483" s="38"/>
      <c r="L483" s="39"/>
      <c r="M483" s="177"/>
      <c r="N483" s="178"/>
      <c r="O483" s="72"/>
      <c r="P483" s="72"/>
      <c r="Q483" s="72"/>
      <c r="R483" s="72"/>
      <c r="S483" s="72"/>
      <c r="T483" s="73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9" t="s">
        <v>146</v>
      </c>
      <c r="AU483" s="19" t="s">
        <v>144</v>
      </c>
    </row>
    <row r="484" s="2" customFormat="1">
      <c r="A484" s="38"/>
      <c r="B484" s="39"/>
      <c r="C484" s="38"/>
      <c r="D484" s="179" t="s">
        <v>148</v>
      </c>
      <c r="E484" s="38"/>
      <c r="F484" s="180" t="s">
        <v>667</v>
      </c>
      <c r="G484" s="38"/>
      <c r="H484" s="38"/>
      <c r="I484" s="176"/>
      <c r="J484" s="38"/>
      <c r="K484" s="38"/>
      <c r="L484" s="39"/>
      <c r="M484" s="177"/>
      <c r="N484" s="178"/>
      <c r="O484" s="72"/>
      <c r="P484" s="72"/>
      <c r="Q484" s="72"/>
      <c r="R484" s="72"/>
      <c r="S484" s="72"/>
      <c r="T484" s="73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9" t="s">
        <v>148</v>
      </c>
      <c r="AU484" s="19" t="s">
        <v>144</v>
      </c>
    </row>
    <row r="485" s="2" customFormat="1" ht="33" customHeight="1">
      <c r="A485" s="38"/>
      <c r="B485" s="160"/>
      <c r="C485" s="161" t="s">
        <v>668</v>
      </c>
      <c r="D485" s="161" t="s">
        <v>138</v>
      </c>
      <c r="E485" s="162" t="s">
        <v>669</v>
      </c>
      <c r="F485" s="163" t="s">
        <v>670</v>
      </c>
      <c r="G485" s="164" t="s">
        <v>288</v>
      </c>
      <c r="H485" s="165">
        <v>80</v>
      </c>
      <c r="I485" s="166"/>
      <c r="J485" s="167">
        <f>ROUND(I485*H485,2)</f>
        <v>0</v>
      </c>
      <c r="K485" s="163" t="s">
        <v>142</v>
      </c>
      <c r="L485" s="39"/>
      <c r="M485" s="168" t="s">
        <v>3</v>
      </c>
      <c r="N485" s="169" t="s">
        <v>45</v>
      </c>
      <c r="O485" s="72"/>
      <c r="P485" s="170">
        <f>O485*H485</f>
        <v>0</v>
      </c>
      <c r="Q485" s="170">
        <v>0.00034000000000000002</v>
      </c>
      <c r="R485" s="170">
        <f>Q485*H485</f>
        <v>0.027200000000000002</v>
      </c>
      <c r="S485" s="170">
        <v>0</v>
      </c>
      <c r="T485" s="171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72" t="s">
        <v>266</v>
      </c>
      <c r="AT485" s="172" t="s">
        <v>138</v>
      </c>
      <c r="AU485" s="172" t="s">
        <v>144</v>
      </c>
      <c r="AY485" s="19" t="s">
        <v>135</v>
      </c>
      <c r="BE485" s="173">
        <f>IF(N485="základní",J485,0)</f>
        <v>0</v>
      </c>
      <c r="BF485" s="173">
        <f>IF(N485="snížená",J485,0)</f>
        <v>0</v>
      </c>
      <c r="BG485" s="173">
        <f>IF(N485="zákl. přenesená",J485,0)</f>
        <v>0</v>
      </c>
      <c r="BH485" s="173">
        <f>IF(N485="sníž. přenesená",J485,0)</f>
        <v>0</v>
      </c>
      <c r="BI485" s="173">
        <f>IF(N485="nulová",J485,0)</f>
        <v>0</v>
      </c>
      <c r="BJ485" s="19" t="s">
        <v>144</v>
      </c>
      <c r="BK485" s="173">
        <f>ROUND(I485*H485,2)</f>
        <v>0</v>
      </c>
      <c r="BL485" s="19" t="s">
        <v>266</v>
      </c>
      <c r="BM485" s="172" t="s">
        <v>671</v>
      </c>
    </row>
    <row r="486" s="2" customFormat="1">
      <c r="A486" s="38"/>
      <c r="B486" s="39"/>
      <c r="C486" s="38"/>
      <c r="D486" s="174" t="s">
        <v>146</v>
      </c>
      <c r="E486" s="38"/>
      <c r="F486" s="175" t="s">
        <v>672</v>
      </c>
      <c r="G486" s="38"/>
      <c r="H486" s="38"/>
      <c r="I486" s="176"/>
      <c r="J486" s="38"/>
      <c r="K486" s="38"/>
      <c r="L486" s="39"/>
      <c r="M486" s="177"/>
      <c r="N486" s="178"/>
      <c r="O486" s="72"/>
      <c r="P486" s="72"/>
      <c r="Q486" s="72"/>
      <c r="R486" s="72"/>
      <c r="S486" s="72"/>
      <c r="T486" s="73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9" t="s">
        <v>146</v>
      </c>
      <c r="AU486" s="19" t="s">
        <v>144</v>
      </c>
    </row>
    <row r="487" s="2" customFormat="1">
      <c r="A487" s="38"/>
      <c r="B487" s="39"/>
      <c r="C487" s="38"/>
      <c r="D487" s="179" t="s">
        <v>148</v>
      </c>
      <c r="E487" s="38"/>
      <c r="F487" s="180" t="s">
        <v>673</v>
      </c>
      <c r="G487" s="38"/>
      <c r="H487" s="38"/>
      <c r="I487" s="176"/>
      <c r="J487" s="38"/>
      <c r="K487" s="38"/>
      <c r="L487" s="39"/>
      <c r="M487" s="177"/>
      <c r="N487" s="178"/>
      <c r="O487" s="72"/>
      <c r="P487" s="72"/>
      <c r="Q487" s="72"/>
      <c r="R487" s="72"/>
      <c r="S487" s="72"/>
      <c r="T487" s="73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9" t="s">
        <v>148</v>
      </c>
      <c r="AU487" s="19" t="s">
        <v>144</v>
      </c>
    </row>
    <row r="488" s="12" customFormat="1" ht="22.8" customHeight="1">
      <c r="A488" s="12"/>
      <c r="B488" s="147"/>
      <c r="C488" s="12"/>
      <c r="D488" s="148" t="s">
        <v>72</v>
      </c>
      <c r="E488" s="158" t="s">
        <v>674</v>
      </c>
      <c r="F488" s="158" t="s">
        <v>675</v>
      </c>
      <c r="G488" s="12"/>
      <c r="H488" s="12"/>
      <c r="I488" s="150"/>
      <c r="J488" s="159">
        <f>BK488</f>
        <v>0</v>
      </c>
      <c r="K488" s="12"/>
      <c r="L488" s="147"/>
      <c r="M488" s="152"/>
      <c r="N488" s="153"/>
      <c r="O488" s="153"/>
      <c r="P488" s="154">
        <f>SUM(P489:P500)</f>
        <v>0</v>
      </c>
      <c r="Q488" s="153"/>
      <c r="R488" s="154">
        <f>SUM(R489:R500)</f>
        <v>0.0082500000000000004</v>
      </c>
      <c r="S488" s="153"/>
      <c r="T488" s="155">
        <f>SUM(T489:T500)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48" t="s">
        <v>144</v>
      </c>
      <c r="AT488" s="156" t="s">
        <v>72</v>
      </c>
      <c r="AU488" s="156" t="s">
        <v>81</v>
      </c>
      <c r="AY488" s="148" t="s">
        <v>135</v>
      </c>
      <c r="BK488" s="157">
        <f>SUM(BK489:BK500)</f>
        <v>0</v>
      </c>
    </row>
    <row r="489" s="2" customFormat="1" ht="24.15" customHeight="1">
      <c r="A489" s="38"/>
      <c r="B489" s="160"/>
      <c r="C489" s="161" t="s">
        <v>676</v>
      </c>
      <c r="D489" s="161" t="s">
        <v>138</v>
      </c>
      <c r="E489" s="162" t="s">
        <v>677</v>
      </c>
      <c r="F489" s="163" t="s">
        <v>678</v>
      </c>
      <c r="G489" s="164" t="s">
        <v>335</v>
      </c>
      <c r="H489" s="165">
        <v>5</v>
      </c>
      <c r="I489" s="166"/>
      <c r="J489" s="167">
        <f>ROUND(I489*H489,2)</f>
        <v>0</v>
      </c>
      <c r="K489" s="163" t="s">
        <v>142</v>
      </c>
      <c r="L489" s="39"/>
      <c r="M489" s="168" t="s">
        <v>3</v>
      </c>
      <c r="N489" s="169" t="s">
        <v>45</v>
      </c>
      <c r="O489" s="72"/>
      <c r="P489" s="170">
        <f>O489*H489</f>
        <v>0</v>
      </c>
      <c r="Q489" s="170">
        <v>0.00025999999999999998</v>
      </c>
      <c r="R489" s="170">
        <f>Q489*H489</f>
        <v>0.0012999999999999999</v>
      </c>
      <c r="S489" s="170">
        <v>0</v>
      </c>
      <c r="T489" s="171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172" t="s">
        <v>266</v>
      </c>
      <c r="AT489" s="172" t="s">
        <v>138</v>
      </c>
      <c r="AU489" s="172" t="s">
        <v>144</v>
      </c>
      <c r="AY489" s="19" t="s">
        <v>135</v>
      </c>
      <c r="BE489" s="173">
        <f>IF(N489="základní",J489,0)</f>
        <v>0</v>
      </c>
      <c r="BF489" s="173">
        <f>IF(N489="snížená",J489,0)</f>
        <v>0</v>
      </c>
      <c r="BG489" s="173">
        <f>IF(N489="zákl. přenesená",J489,0)</f>
        <v>0</v>
      </c>
      <c r="BH489" s="173">
        <f>IF(N489="sníž. přenesená",J489,0)</f>
        <v>0</v>
      </c>
      <c r="BI489" s="173">
        <f>IF(N489="nulová",J489,0)</f>
        <v>0</v>
      </c>
      <c r="BJ489" s="19" t="s">
        <v>144</v>
      </c>
      <c r="BK489" s="173">
        <f>ROUND(I489*H489,2)</f>
        <v>0</v>
      </c>
      <c r="BL489" s="19" t="s">
        <v>266</v>
      </c>
      <c r="BM489" s="172" t="s">
        <v>679</v>
      </c>
    </row>
    <row r="490" s="2" customFormat="1">
      <c r="A490" s="38"/>
      <c r="B490" s="39"/>
      <c r="C490" s="38"/>
      <c r="D490" s="174" t="s">
        <v>146</v>
      </c>
      <c r="E490" s="38"/>
      <c r="F490" s="175" t="s">
        <v>680</v>
      </c>
      <c r="G490" s="38"/>
      <c r="H490" s="38"/>
      <c r="I490" s="176"/>
      <c r="J490" s="38"/>
      <c r="K490" s="38"/>
      <c r="L490" s="39"/>
      <c r="M490" s="177"/>
      <c r="N490" s="178"/>
      <c r="O490" s="72"/>
      <c r="P490" s="72"/>
      <c r="Q490" s="72"/>
      <c r="R490" s="72"/>
      <c r="S490" s="72"/>
      <c r="T490" s="73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9" t="s">
        <v>146</v>
      </c>
      <c r="AU490" s="19" t="s">
        <v>144</v>
      </c>
    </row>
    <row r="491" s="2" customFormat="1">
      <c r="A491" s="38"/>
      <c r="B491" s="39"/>
      <c r="C491" s="38"/>
      <c r="D491" s="179" t="s">
        <v>148</v>
      </c>
      <c r="E491" s="38"/>
      <c r="F491" s="180" t="s">
        <v>681</v>
      </c>
      <c r="G491" s="38"/>
      <c r="H491" s="38"/>
      <c r="I491" s="176"/>
      <c r="J491" s="38"/>
      <c r="K491" s="38"/>
      <c r="L491" s="39"/>
      <c r="M491" s="177"/>
      <c r="N491" s="178"/>
      <c r="O491" s="72"/>
      <c r="P491" s="72"/>
      <c r="Q491" s="72"/>
      <c r="R491" s="72"/>
      <c r="S491" s="72"/>
      <c r="T491" s="73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9" t="s">
        <v>148</v>
      </c>
      <c r="AU491" s="19" t="s">
        <v>144</v>
      </c>
    </row>
    <row r="492" s="2" customFormat="1" ht="24.15" customHeight="1">
      <c r="A492" s="38"/>
      <c r="B492" s="160"/>
      <c r="C492" s="161" t="s">
        <v>682</v>
      </c>
      <c r="D492" s="161" t="s">
        <v>138</v>
      </c>
      <c r="E492" s="162" t="s">
        <v>683</v>
      </c>
      <c r="F492" s="163" t="s">
        <v>684</v>
      </c>
      <c r="G492" s="164" t="s">
        <v>335</v>
      </c>
      <c r="H492" s="165">
        <v>5</v>
      </c>
      <c r="I492" s="166"/>
      <c r="J492" s="167">
        <f>ROUND(I492*H492,2)</f>
        <v>0</v>
      </c>
      <c r="K492" s="163" t="s">
        <v>142</v>
      </c>
      <c r="L492" s="39"/>
      <c r="M492" s="168" t="s">
        <v>3</v>
      </c>
      <c r="N492" s="169" t="s">
        <v>45</v>
      </c>
      <c r="O492" s="72"/>
      <c r="P492" s="170">
        <f>O492*H492</f>
        <v>0</v>
      </c>
      <c r="Q492" s="170">
        <v>0.00069999999999999999</v>
      </c>
      <c r="R492" s="170">
        <f>Q492*H492</f>
        <v>0.0035000000000000001</v>
      </c>
      <c r="S492" s="170">
        <v>0</v>
      </c>
      <c r="T492" s="171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172" t="s">
        <v>266</v>
      </c>
      <c r="AT492" s="172" t="s">
        <v>138</v>
      </c>
      <c r="AU492" s="172" t="s">
        <v>144</v>
      </c>
      <c r="AY492" s="19" t="s">
        <v>135</v>
      </c>
      <c r="BE492" s="173">
        <f>IF(N492="základní",J492,0)</f>
        <v>0</v>
      </c>
      <c r="BF492" s="173">
        <f>IF(N492="snížená",J492,0)</f>
        <v>0</v>
      </c>
      <c r="BG492" s="173">
        <f>IF(N492="zákl. přenesená",J492,0)</f>
        <v>0</v>
      </c>
      <c r="BH492" s="173">
        <f>IF(N492="sníž. přenesená",J492,0)</f>
        <v>0</v>
      </c>
      <c r="BI492" s="173">
        <f>IF(N492="nulová",J492,0)</f>
        <v>0</v>
      </c>
      <c r="BJ492" s="19" t="s">
        <v>144</v>
      </c>
      <c r="BK492" s="173">
        <f>ROUND(I492*H492,2)</f>
        <v>0</v>
      </c>
      <c r="BL492" s="19" t="s">
        <v>266</v>
      </c>
      <c r="BM492" s="172" t="s">
        <v>685</v>
      </c>
    </row>
    <row r="493" s="2" customFormat="1">
      <c r="A493" s="38"/>
      <c r="B493" s="39"/>
      <c r="C493" s="38"/>
      <c r="D493" s="174" t="s">
        <v>146</v>
      </c>
      <c r="E493" s="38"/>
      <c r="F493" s="175" t="s">
        <v>686</v>
      </c>
      <c r="G493" s="38"/>
      <c r="H493" s="38"/>
      <c r="I493" s="176"/>
      <c r="J493" s="38"/>
      <c r="K493" s="38"/>
      <c r="L493" s="39"/>
      <c r="M493" s="177"/>
      <c r="N493" s="178"/>
      <c r="O493" s="72"/>
      <c r="P493" s="72"/>
      <c r="Q493" s="72"/>
      <c r="R493" s="72"/>
      <c r="S493" s="72"/>
      <c r="T493" s="73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9" t="s">
        <v>146</v>
      </c>
      <c r="AU493" s="19" t="s">
        <v>144</v>
      </c>
    </row>
    <row r="494" s="2" customFormat="1">
      <c r="A494" s="38"/>
      <c r="B494" s="39"/>
      <c r="C494" s="38"/>
      <c r="D494" s="179" t="s">
        <v>148</v>
      </c>
      <c r="E494" s="38"/>
      <c r="F494" s="180" t="s">
        <v>687</v>
      </c>
      <c r="G494" s="38"/>
      <c r="H494" s="38"/>
      <c r="I494" s="176"/>
      <c r="J494" s="38"/>
      <c r="K494" s="38"/>
      <c r="L494" s="39"/>
      <c r="M494" s="177"/>
      <c r="N494" s="178"/>
      <c r="O494" s="72"/>
      <c r="P494" s="72"/>
      <c r="Q494" s="72"/>
      <c r="R494" s="72"/>
      <c r="S494" s="72"/>
      <c r="T494" s="73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9" t="s">
        <v>148</v>
      </c>
      <c r="AU494" s="19" t="s">
        <v>144</v>
      </c>
    </row>
    <row r="495" s="2" customFormat="1" ht="24.15" customHeight="1">
      <c r="A495" s="38"/>
      <c r="B495" s="160"/>
      <c r="C495" s="161" t="s">
        <v>688</v>
      </c>
      <c r="D495" s="161" t="s">
        <v>138</v>
      </c>
      <c r="E495" s="162" t="s">
        <v>689</v>
      </c>
      <c r="F495" s="163" t="s">
        <v>690</v>
      </c>
      <c r="G495" s="164" t="s">
        <v>335</v>
      </c>
      <c r="H495" s="165">
        <v>5</v>
      </c>
      <c r="I495" s="166"/>
      <c r="J495" s="167">
        <f>ROUND(I495*H495,2)</f>
        <v>0</v>
      </c>
      <c r="K495" s="163" t="s">
        <v>142</v>
      </c>
      <c r="L495" s="39"/>
      <c r="M495" s="168" t="s">
        <v>3</v>
      </c>
      <c r="N495" s="169" t="s">
        <v>45</v>
      </c>
      <c r="O495" s="72"/>
      <c r="P495" s="170">
        <f>O495*H495</f>
        <v>0</v>
      </c>
      <c r="Q495" s="170">
        <v>0.00027</v>
      </c>
      <c r="R495" s="170">
        <f>Q495*H495</f>
        <v>0.0013500000000000001</v>
      </c>
      <c r="S495" s="170">
        <v>0</v>
      </c>
      <c r="T495" s="171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72" t="s">
        <v>266</v>
      </c>
      <c r="AT495" s="172" t="s">
        <v>138</v>
      </c>
      <c r="AU495" s="172" t="s">
        <v>144</v>
      </c>
      <c r="AY495" s="19" t="s">
        <v>135</v>
      </c>
      <c r="BE495" s="173">
        <f>IF(N495="základní",J495,0)</f>
        <v>0</v>
      </c>
      <c r="BF495" s="173">
        <f>IF(N495="snížená",J495,0)</f>
        <v>0</v>
      </c>
      <c r="BG495" s="173">
        <f>IF(N495="zákl. přenesená",J495,0)</f>
        <v>0</v>
      </c>
      <c r="BH495" s="173">
        <f>IF(N495="sníž. přenesená",J495,0)</f>
        <v>0</v>
      </c>
      <c r="BI495" s="173">
        <f>IF(N495="nulová",J495,0)</f>
        <v>0</v>
      </c>
      <c r="BJ495" s="19" t="s">
        <v>144</v>
      </c>
      <c r="BK495" s="173">
        <f>ROUND(I495*H495,2)</f>
        <v>0</v>
      </c>
      <c r="BL495" s="19" t="s">
        <v>266</v>
      </c>
      <c r="BM495" s="172" t="s">
        <v>691</v>
      </c>
    </row>
    <row r="496" s="2" customFormat="1">
      <c r="A496" s="38"/>
      <c r="B496" s="39"/>
      <c r="C496" s="38"/>
      <c r="D496" s="174" t="s">
        <v>146</v>
      </c>
      <c r="E496" s="38"/>
      <c r="F496" s="175" t="s">
        <v>692</v>
      </c>
      <c r="G496" s="38"/>
      <c r="H496" s="38"/>
      <c r="I496" s="176"/>
      <c r="J496" s="38"/>
      <c r="K496" s="38"/>
      <c r="L496" s="39"/>
      <c r="M496" s="177"/>
      <c r="N496" s="178"/>
      <c r="O496" s="72"/>
      <c r="P496" s="72"/>
      <c r="Q496" s="72"/>
      <c r="R496" s="72"/>
      <c r="S496" s="72"/>
      <c r="T496" s="73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9" t="s">
        <v>146</v>
      </c>
      <c r="AU496" s="19" t="s">
        <v>144</v>
      </c>
    </row>
    <row r="497" s="2" customFormat="1">
      <c r="A497" s="38"/>
      <c r="B497" s="39"/>
      <c r="C497" s="38"/>
      <c r="D497" s="179" t="s">
        <v>148</v>
      </c>
      <c r="E497" s="38"/>
      <c r="F497" s="180" t="s">
        <v>693</v>
      </c>
      <c r="G497" s="38"/>
      <c r="H497" s="38"/>
      <c r="I497" s="176"/>
      <c r="J497" s="38"/>
      <c r="K497" s="38"/>
      <c r="L497" s="39"/>
      <c r="M497" s="177"/>
      <c r="N497" s="178"/>
      <c r="O497" s="72"/>
      <c r="P497" s="72"/>
      <c r="Q497" s="72"/>
      <c r="R497" s="72"/>
      <c r="S497" s="72"/>
      <c r="T497" s="73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9" t="s">
        <v>148</v>
      </c>
      <c r="AU497" s="19" t="s">
        <v>144</v>
      </c>
    </row>
    <row r="498" s="2" customFormat="1" ht="21.75" customHeight="1">
      <c r="A498" s="38"/>
      <c r="B498" s="160"/>
      <c r="C498" s="161" t="s">
        <v>694</v>
      </c>
      <c r="D498" s="161" t="s">
        <v>138</v>
      </c>
      <c r="E498" s="162" t="s">
        <v>695</v>
      </c>
      <c r="F498" s="163" t="s">
        <v>696</v>
      </c>
      <c r="G498" s="164" t="s">
        <v>335</v>
      </c>
      <c r="H498" s="165">
        <v>10</v>
      </c>
      <c r="I498" s="166"/>
      <c r="J498" s="167">
        <f>ROUND(I498*H498,2)</f>
        <v>0</v>
      </c>
      <c r="K498" s="163" t="s">
        <v>142</v>
      </c>
      <c r="L498" s="39"/>
      <c r="M498" s="168" t="s">
        <v>3</v>
      </c>
      <c r="N498" s="169" t="s">
        <v>45</v>
      </c>
      <c r="O498" s="72"/>
      <c r="P498" s="170">
        <f>O498*H498</f>
        <v>0</v>
      </c>
      <c r="Q498" s="170">
        <v>0.00021000000000000001</v>
      </c>
      <c r="R498" s="170">
        <f>Q498*H498</f>
        <v>0.0021000000000000003</v>
      </c>
      <c r="S498" s="170">
        <v>0</v>
      </c>
      <c r="T498" s="171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172" t="s">
        <v>266</v>
      </c>
      <c r="AT498" s="172" t="s">
        <v>138</v>
      </c>
      <c r="AU498" s="172" t="s">
        <v>144</v>
      </c>
      <c r="AY498" s="19" t="s">
        <v>135</v>
      </c>
      <c r="BE498" s="173">
        <f>IF(N498="základní",J498,0)</f>
        <v>0</v>
      </c>
      <c r="BF498" s="173">
        <f>IF(N498="snížená",J498,0)</f>
        <v>0</v>
      </c>
      <c r="BG498" s="173">
        <f>IF(N498="zákl. přenesená",J498,0)</f>
        <v>0</v>
      </c>
      <c r="BH498" s="173">
        <f>IF(N498="sníž. přenesená",J498,0)</f>
        <v>0</v>
      </c>
      <c r="BI498" s="173">
        <f>IF(N498="nulová",J498,0)</f>
        <v>0</v>
      </c>
      <c r="BJ498" s="19" t="s">
        <v>144</v>
      </c>
      <c r="BK498" s="173">
        <f>ROUND(I498*H498,2)</f>
        <v>0</v>
      </c>
      <c r="BL498" s="19" t="s">
        <v>266</v>
      </c>
      <c r="BM498" s="172" t="s">
        <v>697</v>
      </c>
    </row>
    <row r="499" s="2" customFormat="1">
      <c r="A499" s="38"/>
      <c r="B499" s="39"/>
      <c r="C499" s="38"/>
      <c r="D499" s="174" t="s">
        <v>146</v>
      </c>
      <c r="E499" s="38"/>
      <c r="F499" s="175" t="s">
        <v>698</v>
      </c>
      <c r="G499" s="38"/>
      <c r="H499" s="38"/>
      <c r="I499" s="176"/>
      <c r="J499" s="38"/>
      <c r="K499" s="38"/>
      <c r="L499" s="39"/>
      <c r="M499" s="177"/>
      <c r="N499" s="178"/>
      <c r="O499" s="72"/>
      <c r="P499" s="72"/>
      <c r="Q499" s="72"/>
      <c r="R499" s="72"/>
      <c r="S499" s="72"/>
      <c r="T499" s="73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9" t="s">
        <v>146</v>
      </c>
      <c r="AU499" s="19" t="s">
        <v>144</v>
      </c>
    </row>
    <row r="500" s="2" customFormat="1">
      <c r="A500" s="38"/>
      <c r="B500" s="39"/>
      <c r="C500" s="38"/>
      <c r="D500" s="179" t="s">
        <v>148</v>
      </c>
      <c r="E500" s="38"/>
      <c r="F500" s="180" t="s">
        <v>699</v>
      </c>
      <c r="G500" s="38"/>
      <c r="H500" s="38"/>
      <c r="I500" s="176"/>
      <c r="J500" s="38"/>
      <c r="K500" s="38"/>
      <c r="L500" s="39"/>
      <c r="M500" s="177"/>
      <c r="N500" s="178"/>
      <c r="O500" s="72"/>
      <c r="P500" s="72"/>
      <c r="Q500" s="72"/>
      <c r="R500" s="72"/>
      <c r="S500" s="72"/>
      <c r="T500" s="73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9" t="s">
        <v>148</v>
      </c>
      <c r="AU500" s="19" t="s">
        <v>144</v>
      </c>
    </row>
    <row r="501" s="12" customFormat="1" ht="22.8" customHeight="1">
      <c r="A501" s="12"/>
      <c r="B501" s="147"/>
      <c r="C501" s="12"/>
      <c r="D501" s="148" t="s">
        <v>72</v>
      </c>
      <c r="E501" s="158" t="s">
        <v>700</v>
      </c>
      <c r="F501" s="158" t="s">
        <v>701</v>
      </c>
      <c r="G501" s="12"/>
      <c r="H501" s="12"/>
      <c r="I501" s="150"/>
      <c r="J501" s="159">
        <f>BK501</f>
        <v>0</v>
      </c>
      <c r="K501" s="12"/>
      <c r="L501" s="147"/>
      <c r="M501" s="152"/>
      <c r="N501" s="153"/>
      <c r="O501" s="153"/>
      <c r="P501" s="154">
        <f>SUM(P502:P507)</f>
        <v>0</v>
      </c>
      <c r="Q501" s="153"/>
      <c r="R501" s="154">
        <f>SUM(R502:R507)</f>
        <v>0.1777</v>
      </c>
      <c r="S501" s="153"/>
      <c r="T501" s="155">
        <f>SUM(T502:T507)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148" t="s">
        <v>144</v>
      </c>
      <c r="AT501" s="156" t="s">
        <v>72</v>
      </c>
      <c r="AU501" s="156" t="s">
        <v>81</v>
      </c>
      <c r="AY501" s="148" t="s">
        <v>135</v>
      </c>
      <c r="BK501" s="157">
        <f>SUM(BK502:BK507)</f>
        <v>0</v>
      </c>
    </row>
    <row r="502" s="2" customFormat="1" ht="37.8" customHeight="1">
      <c r="A502" s="38"/>
      <c r="B502" s="160"/>
      <c r="C502" s="161" t="s">
        <v>702</v>
      </c>
      <c r="D502" s="161" t="s">
        <v>138</v>
      </c>
      <c r="E502" s="162" t="s">
        <v>703</v>
      </c>
      <c r="F502" s="163" t="s">
        <v>704</v>
      </c>
      <c r="G502" s="164" t="s">
        <v>335</v>
      </c>
      <c r="H502" s="165">
        <v>5</v>
      </c>
      <c r="I502" s="166"/>
      <c r="J502" s="167">
        <f>ROUND(I502*H502,2)</f>
        <v>0</v>
      </c>
      <c r="K502" s="163" t="s">
        <v>177</v>
      </c>
      <c r="L502" s="39"/>
      <c r="M502" s="168" t="s">
        <v>3</v>
      </c>
      <c r="N502" s="169" t="s">
        <v>45</v>
      </c>
      <c r="O502" s="72"/>
      <c r="P502" s="170">
        <f>O502*H502</f>
        <v>0</v>
      </c>
      <c r="Q502" s="170">
        <v>0.0332</v>
      </c>
      <c r="R502" s="170">
        <f>Q502*H502</f>
        <v>0.16600000000000001</v>
      </c>
      <c r="S502" s="170">
        <v>0</v>
      </c>
      <c r="T502" s="171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172" t="s">
        <v>266</v>
      </c>
      <c r="AT502" s="172" t="s">
        <v>138</v>
      </c>
      <c r="AU502" s="172" t="s">
        <v>144</v>
      </c>
      <c r="AY502" s="19" t="s">
        <v>135</v>
      </c>
      <c r="BE502" s="173">
        <f>IF(N502="základní",J502,0)</f>
        <v>0</v>
      </c>
      <c r="BF502" s="173">
        <f>IF(N502="snížená",J502,0)</f>
        <v>0</v>
      </c>
      <c r="BG502" s="173">
        <f>IF(N502="zákl. přenesená",J502,0)</f>
        <v>0</v>
      </c>
      <c r="BH502" s="173">
        <f>IF(N502="sníž. přenesená",J502,0)</f>
        <v>0</v>
      </c>
      <c r="BI502" s="173">
        <f>IF(N502="nulová",J502,0)</f>
        <v>0</v>
      </c>
      <c r="BJ502" s="19" t="s">
        <v>144</v>
      </c>
      <c r="BK502" s="173">
        <f>ROUND(I502*H502,2)</f>
        <v>0</v>
      </c>
      <c r="BL502" s="19" t="s">
        <v>266</v>
      </c>
      <c r="BM502" s="172" t="s">
        <v>705</v>
      </c>
    </row>
    <row r="503" s="2" customFormat="1">
      <c r="A503" s="38"/>
      <c r="B503" s="39"/>
      <c r="C503" s="38"/>
      <c r="D503" s="174" t="s">
        <v>146</v>
      </c>
      <c r="E503" s="38"/>
      <c r="F503" s="175" t="s">
        <v>706</v>
      </c>
      <c r="G503" s="38"/>
      <c r="H503" s="38"/>
      <c r="I503" s="176"/>
      <c r="J503" s="38"/>
      <c r="K503" s="38"/>
      <c r="L503" s="39"/>
      <c r="M503" s="177"/>
      <c r="N503" s="178"/>
      <c r="O503" s="72"/>
      <c r="P503" s="72"/>
      <c r="Q503" s="72"/>
      <c r="R503" s="72"/>
      <c r="S503" s="72"/>
      <c r="T503" s="73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9" t="s">
        <v>146</v>
      </c>
      <c r="AU503" s="19" t="s">
        <v>144</v>
      </c>
    </row>
    <row r="504" s="2" customFormat="1">
      <c r="A504" s="38"/>
      <c r="B504" s="39"/>
      <c r="C504" s="38"/>
      <c r="D504" s="179" t="s">
        <v>148</v>
      </c>
      <c r="E504" s="38"/>
      <c r="F504" s="180" t="s">
        <v>707</v>
      </c>
      <c r="G504" s="38"/>
      <c r="H504" s="38"/>
      <c r="I504" s="176"/>
      <c r="J504" s="38"/>
      <c r="K504" s="38"/>
      <c r="L504" s="39"/>
      <c r="M504" s="177"/>
      <c r="N504" s="178"/>
      <c r="O504" s="72"/>
      <c r="P504" s="72"/>
      <c r="Q504" s="72"/>
      <c r="R504" s="72"/>
      <c r="S504" s="72"/>
      <c r="T504" s="73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9" t="s">
        <v>148</v>
      </c>
      <c r="AU504" s="19" t="s">
        <v>144</v>
      </c>
    </row>
    <row r="505" s="2" customFormat="1" ht="24.15" customHeight="1">
      <c r="A505" s="38"/>
      <c r="B505" s="160"/>
      <c r="C505" s="161" t="s">
        <v>708</v>
      </c>
      <c r="D505" s="161" t="s">
        <v>138</v>
      </c>
      <c r="E505" s="162" t="s">
        <v>709</v>
      </c>
      <c r="F505" s="163" t="s">
        <v>710</v>
      </c>
      <c r="G505" s="164" t="s">
        <v>335</v>
      </c>
      <c r="H505" s="165">
        <v>1</v>
      </c>
      <c r="I505" s="166"/>
      <c r="J505" s="167">
        <f>ROUND(I505*H505,2)</f>
        <v>0</v>
      </c>
      <c r="K505" s="163" t="s">
        <v>142</v>
      </c>
      <c r="L505" s="39"/>
      <c r="M505" s="168" t="s">
        <v>3</v>
      </c>
      <c r="N505" s="169" t="s">
        <v>45</v>
      </c>
      <c r="O505" s="72"/>
      <c r="P505" s="170">
        <f>O505*H505</f>
        <v>0</v>
      </c>
      <c r="Q505" s="170">
        <v>0.0117</v>
      </c>
      <c r="R505" s="170">
        <f>Q505*H505</f>
        <v>0.0117</v>
      </c>
      <c r="S505" s="170">
        <v>0</v>
      </c>
      <c r="T505" s="171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172" t="s">
        <v>266</v>
      </c>
      <c r="AT505" s="172" t="s">
        <v>138</v>
      </c>
      <c r="AU505" s="172" t="s">
        <v>144</v>
      </c>
      <c r="AY505" s="19" t="s">
        <v>135</v>
      </c>
      <c r="BE505" s="173">
        <f>IF(N505="základní",J505,0)</f>
        <v>0</v>
      </c>
      <c r="BF505" s="173">
        <f>IF(N505="snížená",J505,0)</f>
        <v>0</v>
      </c>
      <c r="BG505" s="173">
        <f>IF(N505="zákl. přenesená",J505,0)</f>
        <v>0</v>
      </c>
      <c r="BH505" s="173">
        <f>IF(N505="sníž. přenesená",J505,0)</f>
        <v>0</v>
      </c>
      <c r="BI505" s="173">
        <f>IF(N505="nulová",J505,0)</f>
        <v>0</v>
      </c>
      <c r="BJ505" s="19" t="s">
        <v>144</v>
      </c>
      <c r="BK505" s="173">
        <f>ROUND(I505*H505,2)</f>
        <v>0</v>
      </c>
      <c r="BL505" s="19" t="s">
        <v>266</v>
      </c>
      <c r="BM505" s="172" t="s">
        <v>711</v>
      </c>
    </row>
    <row r="506" s="2" customFormat="1">
      <c r="A506" s="38"/>
      <c r="B506" s="39"/>
      <c r="C506" s="38"/>
      <c r="D506" s="174" t="s">
        <v>146</v>
      </c>
      <c r="E506" s="38"/>
      <c r="F506" s="175" t="s">
        <v>712</v>
      </c>
      <c r="G506" s="38"/>
      <c r="H506" s="38"/>
      <c r="I506" s="176"/>
      <c r="J506" s="38"/>
      <c r="K506" s="38"/>
      <c r="L506" s="39"/>
      <c r="M506" s="177"/>
      <c r="N506" s="178"/>
      <c r="O506" s="72"/>
      <c r="P506" s="72"/>
      <c r="Q506" s="72"/>
      <c r="R506" s="72"/>
      <c r="S506" s="72"/>
      <c r="T506" s="73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9" t="s">
        <v>146</v>
      </c>
      <c r="AU506" s="19" t="s">
        <v>144</v>
      </c>
    </row>
    <row r="507" s="2" customFormat="1">
      <c r="A507" s="38"/>
      <c r="B507" s="39"/>
      <c r="C507" s="38"/>
      <c r="D507" s="179" t="s">
        <v>148</v>
      </c>
      <c r="E507" s="38"/>
      <c r="F507" s="180" t="s">
        <v>713</v>
      </c>
      <c r="G507" s="38"/>
      <c r="H507" s="38"/>
      <c r="I507" s="176"/>
      <c r="J507" s="38"/>
      <c r="K507" s="38"/>
      <c r="L507" s="39"/>
      <c r="M507" s="177"/>
      <c r="N507" s="178"/>
      <c r="O507" s="72"/>
      <c r="P507" s="72"/>
      <c r="Q507" s="72"/>
      <c r="R507" s="72"/>
      <c r="S507" s="72"/>
      <c r="T507" s="73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9" t="s">
        <v>148</v>
      </c>
      <c r="AU507" s="19" t="s">
        <v>144</v>
      </c>
    </row>
    <row r="508" s="12" customFormat="1" ht="22.8" customHeight="1">
      <c r="A508" s="12"/>
      <c r="B508" s="147"/>
      <c r="C508" s="12"/>
      <c r="D508" s="148" t="s">
        <v>72</v>
      </c>
      <c r="E508" s="158" t="s">
        <v>714</v>
      </c>
      <c r="F508" s="158" t="s">
        <v>715</v>
      </c>
      <c r="G508" s="12"/>
      <c r="H508" s="12"/>
      <c r="I508" s="150"/>
      <c r="J508" s="159">
        <f>BK508</f>
        <v>0</v>
      </c>
      <c r="K508" s="12"/>
      <c r="L508" s="147"/>
      <c r="M508" s="152"/>
      <c r="N508" s="153"/>
      <c r="O508" s="153"/>
      <c r="P508" s="154">
        <f>SUM(P509:P562)</f>
        <v>0</v>
      </c>
      <c r="Q508" s="153"/>
      <c r="R508" s="154">
        <f>SUM(R509:R562)</f>
        <v>0.13897000000000001</v>
      </c>
      <c r="S508" s="153"/>
      <c r="T508" s="155">
        <f>SUM(T509:T562)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148" t="s">
        <v>144</v>
      </c>
      <c r="AT508" s="156" t="s">
        <v>72</v>
      </c>
      <c r="AU508" s="156" t="s">
        <v>81</v>
      </c>
      <c r="AY508" s="148" t="s">
        <v>135</v>
      </c>
      <c r="BK508" s="157">
        <f>SUM(BK509:BK562)</f>
        <v>0</v>
      </c>
    </row>
    <row r="509" s="2" customFormat="1" ht="24.15" customHeight="1">
      <c r="A509" s="38"/>
      <c r="B509" s="160"/>
      <c r="C509" s="161" t="s">
        <v>716</v>
      </c>
      <c r="D509" s="161" t="s">
        <v>138</v>
      </c>
      <c r="E509" s="162" t="s">
        <v>717</v>
      </c>
      <c r="F509" s="163" t="s">
        <v>718</v>
      </c>
      <c r="G509" s="164" t="s">
        <v>288</v>
      </c>
      <c r="H509" s="165">
        <v>60</v>
      </c>
      <c r="I509" s="166"/>
      <c r="J509" s="167">
        <f>ROUND(I509*H509,2)</f>
        <v>0</v>
      </c>
      <c r="K509" s="163" t="s">
        <v>348</v>
      </c>
      <c r="L509" s="39"/>
      <c r="M509" s="168" t="s">
        <v>3</v>
      </c>
      <c r="N509" s="169" t="s">
        <v>45</v>
      </c>
      <c r="O509" s="72"/>
      <c r="P509" s="170">
        <f>O509*H509</f>
        <v>0</v>
      </c>
      <c r="Q509" s="170">
        <v>0</v>
      </c>
      <c r="R509" s="170">
        <f>Q509*H509</f>
        <v>0</v>
      </c>
      <c r="S509" s="170">
        <v>0</v>
      </c>
      <c r="T509" s="171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172" t="s">
        <v>266</v>
      </c>
      <c r="AT509" s="172" t="s">
        <v>138</v>
      </c>
      <c r="AU509" s="172" t="s">
        <v>144</v>
      </c>
      <c r="AY509" s="19" t="s">
        <v>135</v>
      </c>
      <c r="BE509" s="173">
        <f>IF(N509="základní",J509,0)</f>
        <v>0</v>
      </c>
      <c r="BF509" s="173">
        <f>IF(N509="snížená",J509,0)</f>
        <v>0</v>
      </c>
      <c r="BG509" s="173">
        <f>IF(N509="zákl. přenesená",J509,0)</f>
        <v>0</v>
      </c>
      <c r="BH509" s="173">
        <f>IF(N509="sníž. přenesená",J509,0)</f>
        <v>0</v>
      </c>
      <c r="BI509" s="173">
        <f>IF(N509="nulová",J509,0)</f>
        <v>0</v>
      </c>
      <c r="BJ509" s="19" t="s">
        <v>144</v>
      </c>
      <c r="BK509" s="173">
        <f>ROUND(I509*H509,2)</f>
        <v>0</v>
      </c>
      <c r="BL509" s="19" t="s">
        <v>266</v>
      </c>
      <c r="BM509" s="172" t="s">
        <v>719</v>
      </c>
    </row>
    <row r="510" s="2" customFormat="1">
      <c r="A510" s="38"/>
      <c r="B510" s="39"/>
      <c r="C510" s="38"/>
      <c r="D510" s="174" t="s">
        <v>146</v>
      </c>
      <c r="E510" s="38"/>
      <c r="F510" s="175" t="s">
        <v>720</v>
      </c>
      <c r="G510" s="38"/>
      <c r="H510" s="38"/>
      <c r="I510" s="176"/>
      <c r="J510" s="38"/>
      <c r="K510" s="38"/>
      <c r="L510" s="39"/>
      <c r="M510" s="177"/>
      <c r="N510" s="178"/>
      <c r="O510" s="72"/>
      <c r="P510" s="72"/>
      <c r="Q510" s="72"/>
      <c r="R510" s="72"/>
      <c r="S510" s="72"/>
      <c r="T510" s="73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9" t="s">
        <v>146</v>
      </c>
      <c r="AU510" s="19" t="s">
        <v>144</v>
      </c>
    </row>
    <row r="511" s="2" customFormat="1">
      <c r="A511" s="38"/>
      <c r="B511" s="39"/>
      <c r="C511" s="38"/>
      <c r="D511" s="179" t="s">
        <v>148</v>
      </c>
      <c r="E511" s="38"/>
      <c r="F511" s="180" t="s">
        <v>721</v>
      </c>
      <c r="G511" s="38"/>
      <c r="H511" s="38"/>
      <c r="I511" s="176"/>
      <c r="J511" s="38"/>
      <c r="K511" s="38"/>
      <c r="L511" s="39"/>
      <c r="M511" s="177"/>
      <c r="N511" s="178"/>
      <c r="O511" s="72"/>
      <c r="P511" s="72"/>
      <c r="Q511" s="72"/>
      <c r="R511" s="72"/>
      <c r="S511" s="72"/>
      <c r="T511" s="73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9" t="s">
        <v>148</v>
      </c>
      <c r="AU511" s="19" t="s">
        <v>144</v>
      </c>
    </row>
    <row r="512" s="2" customFormat="1" ht="21.75" customHeight="1">
      <c r="A512" s="38"/>
      <c r="B512" s="160"/>
      <c r="C512" s="197" t="s">
        <v>722</v>
      </c>
      <c r="D512" s="197" t="s">
        <v>650</v>
      </c>
      <c r="E512" s="198" t="s">
        <v>723</v>
      </c>
      <c r="F512" s="199" t="s">
        <v>724</v>
      </c>
      <c r="G512" s="200" t="s">
        <v>288</v>
      </c>
      <c r="H512" s="201">
        <v>60</v>
      </c>
      <c r="I512" s="202"/>
      <c r="J512" s="203">
        <f>ROUND(I512*H512,2)</f>
        <v>0</v>
      </c>
      <c r="K512" s="199" t="s">
        <v>348</v>
      </c>
      <c r="L512" s="204"/>
      <c r="M512" s="205" t="s">
        <v>3</v>
      </c>
      <c r="N512" s="206" t="s">
        <v>45</v>
      </c>
      <c r="O512" s="72"/>
      <c r="P512" s="170">
        <f>O512*H512</f>
        <v>0</v>
      </c>
      <c r="Q512" s="170">
        <v>0.00020000000000000001</v>
      </c>
      <c r="R512" s="170">
        <f>Q512*H512</f>
        <v>0.012</v>
      </c>
      <c r="S512" s="170">
        <v>0</v>
      </c>
      <c r="T512" s="171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72" t="s">
        <v>378</v>
      </c>
      <c r="AT512" s="172" t="s">
        <v>650</v>
      </c>
      <c r="AU512" s="172" t="s">
        <v>144</v>
      </c>
      <c r="AY512" s="19" t="s">
        <v>135</v>
      </c>
      <c r="BE512" s="173">
        <f>IF(N512="základní",J512,0)</f>
        <v>0</v>
      </c>
      <c r="BF512" s="173">
        <f>IF(N512="snížená",J512,0)</f>
        <v>0</v>
      </c>
      <c r="BG512" s="173">
        <f>IF(N512="zákl. přenesená",J512,0)</f>
        <v>0</v>
      </c>
      <c r="BH512" s="173">
        <f>IF(N512="sníž. přenesená",J512,0)</f>
        <v>0</v>
      </c>
      <c r="BI512" s="173">
        <f>IF(N512="nulová",J512,0)</f>
        <v>0</v>
      </c>
      <c r="BJ512" s="19" t="s">
        <v>144</v>
      </c>
      <c r="BK512" s="173">
        <f>ROUND(I512*H512,2)</f>
        <v>0</v>
      </c>
      <c r="BL512" s="19" t="s">
        <v>266</v>
      </c>
      <c r="BM512" s="172" t="s">
        <v>725</v>
      </c>
    </row>
    <row r="513" s="2" customFormat="1">
      <c r="A513" s="38"/>
      <c r="B513" s="39"/>
      <c r="C513" s="38"/>
      <c r="D513" s="174" t="s">
        <v>146</v>
      </c>
      <c r="E513" s="38"/>
      <c r="F513" s="175" t="s">
        <v>724</v>
      </c>
      <c r="G513" s="38"/>
      <c r="H513" s="38"/>
      <c r="I513" s="176"/>
      <c r="J513" s="38"/>
      <c r="K513" s="38"/>
      <c r="L513" s="39"/>
      <c r="M513" s="177"/>
      <c r="N513" s="178"/>
      <c r="O513" s="72"/>
      <c r="P513" s="72"/>
      <c r="Q513" s="72"/>
      <c r="R513" s="72"/>
      <c r="S513" s="72"/>
      <c r="T513" s="73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9" t="s">
        <v>146</v>
      </c>
      <c r="AU513" s="19" t="s">
        <v>144</v>
      </c>
    </row>
    <row r="514" s="2" customFormat="1">
      <c r="A514" s="38"/>
      <c r="B514" s="39"/>
      <c r="C514" s="38"/>
      <c r="D514" s="174" t="s">
        <v>165</v>
      </c>
      <c r="E514" s="38"/>
      <c r="F514" s="189" t="s">
        <v>726</v>
      </c>
      <c r="G514" s="38"/>
      <c r="H514" s="38"/>
      <c r="I514" s="176"/>
      <c r="J514" s="38"/>
      <c r="K514" s="38"/>
      <c r="L514" s="39"/>
      <c r="M514" s="177"/>
      <c r="N514" s="178"/>
      <c r="O514" s="72"/>
      <c r="P514" s="72"/>
      <c r="Q514" s="72"/>
      <c r="R514" s="72"/>
      <c r="S514" s="72"/>
      <c r="T514" s="73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9" t="s">
        <v>165</v>
      </c>
      <c r="AU514" s="19" t="s">
        <v>144</v>
      </c>
    </row>
    <row r="515" s="2" customFormat="1" ht="16.5" customHeight="1">
      <c r="A515" s="38"/>
      <c r="B515" s="160"/>
      <c r="C515" s="161" t="s">
        <v>727</v>
      </c>
      <c r="D515" s="161" t="s">
        <v>138</v>
      </c>
      <c r="E515" s="162" t="s">
        <v>728</v>
      </c>
      <c r="F515" s="163" t="s">
        <v>729</v>
      </c>
      <c r="G515" s="164" t="s">
        <v>335</v>
      </c>
      <c r="H515" s="165">
        <v>60</v>
      </c>
      <c r="I515" s="166"/>
      <c r="J515" s="167">
        <f>ROUND(I515*H515,2)</f>
        <v>0</v>
      </c>
      <c r="K515" s="163" t="s">
        <v>142</v>
      </c>
      <c r="L515" s="39"/>
      <c r="M515" s="168" t="s">
        <v>3</v>
      </c>
      <c r="N515" s="169" t="s">
        <v>45</v>
      </c>
      <c r="O515" s="72"/>
      <c r="P515" s="170">
        <f>O515*H515</f>
        <v>0</v>
      </c>
      <c r="Q515" s="170">
        <v>0</v>
      </c>
      <c r="R515" s="170">
        <f>Q515*H515</f>
        <v>0</v>
      </c>
      <c r="S515" s="170">
        <v>0</v>
      </c>
      <c r="T515" s="171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172" t="s">
        <v>266</v>
      </c>
      <c r="AT515" s="172" t="s">
        <v>138</v>
      </c>
      <c r="AU515" s="172" t="s">
        <v>144</v>
      </c>
      <c r="AY515" s="19" t="s">
        <v>135</v>
      </c>
      <c r="BE515" s="173">
        <f>IF(N515="základní",J515,0)</f>
        <v>0</v>
      </c>
      <c r="BF515" s="173">
        <f>IF(N515="snížená",J515,0)</f>
        <v>0</v>
      </c>
      <c r="BG515" s="173">
        <f>IF(N515="zákl. přenesená",J515,0)</f>
        <v>0</v>
      </c>
      <c r="BH515" s="173">
        <f>IF(N515="sníž. přenesená",J515,0)</f>
        <v>0</v>
      </c>
      <c r="BI515" s="173">
        <f>IF(N515="nulová",J515,0)</f>
        <v>0</v>
      </c>
      <c r="BJ515" s="19" t="s">
        <v>144</v>
      </c>
      <c r="BK515" s="173">
        <f>ROUND(I515*H515,2)</f>
        <v>0</v>
      </c>
      <c r="BL515" s="19" t="s">
        <v>266</v>
      </c>
      <c r="BM515" s="172" t="s">
        <v>730</v>
      </c>
    </row>
    <row r="516" s="2" customFormat="1">
      <c r="A516" s="38"/>
      <c r="B516" s="39"/>
      <c r="C516" s="38"/>
      <c r="D516" s="174" t="s">
        <v>146</v>
      </c>
      <c r="E516" s="38"/>
      <c r="F516" s="175" t="s">
        <v>731</v>
      </c>
      <c r="G516" s="38"/>
      <c r="H516" s="38"/>
      <c r="I516" s="176"/>
      <c r="J516" s="38"/>
      <c r="K516" s="38"/>
      <c r="L516" s="39"/>
      <c r="M516" s="177"/>
      <c r="N516" s="178"/>
      <c r="O516" s="72"/>
      <c r="P516" s="72"/>
      <c r="Q516" s="72"/>
      <c r="R516" s="72"/>
      <c r="S516" s="72"/>
      <c r="T516" s="73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9" t="s">
        <v>146</v>
      </c>
      <c r="AU516" s="19" t="s">
        <v>144</v>
      </c>
    </row>
    <row r="517" s="2" customFormat="1">
      <c r="A517" s="38"/>
      <c r="B517" s="39"/>
      <c r="C517" s="38"/>
      <c r="D517" s="179" t="s">
        <v>148</v>
      </c>
      <c r="E517" s="38"/>
      <c r="F517" s="180" t="s">
        <v>732</v>
      </c>
      <c r="G517" s="38"/>
      <c r="H517" s="38"/>
      <c r="I517" s="176"/>
      <c r="J517" s="38"/>
      <c r="K517" s="38"/>
      <c r="L517" s="39"/>
      <c r="M517" s="177"/>
      <c r="N517" s="178"/>
      <c r="O517" s="72"/>
      <c r="P517" s="72"/>
      <c r="Q517" s="72"/>
      <c r="R517" s="72"/>
      <c r="S517" s="72"/>
      <c r="T517" s="73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9" t="s">
        <v>148</v>
      </c>
      <c r="AU517" s="19" t="s">
        <v>144</v>
      </c>
    </row>
    <row r="518" s="2" customFormat="1" ht="24.15" customHeight="1">
      <c r="A518" s="38"/>
      <c r="B518" s="160"/>
      <c r="C518" s="197" t="s">
        <v>733</v>
      </c>
      <c r="D518" s="197" t="s">
        <v>650</v>
      </c>
      <c r="E518" s="198" t="s">
        <v>734</v>
      </c>
      <c r="F518" s="199" t="s">
        <v>735</v>
      </c>
      <c r="G518" s="200" t="s">
        <v>335</v>
      </c>
      <c r="H518" s="201">
        <v>60</v>
      </c>
      <c r="I518" s="202"/>
      <c r="J518" s="203">
        <f>ROUND(I518*H518,2)</f>
        <v>0</v>
      </c>
      <c r="K518" s="199" t="s">
        <v>142</v>
      </c>
      <c r="L518" s="204"/>
      <c r="M518" s="205" t="s">
        <v>3</v>
      </c>
      <c r="N518" s="206" t="s">
        <v>45</v>
      </c>
      <c r="O518" s="72"/>
      <c r="P518" s="170">
        <f>O518*H518</f>
        <v>0</v>
      </c>
      <c r="Q518" s="170">
        <v>4.0000000000000003E-05</v>
      </c>
      <c r="R518" s="170">
        <f>Q518*H518</f>
        <v>0.0024000000000000002</v>
      </c>
      <c r="S518" s="170">
        <v>0</v>
      </c>
      <c r="T518" s="171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172" t="s">
        <v>378</v>
      </c>
      <c r="AT518" s="172" t="s">
        <v>650</v>
      </c>
      <c r="AU518" s="172" t="s">
        <v>144</v>
      </c>
      <c r="AY518" s="19" t="s">
        <v>135</v>
      </c>
      <c r="BE518" s="173">
        <f>IF(N518="základní",J518,0)</f>
        <v>0</v>
      </c>
      <c r="BF518" s="173">
        <f>IF(N518="snížená",J518,0)</f>
        <v>0</v>
      </c>
      <c r="BG518" s="173">
        <f>IF(N518="zákl. přenesená",J518,0)</f>
        <v>0</v>
      </c>
      <c r="BH518" s="173">
        <f>IF(N518="sníž. přenesená",J518,0)</f>
        <v>0</v>
      </c>
      <c r="BI518" s="173">
        <f>IF(N518="nulová",J518,0)</f>
        <v>0</v>
      </c>
      <c r="BJ518" s="19" t="s">
        <v>144</v>
      </c>
      <c r="BK518" s="173">
        <f>ROUND(I518*H518,2)</f>
        <v>0</v>
      </c>
      <c r="BL518" s="19" t="s">
        <v>266</v>
      </c>
      <c r="BM518" s="172" t="s">
        <v>736</v>
      </c>
    </row>
    <row r="519" s="2" customFormat="1">
      <c r="A519" s="38"/>
      <c r="B519" s="39"/>
      <c r="C519" s="38"/>
      <c r="D519" s="174" t="s">
        <v>146</v>
      </c>
      <c r="E519" s="38"/>
      <c r="F519" s="175" t="s">
        <v>735</v>
      </c>
      <c r="G519" s="38"/>
      <c r="H519" s="38"/>
      <c r="I519" s="176"/>
      <c r="J519" s="38"/>
      <c r="K519" s="38"/>
      <c r="L519" s="39"/>
      <c r="M519" s="177"/>
      <c r="N519" s="178"/>
      <c r="O519" s="72"/>
      <c r="P519" s="72"/>
      <c r="Q519" s="72"/>
      <c r="R519" s="72"/>
      <c r="S519" s="72"/>
      <c r="T519" s="73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9" t="s">
        <v>146</v>
      </c>
      <c r="AU519" s="19" t="s">
        <v>144</v>
      </c>
    </row>
    <row r="520" s="2" customFormat="1" ht="24.15" customHeight="1">
      <c r="A520" s="38"/>
      <c r="B520" s="160"/>
      <c r="C520" s="161" t="s">
        <v>737</v>
      </c>
      <c r="D520" s="161" t="s">
        <v>138</v>
      </c>
      <c r="E520" s="162" t="s">
        <v>738</v>
      </c>
      <c r="F520" s="163" t="s">
        <v>739</v>
      </c>
      <c r="G520" s="164" t="s">
        <v>288</v>
      </c>
      <c r="H520" s="165">
        <v>650</v>
      </c>
      <c r="I520" s="166"/>
      <c r="J520" s="167">
        <f>ROUND(I520*H520,2)</f>
        <v>0</v>
      </c>
      <c r="K520" s="163" t="s">
        <v>142</v>
      </c>
      <c r="L520" s="39"/>
      <c r="M520" s="168" t="s">
        <v>3</v>
      </c>
      <c r="N520" s="169" t="s">
        <v>45</v>
      </c>
      <c r="O520" s="72"/>
      <c r="P520" s="170">
        <f>O520*H520</f>
        <v>0</v>
      </c>
      <c r="Q520" s="170">
        <v>0</v>
      </c>
      <c r="R520" s="170">
        <f>Q520*H520</f>
        <v>0</v>
      </c>
      <c r="S520" s="170">
        <v>0</v>
      </c>
      <c r="T520" s="171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172" t="s">
        <v>266</v>
      </c>
      <c r="AT520" s="172" t="s">
        <v>138</v>
      </c>
      <c r="AU520" s="172" t="s">
        <v>144</v>
      </c>
      <c r="AY520" s="19" t="s">
        <v>135</v>
      </c>
      <c r="BE520" s="173">
        <f>IF(N520="základní",J520,0)</f>
        <v>0</v>
      </c>
      <c r="BF520" s="173">
        <f>IF(N520="snížená",J520,0)</f>
        <v>0</v>
      </c>
      <c r="BG520" s="173">
        <f>IF(N520="zákl. přenesená",J520,0)</f>
        <v>0</v>
      </c>
      <c r="BH520" s="173">
        <f>IF(N520="sníž. přenesená",J520,0)</f>
        <v>0</v>
      </c>
      <c r="BI520" s="173">
        <f>IF(N520="nulová",J520,0)</f>
        <v>0</v>
      </c>
      <c r="BJ520" s="19" t="s">
        <v>144</v>
      </c>
      <c r="BK520" s="173">
        <f>ROUND(I520*H520,2)</f>
        <v>0</v>
      </c>
      <c r="BL520" s="19" t="s">
        <v>266</v>
      </c>
      <c r="BM520" s="172" t="s">
        <v>740</v>
      </c>
    </row>
    <row r="521" s="2" customFormat="1">
      <c r="A521" s="38"/>
      <c r="B521" s="39"/>
      <c r="C521" s="38"/>
      <c r="D521" s="174" t="s">
        <v>146</v>
      </c>
      <c r="E521" s="38"/>
      <c r="F521" s="175" t="s">
        <v>741</v>
      </c>
      <c r="G521" s="38"/>
      <c r="H521" s="38"/>
      <c r="I521" s="176"/>
      <c r="J521" s="38"/>
      <c r="K521" s="38"/>
      <c r="L521" s="39"/>
      <c r="M521" s="177"/>
      <c r="N521" s="178"/>
      <c r="O521" s="72"/>
      <c r="P521" s="72"/>
      <c r="Q521" s="72"/>
      <c r="R521" s="72"/>
      <c r="S521" s="72"/>
      <c r="T521" s="73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9" t="s">
        <v>146</v>
      </c>
      <c r="AU521" s="19" t="s">
        <v>144</v>
      </c>
    </row>
    <row r="522" s="2" customFormat="1">
      <c r="A522" s="38"/>
      <c r="B522" s="39"/>
      <c r="C522" s="38"/>
      <c r="D522" s="179" t="s">
        <v>148</v>
      </c>
      <c r="E522" s="38"/>
      <c r="F522" s="180" t="s">
        <v>742</v>
      </c>
      <c r="G522" s="38"/>
      <c r="H522" s="38"/>
      <c r="I522" s="176"/>
      <c r="J522" s="38"/>
      <c r="K522" s="38"/>
      <c r="L522" s="39"/>
      <c r="M522" s="177"/>
      <c r="N522" s="178"/>
      <c r="O522" s="72"/>
      <c r="P522" s="72"/>
      <c r="Q522" s="72"/>
      <c r="R522" s="72"/>
      <c r="S522" s="72"/>
      <c r="T522" s="73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9" t="s">
        <v>148</v>
      </c>
      <c r="AU522" s="19" t="s">
        <v>144</v>
      </c>
    </row>
    <row r="523" s="2" customFormat="1" ht="24.15" customHeight="1">
      <c r="A523" s="38"/>
      <c r="B523" s="160"/>
      <c r="C523" s="197" t="s">
        <v>743</v>
      </c>
      <c r="D523" s="197" t="s">
        <v>650</v>
      </c>
      <c r="E523" s="198" t="s">
        <v>744</v>
      </c>
      <c r="F523" s="199" t="s">
        <v>745</v>
      </c>
      <c r="G523" s="200" t="s">
        <v>288</v>
      </c>
      <c r="H523" s="201">
        <v>300</v>
      </c>
      <c r="I523" s="202"/>
      <c r="J523" s="203">
        <f>ROUND(I523*H523,2)</f>
        <v>0</v>
      </c>
      <c r="K523" s="199" t="s">
        <v>142</v>
      </c>
      <c r="L523" s="204"/>
      <c r="M523" s="205" t="s">
        <v>3</v>
      </c>
      <c r="N523" s="206" t="s">
        <v>45</v>
      </c>
      <c r="O523" s="72"/>
      <c r="P523" s="170">
        <f>O523*H523</f>
        <v>0</v>
      </c>
      <c r="Q523" s="170">
        <v>0.00012</v>
      </c>
      <c r="R523" s="170">
        <f>Q523*H523</f>
        <v>0.036000000000000004</v>
      </c>
      <c r="S523" s="170">
        <v>0</v>
      </c>
      <c r="T523" s="171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72" t="s">
        <v>378</v>
      </c>
      <c r="AT523" s="172" t="s">
        <v>650</v>
      </c>
      <c r="AU523" s="172" t="s">
        <v>144</v>
      </c>
      <c r="AY523" s="19" t="s">
        <v>135</v>
      </c>
      <c r="BE523" s="173">
        <f>IF(N523="základní",J523,0)</f>
        <v>0</v>
      </c>
      <c r="BF523" s="173">
        <f>IF(N523="snížená",J523,0)</f>
        <v>0</v>
      </c>
      <c r="BG523" s="173">
        <f>IF(N523="zákl. přenesená",J523,0)</f>
        <v>0</v>
      </c>
      <c r="BH523" s="173">
        <f>IF(N523="sníž. přenesená",J523,0)</f>
        <v>0</v>
      </c>
      <c r="BI523" s="173">
        <f>IF(N523="nulová",J523,0)</f>
        <v>0</v>
      </c>
      <c r="BJ523" s="19" t="s">
        <v>144</v>
      </c>
      <c r="BK523" s="173">
        <f>ROUND(I523*H523,2)</f>
        <v>0</v>
      </c>
      <c r="BL523" s="19" t="s">
        <v>266</v>
      </c>
      <c r="BM523" s="172" t="s">
        <v>746</v>
      </c>
    </row>
    <row r="524" s="2" customFormat="1">
      <c r="A524" s="38"/>
      <c r="B524" s="39"/>
      <c r="C524" s="38"/>
      <c r="D524" s="174" t="s">
        <v>146</v>
      </c>
      <c r="E524" s="38"/>
      <c r="F524" s="175" t="s">
        <v>745</v>
      </c>
      <c r="G524" s="38"/>
      <c r="H524" s="38"/>
      <c r="I524" s="176"/>
      <c r="J524" s="38"/>
      <c r="K524" s="38"/>
      <c r="L524" s="39"/>
      <c r="M524" s="177"/>
      <c r="N524" s="178"/>
      <c r="O524" s="72"/>
      <c r="P524" s="72"/>
      <c r="Q524" s="72"/>
      <c r="R524" s="72"/>
      <c r="S524" s="72"/>
      <c r="T524" s="73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9" t="s">
        <v>146</v>
      </c>
      <c r="AU524" s="19" t="s">
        <v>144</v>
      </c>
    </row>
    <row r="525" s="2" customFormat="1" ht="24.15" customHeight="1">
      <c r="A525" s="38"/>
      <c r="B525" s="160"/>
      <c r="C525" s="197" t="s">
        <v>747</v>
      </c>
      <c r="D525" s="197" t="s">
        <v>650</v>
      </c>
      <c r="E525" s="198" t="s">
        <v>748</v>
      </c>
      <c r="F525" s="199" t="s">
        <v>749</v>
      </c>
      <c r="G525" s="200" t="s">
        <v>288</v>
      </c>
      <c r="H525" s="201">
        <v>350</v>
      </c>
      <c r="I525" s="202"/>
      <c r="J525" s="203">
        <f>ROUND(I525*H525,2)</f>
        <v>0</v>
      </c>
      <c r="K525" s="199" t="s">
        <v>142</v>
      </c>
      <c r="L525" s="204"/>
      <c r="M525" s="205" t="s">
        <v>3</v>
      </c>
      <c r="N525" s="206" t="s">
        <v>45</v>
      </c>
      <c r="O525" s="72"/>
      <c r="P525" s="170">
        <f>O525*H525</f>
        <v>0</v>
      </c>
      <c r="Q525" s="170">
        <v>0.00017000000000000001</v>
      </c>
      <c r="R525" s="170">
        <f>Q525*H525</f>
        <v>0.059500000000000004</v>
      </c>
      <c r="S525" s="170">
        <v>0</v>
      </c>
      <c r="T525" s="171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172" t="s">
        <v>378</v>
      </c>
      <c r="AT525" s="172" t="s">
        <v>650</v>
      </c>
      <c r="AU525" s="172" t="s">
        <v>144</v>
      </c>
      <c r="AY525" s="19" t="s">
        <v>135</v>
      </c>
      <c r="BE525" s="173">
        <f>IF(N525="základní",J525,0)</f>
        <v>0</v>
      </c>
      <c r="BF525" s="173">
        <f>IF(N525="snížená",J525,0)</f>
        <v>0</v>
      </c>
      <c r="BG525" s="173">
        <f>IF(N525="zákl. přenesená",J525,0)</f>
        <v>0</v>
      </c>
      <c r="BH525" s="173">
        <f>IF(N525="sníž. přenesená",J525,0)</f>
        <v>0</v>
      </c>
      <c r="BI525" s="173">
        <f>IF(N525="nulová",J525,0)</f>
        <v>0</v>
      </c>
      <c r="BJ525" s="19" t="s">
        <v>144</v>
      </c>
      <c r="BK525" s="173">
        <f>ROUND(I525*H525,2)</f>
        <v>0</v>
      </c>
      <c r="BL525" s="19" t="s">
        <v>266</v>
      </c>
      <c r="BM525" s="172" t="s">
        <v>750</v>
      </c>
    </row>
    <row r="526" s="2" customFormat="1">
      <c r="A526" s="38"/>
      <c r="B526" s="39"/>
      <c r="C526" s="38"/>
      <c r="D526" s="174" t="s">
        <v>146</v>
      </c>
      <c r="E526" s="38"/>
      <c r="F526" s="175" t="s">
        <v>749</v>
      </c>
      <c r="G526" s="38"/>
      <c r="H526" s="38"/>
      <c r="I526" s="176"/>
      <c r="J526" s="38"/>
      <c r="K526" s="38"/>
      <c r="L526" s="39"/>
      <c r="M526" s="177"/>
      <c r="N526" s="178"/>
      <c r="O526" s="72"/>
      <c r="P526" s="72"/>
      <c r="Q526" s="72"/>
      <c r="R526" s="72"/>
      <c r="S526" s="72"/>
      <c r="T526" s="73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9" t="s">
        <v>146</v>
      </c>
      <c r="AU526" s="19" t="s">
        <v>144</v>
      </c>
    </row>
    <row r="527" s="2" customFormat="1" ht="24.15" customHeight="1">
      <c r="A527" s="38"/>
      <c r="B527" s="160"/>
      <c r="C527" s="161" t="s">
        <v>751</v>
      </c>
      <c r="D527" s="161" t="s">
        <v>138</v>
      </c>
      <c r="E527" s="162" t="s">
        <v>752</v>
      </c>
      <c r="F527" s="163" t="s">
        <v>753</v>
      </c>
      <c r="G527" s="164" t="s">
        <v>335</v>
      </c>
      <c r="H527" s="165">
        <v>24</v>
      </c>
      <c r="I527" s="166"/>
      <c r="J527" s="167">
        <f>ROUND(I527*H527,2)</f>
        <v>0</v>
      </c>
      <c r="K527" s="163" t="s">
        <v>348</v>
      </c>
      <c r="L527" s="39"/>
      <c r="M527" s="168" t="s">
        <v>3</v>
      </c>
      <c r="N527" s="169" t="s">
        <v>45</v>
      </c>
      <c r="O527" s="72"/>
      <c r="P527" s="170">
        <f>O527*H527</f>
        <v>0</v>
      </c>
      <c r="Q527" s="170">
        <v>0</v>
      </c>
      <c r="R527" s="170">
        <f>Q527*H527</f>
        <v>0</v>
      </c>
      <c r="S527" s="170">
        <v>0</v>
      </c>
      <c r="T527" s="171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172" t="s">
        <v>266</v>
      </c>
      <c r="AT527" s="172" t="s">
        <v>138</v>
      </c>
      <c r="AU527" s="172" t="s">
        <v>144</v>
      </c>
      <c r="AY527" s="19" t="s">
        <v>135</v>
      </c>
      <c r="BE527" s="173">
        <f>IF(N527="základní",J527,0)</f>
        <v>0</v>
      </c>
      <c r="BF527" s="173">
        <f>IF(N527="snížená",J527,0)</f>
        <v>0</v>
      </c>
      <c r="BG527" s="173">
        <f>IF(N527="zákl. přenesená",J527,0)</f>
        <v>0</v>
      </c>
      <c r="BH527" s="173">
        <f>IF(N527="sníž. přenesená",J527,0)</f>
        <v>0</v>
      </c>
      <c r="BI527" s="173">
        <f>IF(N527="nulová",J527,0)</f>
        <v>0</v>
      </c>
      <c r="BJ527" s="19" t="s">
        <v>144</v>
      </c>
      <c r="BK527" s="173">
        <f>ROUND(I527*H527,2)</f>
        <v>0</v>
      </c>
      <c r="BL527" s="19" t="s">
        <v>266</v>
      </c>
      <c r="BM527" s="172" t="s">
        <v>754</v>
      </c>
    </row>
    <row r="528" s="2" customFormat="1">
      <c r="A528" s="38"/>
      <c r="B528" s="39"/>
      <c r="C528" s="38"/>
      <c r="D528" s="174" t="s">
        <v>146</v>
      </c>
      <c r="E528" s="38"/>
      <c r="F528" s="175" t="s">
        <v>755</v>
      </c>
      <c r="G528" s="38"/>
      <c r="H528" s="38"/>
      <c r="I528" s="176"/>
      <c r="J528" s="38"/>
      <c r="K528" s="38"/>
      <c r="L528" s="39"/>
      <c r="M528" s="177"/>
      <c r="N528" s="178"/>
      <c r="O528" s="72"/>
      <c r="P528" s="72"/>
      <c r="Q528" s="72"/>
      <c r="R528" s="72"/>
      <c r="S528" s="72"/>
      <c r="T528" s="73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9" t="s">
        <v>146</v>
      </c>
      <c r="AU528" s="19" t="s">
        <v>144</v>
      </c>
    </row>
    <row r="529" s="2" customFormat="1">
      <c r="A529" s="38"/>
      <c r="B529" s="39"/>
      <c r="C529" s="38"/>
      <c r="D529" s="179" t="s">
        <v>148</v>
      </c>
      <c r="E529" s="38"/>
      <c r="F529" s="180" t="s">
        <v>756</v>
      </c>
      <c r="G529" s="38"/>
      <c r="H529" s="38"/>
      <c r="I529" s="176"/>
      <c r="J529" s="38"/>
      <c r="K529" s="38"/>
      <c r="L529" s="39"/>
      <c r="M529" s="177"/>
      <c r="N529" s="178"/>
      <c r="O529" s="72"/>
      <c r="P529" s="72"/>
      <c r="Q529" s="72"/>
      <c r="R529" s="72"/>
      <c r="S529" s="72"/>
      <c r="T529" s="73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9" t="s">
        <v>148</v>
      </c>
      <c r="AU529" s="19" t="s">
        <v>144</v>
      </c>
    </row>
    <row r="530" s="2" customFormat="1" ht="24.15" customHeight="1">
      <c r="A530" s="38"/>
      <c r="B530" s="160"/>
      <c r="C530" s="161" t="s">
        <v>757</v>
      </c>
      <c r="D530" s="161" t="s">
        <v>138</v>
      </c>
      <c r="E530" s="162" t="s">
        <v>758</v>
      </c>
      <c r="F530" s="163" t="s">
        <v>759</v>
      </c>
      <c r="G530" s="164" t="s">
        <v>335</v>
      </c>
      <c r="H530" s="165">
        <v>1</v>
      </c>
      <c r="I530" s="166"/>
      <c r="J530" s="167">
        <f>ROUND(I530*H530,2)</f>
        <v>0</v>
      </c>
      <c r="K530" s="163" t="s">
        <v>348</v>
      </c>
      <c r="L530" s="39"/>
      <c r="M530" s="168" t="s">
        <v>3</v>
      </c>
      <c r="N530" s="169" t="s">
        <v>45</v>
      </c>
      <c r="O530" s="72"/>
      <c r="P530" s="170">
        <f>O530*H530</f>
        <v>0</v>
      </c>
      <c r="Q530" s="170">
        <v>0</v>
      </c>
      <c r="R530" s="170">
        <f>Q530*H530</f>
        <v>0</v>
      </c>
      <c r="S530" s="170">
        <v>0</v>
      </c>
      <c r="T530" s="171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172" t="s">
        <v>266</v>
      </c>
      <c r="AT530" s="172" t="s">
        <v>138</v>
      </c>
      <c r="AU530" s="172" t="s">
        <v>144</v>
      </c>
      <c r="AY530" s="19" t="s">
        <v>135</v>
      </c>
      <c r="BE530" s="173">
        <f>IF(N530="základní",J530,0)</f>
        <v>0</v>
      </c>
      <c r="BF530" s="173">
        <f>IF(N530="snížená",J530,0)</f>
        <v>0</v>
      </c>
      <c r="BG530" s="173">
        <f>IF(N530="zákl. přenesená",J530,0)</f>
        <v>0</v>
      </c>
      <c r="BH530" s="173">
        <f>IF(N530="sníž. přenesená",J530,0)</f>
        <v>0</v>
      </c>
      <c r="BI530" s="173">
        <f>IF(N530="nulová",J530,0)</f>
        <v>0</v>
      </c>
      <c r="BJ530" s="19" t="s">
        <v>144</v>
      </c>
      <c r="BK530" s="173">
        <f>ROUND(I530*H530,2)</f>
        <v>0</v>
      </c>
      <c r="BL530" s="19" t="s">
        <v>266</v>
      </c>
      <c r="BM530" s="172" t="s">
        <v>760</v>
      </c>
    </row>
    <row r="531" s="2" customFormat="1">
      <c r="A531" s="38"/>
      <c r="B531" s="39"/>
      <c r="C531" s="38"/>
      <c r="D531" s="174" t="s">
        <v>146</v>
      </c>
      <c r="E531" s="38"/>
      <c r="F531" s="175" t="s">
        <v>759</v>
      </c>
      <c r="G531" s="38"/>
      <c r="H531" s="38"/>
      <c r="I531" s="176"/>
      <c r="J531" s="38"/>
      <c r="K531" s="38"/>
      <c r="L531" s="39"/>
      <c r="M531" s="177"/>
      <c r="N531" s="178"/>
      <c r="O531" s="72"/>
      <c r="P531" s="72"/>
      <c r="Q531" s="72"/>
      <c r="R531" s="72"/>
      <c r="S531" s="72"/>
      <c r="T531" s="73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9" t="s">
        <v>146</v>
      </c>
      <c r="AU531" s="19" t="s">
        <v>144</v>
      </c>
    </row>
    <row r="532" s="2" customFormat="1">
      <c r="A532" s="38"/>
      <c r="B532" s="39"/>
      <c r="C532" s="38"/>
      <c r="D532" s="179" t="s">
        <v>148</v>
      </c>
      <c r="E532" s="38"/>
      <c r="F532" s="180" t="s">
        <v>761</v>
      </c>
      <c r="G532" s="38"/>
      <c r="H532" s="38"/>
      <c r="I532" s="176"/>
      <c r="J532" s="38"/>
      <c r="K532" s="38"/>
      <c r="L532" s="39"/>
      <c r="M532" s="177"/>
      <c r="N532" s="178"/>
      <c r="O532" s="72"/>
      <c r="P532" s="72"/>
      <c r="Q532" s="72"/>
      <c r="R532" s="72"/>
      <c r="S532" s="72"/>
      <c r="T532" s="73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9" t="s">
        <v>148</v>
      </c>
      <c r="AU532" s="19" t="s">
        <v>144</v>
      </c>
    </row>
    <row r="533" s="2" customFormat="1" ht="24.15" customHeight="1">
      <c r="A533" s="38"/>
      <c r="B533" s="160"/>
      <c r="C533" s="197" t="s">
        <v>762</v>
      </c>
      <c r="D533" s="197" t="s">
        <v>650</v>
      </c>
      <c r="E533" s="198" t="s">
        <v>763</v>
      </c>
      <c r="F533" s="199" t="s">
        <v>764</v>
      </c>
      <c r="G533" s="200" t="s">
        <v>335</v>
      </c>
      <c r="H533" s="201">
        <v>1</v>
      </c>
      <c r="I533" s="202"/>
      <c r="J533" s="203">
        <f>ROUND(I533*H533,2)</f>
        <v>0</v>
      </c>
      <c r="K533" s="199" t="s">
        <v>348</v>
      </c>
      <c r="L533" s="204"/>
      <c r="M533" s="205" t="s">
        <v>3</v>
      </c>
      <c r="N533" s="206" t="s">
        <v>45</v>
      </c>
      <c r="O533" s="72"/>
      <c r="P533" s="170">
        <f>O533*H533</f>
        <v>0</v>
      </c>
      <c r="Q533" s="170">
        <v>0.0015200000000000001</v>
      </c>
      <c r="R533" s="170">
        <f>Q533*H533</f>
        <v>0.0015200000000000001</v>
      </c>
      <c r="S533" s="170">
        <v>0</v>
      </c>
      <c r="T533" s="171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172" t="s">
        <v>378</v>
      </c>
      <c r="AT533" s="172" t="s">
        <v>650</v>
      </c>
      <c r="AU533" s="172" t="s">
        <v>144</v>
      </c>
      <c r="AY533" s="19" t="s">
        <v>135</v>
      </c>
      <c r="BE533" s="173">
        <f>IF(N533="základní",J533,0)</f>
        <v>0</v>
      </c>
      <c r="BF533" s="173">
        <f>IF(N533="snížená",J533,0)</f>
        <v>0</v>
      </c>
      <c r="BG533" s="173">
        <f>IF(N533="zákl. přenesená",J533,0)</f>
        <v>0</v>
      </c>
      <c r="BH533" s="173">
        <f>IF(N533="sníž. přenesená",J533,0)</f>
        <v>0</v>
      </c>
      <c r="BI533" s="173">
        <f>IF(N533="nulová",J533,0)</f>
        <v>0</v>
      </c>
      <c r="BJ533" s="19" t="s">
        <v>144</v>
      </c>
      <c r="BK533" s="173">
        <f>ROUND(I533*H533,2)</f>
        <v>0</v>
      </c>
      <c r="BL533" s="19" t="s">
        <v>266</v>
      </c>
      <c r="BM533" s="172" t="s">
        <v>765</v>
      </c>
    </row>
    <row r="534" s="2" customFormat="1">
      <c r="A534" s="38"/>
      <c r="B534" s="39"/>
      <c r="C534" s="38"/>
      <c r="D534" s="174" t="s">
        <v>146</v>
      </c>
      <c r="E534" s="38"/>
      <c r="F534" s="175" t="s">
        <v>764</v>
      </c>
      <c r="G534" s="38"/>
      <c r="H534" s="38"/>
      <c r="I534" s="176"/>
      <c r="J534" s="38"/>
      <c r="K534" s="38"/>
      <c r="L534" s="39"/>
      <c r="M534" s="177"/>
      <c r="N534" s="178"/>
      <c r="O534" s="72"/>
      <c r="P534" s="72"/>
      <c r="Q534" s="72"/>
      <c r="R534" s="72"/>
      <c r="S534" s="72"/>
      <c r="T534" s="73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9" t="s">
        <v>146</v>
      </c>
      <c r="AU534" s="19" t="s">
        <v>144</v>
      </c>
    </row>
    <row r="535" s="2" customFormat="1" ht="24.15" customHeight="1">
      <c r="A535" s="38"/>
      <c r="B535" s="160"/>
      <c r="C535" s="161" t="s">
        <v>766</v>
      </c>
      <c r="D535" s="161" t="s">
        <v>138</v>
      </c>
      <c r="E535" s="162" t="s">
        <v>767</v>
      </c>
      <c r="F535" s="163" t="s">
        <v>768</v>
      </c>
      <c r="G535" s="164" t="s">
        <v>335</v>
      </c>
      <c r="H535" s="165">
        <v>10</v>
      </c>
      <c r="I535" s="166"/>
      <c r="J535" s="167">
        <f>ROUND(I535*H535,2)</f>
        <v>0</v>
      </c>
      <c r="K535" s="163" t="s">
        <v>142</v>
      </c>
      <c r="L535" s="39"/>
      <c r="M535" s="168" t="s">
        <v>3</v>
      </c>
      <c r="N535" s="169" t="s">
        <v>45</v>
      </c>
      <c r="O535" s="72"/>
      <c r="P535" s="170">
        <f>O535*H535</f>
        <v>0</v>
      </c>
      <c r="Q535" s="170">
        <v>0</v>
      </c>
      <c r="R535" s="170">
        <f>Q535*H535</f>
        <v>0</v>
      </c>
      <c r="S535" s="170">
        <v>0</v>
      </c>
      <c r="T535" s="171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172" t="s">
        <v>266</v>
      </c>
      <c r="AT535" s="172" t="s">
        <v>138</v>
      </c>
      <c r="AU535" s="172" t="s">
        <v>144</v>
      </c>
      <c r="AY535" s="19" t="s">
        <v>135</v>
      </c>
      <c r="BE535" s="173">
        <f>IF(N535="základní",J535,0)</f>
        <v>0</v>
      </c>
      <c r="BF535" s="173">
        <f>IF(N535="snížená",J535,0)</f>
        <v>0</v>
      </c>
      <c r="BG535" s="173">
        <f>IF(N535="zákl. přenesená",J535,0)</f>
        <v>0</v>
      </c>
      <c r="BH535" s="173">
        <f>IF(N535="sníž. přenesená",J535,0)</f>
        <v>0</v>
      </c>
      <c r="BI535" s="173">
        <f>IF(N535="nulová",J535,0)</f>
        <v>0</v>
      </c>
      <c r="BJ535" s="19" t="s">
        <v>144</v>
      </c>
      <c r="BK535" s="173">
        <f>ROUND(I535*H535,2)</f>
        <v>0</v>
      </c>
      <c r="BL535" s="19" t="s">
        <v>266</v>
      </c>
      <c r="BM535" s="172" t="s">
        <v>769</v>
      </c>
    </row>
    <row r="536" s="2" customFormat="1">
      <c r="A536" s="38"/>
      <c r="B536" s="39"/>
      <c r="C536" s="38"/>
      <c r="D536" s="174" t="s">
        <v>146</v>
      </c>
      <c r="E536" s="38"/>
      <c r="F536" s="175" t="s">
        <v>770</v>
      </c>
      <c r="G536" s="38"/>
      <c r="H536" s="38"/>
      <c r="I536" s="176"/>
      <c r="J536" s="38"/>
      <c r="K536" s="38"/>
      <c r="L536" s="39"/>
      <c r="M536" s="177"/>
      <c r="N536" s="178"/>
      <c r="O536" s="72"/>
      <c r="P536" s="72"/>
      <c r="Q536" s="72"/>
      <c r="R536" s="72"/>
      <c r="S536" s="72"/>
      <c r="T536" s="73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9" t="s">
        <v>146</v>
      </c>
      <c r="AU536" s="19" t="s">
        <v>144</v>
      </c>
    </row>
    <row r="537" s="2" customFormat="1">
      <c r="A537" s="38"/>
      <c r="B537" s="39"/>
      <c r="C537" s="38"/>
      <c r="D537" s="179" t="s">
        <v>148</v>
      </c>
      <c r="E537" s="38"/>
      <c r="F537" s="180" t="s">
        <v>771</v>
      </c>
      <c r="G537" s="38"/>
      <c r="H537" s="38"/>
      <c r="I537" s="176"/>
      <c r="J537" s="38"/>
      <c r="K537" s="38"/>
      <c r="L537" s="39"/>
      <c r="M537" s="177"/>
      <c r="N537" s="178"/>
      <c r="O537" s="72"/>
      <c r="P537" s="72"/>
      <c r="Q537" s="72"/>
      <c r="R537" s="72"/>
      <c r="S537" s="72"/>
      <c r="T537" s="73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9" t="s">
        <v>148</v>
      </c>
      <c r="AU537" s="19" t="s">
        <v>144</v>
      </c>
    </row>
    <row r="538" s="2" customFormat="1" ht="24.15" customHeight="1">
      <c r="A538" s="38"/>
      <c r="B538" s="160"/>
      <c r="C538" s="197" t="s">
        <v>772</v>
      </c>
      <c r="D538" s="197" t="s">
        <v>650</v>
      </c>
      <c r="E538" s="198" t="s">
        <v>773</v>
      </c>
      <c r="F538" s="199" t="s">
        <v>774</v>
      </c>
      <c r="G538" s="200" t="s">
        <v>335</v>
      </c>
      <c r="H538" s="201">
        <v>10</v>
      </c>
      <c r="I538" s="202"/>
      <c r="J538" s="203">
        <f>ROUND(I538*H538,2)</f>
        <v>0</v>
      </c>
      <c r="K538" s="199" t="s">
        <v>142</v>
      </c>
      <c r="L538" s="204"/>
      <c r="M538" s="205" t="s">
        <v>3</v>
      </c>
      <c r="N538" s="206" t="s">
        <v>45</v>
      </c>
      <c r="O538" s="72"/>
      <c r="P538" s="170">
        <f>O538*H538</f>
        <v>0</v>
      </c>
      <c r="Q538" s="170">
        <v>9.0000000000000006E-05</v>
      </c>
      <c r="R538" s="170">
        <f>Q538*H538</f>
        <v>0.00090000000000000008</v>
      </c>
      <c r="S538" s="170">
        <v>0</v>
      </c>
      <c r="T538" s="171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172" t="s">
        <v>378</v>
      </c>
      <c r="AT538" s="172" t="s">
        <v>650</v>
      </c>
      <c r="AU538" s="172" t="s">
        <v>144</v>
      </c>
      <c r="AY538" s="19" t="s">
        <v>135</v>
      </c>
      <c r="BE538" s="173">
        <f>IF(N538="základní",J538,0)</f>
        <v>0</v>
      </c>
      <c r="BF538" s="173">
        <f>IF(N538="snížená",J538,0)</f>
        <v>0</v>
      </c>
      <c r="BG538" s="173">
        <f>IF(N538="zákl. přenesená",J538,0)</f>
        <v>0</v>
      </c>
      <c r="BH538" s="173">
        <f>IF(N538="sníž. přenesená",J538,0)</f>
        <v>0</v>
      </c>
      <c r="BI538" s="173">
        <f>IF(N538="nulová",J538,0)</f>
        <v>0</v>
      </c>
      <c r="BJ538" s="19" t="s">
        <v>144</v>
      </c>
      <c r="BK538" s="173">
        <f>ROUND(I538*H538,2)</f>
        <v>0</v>
      </c>
      <c r="BL538" s="19" t="s">
        <v>266</v>
      </c>
      <c r="BM538" s="172" t="s">
        <v>775</v>
      </c>
    </row>
    <row r="539" s="2" customFormat="1">
      <c r="A539" s="38"/>
      <c r="B539" s="39"/>
      <c r="C539" s="38"/>
      <c r="D539" s="174" t="s">
        <v>146</v>
      </c>
      <c r="E539" s="38"/>
      <c r="F539" s="175" t="s">
        <v>774</v>
      </c>
      <c r="G539" s="38"/>
      <c r="H539" s="38"/>
      <c r="I539" s="176"/>
      <c r="J539" s="38"/>
      <c r="K539" s="38"/>
      <c r="L539" s="39"/>
      <c r="M539" s="177"/>
      <c r="N539" s="178"/>
      <c r="O539" s="72"/>
      <c r="P539" s="72"/>
      <c r="Q539" s="72"/>
      <c r="R539" s="72"/>
      <c r="S539" s="72"/>
      <c r="T539" s="73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9" t="s">
        <v>146</v>
      </c>
      <c r="AU539" s="19" t="s">
        <v>144</v>
      </c>
    </row>
    <row r="540" s="2" customFormat="1" ht="37.8" customHeight="1">
      <c r="A540" s="38"/>
      <c r="B540" s="160"/>
      <c r="C540" s="161" t="s">
        <v>776</v>
      </c>
      <c r="D540" s="161" t="s">
        <v>138</v>
      </c>
      <c r="E540" s="162" t="s">
        <v>777</v>
      </c>
      <c r="F540" s="163" t="s">
        <v>778</v>
      </c>
      <c r="G540" s="164" t="s">
        <v>335</v>
      </c>
      <c r="H540" s="165">
        <v>50</v>
      </c>
      <c r="I540" s="166"/>
      <c r="J540" s="167">
        <f>ROUND(I540*H540,2)</f>
        <v>0</v>
      </c>
      <c r="K540" s="163" t="s">
        <v>142</v>
      </c>
      <c r="L540" s="39"/>
      <c r="M540" s="168" t="s">
        <v>3</v>
      </c>
      <c r="N540" s="169" t="s">
        <v>45</v>
      </c>
      <c r="O540" s="72"/>
      <c r="P540" s="170">
        <f>O540*H540</f>
        <v>0</v>
      </c>
      <c r="Q540" s="170">
        <v>0</v>
      </c>
      <c r="R540" s="170">
        <f>Q540*H540</f>
        <v>0</v>
      </c>
      <c r="S540" s="170">
        <v>0</v>
      </c>
      <c r="T540" s="171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172" t="s">
        <v>266</v>
      </c>
      <c r="AT540" s="172" t="s">
        <v>138</v>
      </c>
      <c r="AU540" s="172" t="s">
        <v>144</v>
      </c>
      <c r="AY540" s="19" t="s">
        <v>135</v>
      </c>
      <c r="BE540" s="173">
        <f>IF(N540="základní",J540,0)</f>
        <v>0</v>
      </c>
      <c r="BF540" s="173">
        <f>IF(N540="snížená",J540,0)</f>
        <v>0</v>
      </c>
      <c r="BG540" s="173">
        <f>IF(N540="zákl. přenesená",J540,0)</f>
        <v>0</v>
      </c>
      <c r="BH540" s="173">
        <f>IF(N540="sníž. přenesená",J540,0)</f>
        <v>0</v>
      </c>
      <c r="BI540" s="173">
        <f>IF(N540="nulová",J540,0)</f>
        <v>0</v>
      </c>
      <c r="BJ540" s="19" t="s">
        <v>144</v>
      </c>
      <c r="BK540" s="173">
        <f>ROUND(I540*H540,2)</f>
        <v>0</v>
      </c>
      <c r="BL540" s="19" t="s">
        <v>266</v>
      </c>
      <c r="BM540" s="172" t="s">
        <v>779</v>
      </c>
    </row>
    <row r="541" s="2" customFormat="1">
      <c r="A541" s="38"/>
      <c r="B541" s="39"/>
      <c r="C541" s="38"/>
      <c r="D541" s="174" t="s">
        <v>146</v>
      </c>
      <c r="E541" s="38"/>
      <c r="F541" s="175" t="s">
        <v>780</v>
      </c>
      <c r="G541" s="38"/>
      <c r="H541" s="38"/>
      <c r="I541" s="176"/>
      <c r="J541" s="38"/>
      <c r="K541" s="38"/>
      <c r="L541" s="39"/>
      <c r="M541" s="177"/>
      <c r="N541" s="178"/>
      <c r="O541" s="72"/>
      <c r="P541" s="72"/>
      <c r="Q541" s="72"/>
      <c r="R541" s="72"/>
      <c r="S541" s="72"/>
      <c r="T541" s="73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9" t="s">
        <v>146</v>
      </c>
      <c r="AU541" s="19" t="s">
        <v>144</v>
      </c>
    </row>
    <row r="542" s="2" customFormat="1">
      <c r="A542" s="38"/>
      <c r="B542" s="39"/>
      <c r="C542" s="38"/>
      <c r="D542" s="179" t="s">
        <v>148</v>
      </c>
      <c r="E542" s="38"/>
      <c r="F542" s="180" t="s">
        <v>781</v>
      </c>
      <c r="G542" s="38"/>
      <c r="H542" s="38"/>
      <c r="I542" s="176"/>
      <c r="J542" s="38"/>
      <c r="K542" s="38"/>
      <c r="L542" s="39"/>
      <c r="M542" s="177"/>
      <c r="N542" s="178"/>
      <c r="O542" s="72"/>
      <c r="P542" s="72"/>
      <c r="Q542" s="72"/>
      <c r="R542" s="72"/>
      <c r="S542" s="72"/>
      <c r="T542" s="73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9" t="s">
        <v>148</v>
      </c>
      <c r="AU542" s="19" t="s">
        <v>144</v>
      </c>
    </row>
    <row r="543" s="2" customFormat="1" ht="24.15" customHeight="1">
      <c r="A543" s="38"/>
      <c r="B543" s="160"/>
      <c r="C543" s="197" t="s">
        <v>782</v>
      </c>
      <c r="D543" s="197" t="s">
        <v>650</v>
      </c>
      <c r="E543" s="198" t="s">
        <v>783</v>
      </c>
      <c r="F543" s="199" t="s">
        <v>784</v>
      </c>
      <c r="G543" s="200" t="s">
        <v>335</v>
      </c>
      <c r="H543" s="201">
        <v>50</v>
      </c>
      <c r="I543" s="202"/>
      <c r="J543" s="203">
        <f>ROUND(I543*H543,2)</f>
        <v>0</v>
      </c>
      <c r="K543" s="199" t="s">
        <v>142</v>
      </c>
      <c r="L543" s="204"/>
      <c r="M543" s="205" t="s">
        <v>3</v>
      </c>
      <c r="N543" s="206" t="s">
        <v>45</v>
      </c>
      <c r="O543" s="72"/>
      <c r="P543" s="170">
        <f>O543*H543</f>
        <v>0</v>
      </c>
      <c r="Q543" s="170">
        <v>9.0000000000000006E-05</v>
      </c>
      <c r="R543" s="170">
        <f>Q543*H543</f>
        <v>0.0045000000000000005</v>
      </c>
      <c r="S543" s="170">
        <v>0</v>
      </c>
      <c r="T543" s="171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172" t="s">
        <v>378</v>
      </c>
      <c r="AT543" s="172" t="s">
        <v>650</v>
      </c>
      <c r="AU543" s="172" t="s">
        <v>144</v>
      </c>
      <c r="AY543" s="19" t="s">
        <v>135</v>
      </c>
      <c r="BE543" s="173">
        <f>IF(N543="základní",J543,0)</f>
        <v>0</v>
      </c>
      <c r="BF543" s="173">
        <f>IF(N543="snížená",J543,0)</f>
        <v>0</v>
      </c>
      <c r="BG543" s="173">
        <f>IF(N543="zákl. přenesená",J543,0)</f>
        <v>0</v>
      </c>
      <c r="BH543" s="173">
        <f>IF(N543="sníž. přenesená",J543,0)</f>
        <v>0</v>
      </c>
      <c r="BI543" s="173">
        <f>IF(N543="nulová",J543,0)</f>
        <v>0</v>
      </c>
      <c r="BJ543" s="19" t="s">
        <v>144</v>
      </c>
      <c r="BK543" s="173">
        <f>ROUND(I543*H543,2)</f>
        <v>0</v>
      </c>
      <c r="BL543" s="19" t="s">
        <v>266</v>
      </c>
      <c r="BM543" s="172" t="s">
        <v>785</v>
      </c>
    </row>
    <row r="544" s="2" customFormat="1">
      <c r="A544" s="38"/>
      <c r="B544" s="39"/>
      <c r="C544" s="38"/>
      <c r="D544" s="174" t="s">
        <v>146</v>
      </c>
      <c r="E544" s="38"/>
      <c r="F544" s="175" t="s">
        <v>784</v>
      </c>
      <c r="G544" s="38"/>
      <c r="H544" s="38"/>
      <c r="I544" s="176"/>
      <c r="J544" s="38"/>
      <c r="K544" s="38"/>
      <c r="L544" s="39"/>
      <c r="M544" s="177"/>
      <c r="N544" s="178"/>
      <c r="O544" s="72"/>
      <c r="P544" s="72"/>
      <c r="Q544" s="72"/>
      <c r="R544" s="72"/>
      <c r="S544" s="72"/>
      <c r="T544" s="73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9" t="s">
        <v>146</v>
      </c>
      <c r="AU544" s="19" t="s">
        <v>144</v>
      </c>
    </row>
    <row r="545" s="2" customFormat="1" ht="16.5" customHeight="1">
      <c r="A545" s="38"/>
      <c r="B545" s="160"/>
      <c r="C545" s="161" t="s">
        <v>786</v>
      </c>
      <c r="D545" s="161" t="s">
        <v>138</v>
      </c>
      <c r="E545" s="162" t="s">
        <v>787</v>
      </c>
      <c r="F545" s="163" t="s">
        <v>788</v>
      </c>
      <c r="G545" s="164" t="s">
        <v>335</v>
      </c>
      <c r="H545" s="165">
        <v>10</v>
      </c>
      <c r="I545" s="166"/>
      <c r="J545" s="167">
        <f>ROUND(I545*H545,2)</f>
        <v>0</v>
      </c>
      <c r="K545" s="163" t="s">
        <v>3</v>
      </c>
      <c r="L545" s="39"/>
      <c r="M545" s="168" t="s">
        <v>3</v>
      </c>
      <c r="N545" s="169" t="s">
        <v>45</v>
      </c>
      <c r="O545" s="72"/>
      <c r="P545" s="170">
        <f>O545*H545</f>
        <v>0</v>
      </c>
      <c r="Q545" s="170">
        <v>0</v>
      </c>
      <c r="R545" s="170">
        <f>Q545*H545</f>
        <v>0</v>
      </c>
      <c r="S545" s="170">
        <v>0</v>
      </c>
      <c r="T545" s="171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172" t="s">
        <v>266</v>
      </c>
      <c r="AT545" s="172" t="s">
        <v>138</v>
      </c>
      <c r="AU545" s="172" t="s">
        <v>144</v>
      </c>
      <c r="AY545" s="19" t="s">
        <v>135</v>
      </c>
      <c r="BE545" s="173">
        <f>IF(N545="základní",J545,0)</f>
        <v>0</v>
      </c>
      <c r="BF545" s="173">
        <f>IF(N545="snížená",J545,0)</f>
        <v>0</v>
      </c>
      <c r="BG545" s="173">
        <f>IF(N545="zákl. přenesená",J545,0)</f>
        <v>0</v>
      </c>
      <c r="BH545" s="173">
        <f>IF(N545="sníž. přenesená",J545,0)</f>
        <v>0</v>
      </c>
      <c r="BI545" s="173">
        <f>IF(N545="nulová",J545,0)</f>
        <v>0</v>
      </c>
      <c r="BJ545" s="19" t="s">
        <v>144</v>
      </c>
      <c r="BK545" s="173">
        <f>ROUND(I545*H545,2)</f>
        <v>0</v>
      </c>
      <c r="BL545" s="19" t="s">
        <v>266</v>
      </c>
      <c r="BM545" s="172" t="s">
        <v>789</v>
      </c>
    </row>
    <row r="546" s="2" customFormat="1">
      <c r="A546" s="38"/>
      <c r="B546" s="39"/>
      <c r="C546" s="38"/>
      <c r="D546" s="174" t="s">
        <v>146</v>
      </c>
      <c r="E546" s="38"/>
      <c r="F546" s="175" t="s">
        <v>790</v>
      </c>
      <c r="G546" s="38"/>
      <c r="H546" s="38"/>
      <c r="I546" s="176"/>
      <c r="J546" s="38"/>
      <c r="K546" s="38"/>
      <c r="L546" s="39"/>
      <c r="M546" s="177"/>
      <c r="N546" s="178"/>
      <c r="O546" s="72"/>
      <c r="P546" s="72"/>
      <c r="Q546" s="72"/>
      <c r="R546" s="72"/>
      <c r="S546" s="72"/>
      <c r="T546" s="73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9" t="s">
        <v>146</v>
      </c>
      <c r="AU546" s="19" t="s">
        <v>144</v>
      </c>
    </row>
    <row r="547" s="2" customFormat="1" ht="16.5" customHeight="1">
      <c r="A547" s="38"/>
      <c r="B547" s="160"/>
      <c r="C547" s="197" t="s">
        <v>791</v>
      </c>
      <c r="D547" s="197" t="s">
        <v>650</v>
      </c>
      <c r="E547" s="198" t="s">
        <v>792</v>
      </c>
      <c r="F547" s="199" t="s">
        <v>793</v>
      </c>
      <c r="G547" s="200" t="s">
        <v>335</v>
      </c>
      <c r="H547" s="201">
        <v>6</v>
      </c>
      <c r="I547" s="202"/>
      <c r="J547" s="203">
        <f>ROUND(I547*H547,2)</f>
        <v>0</v>
      </c>
      <c r="K547" s="199" t="s">
        <v>3</v>
      </c>
      <c r="L547" s="204"/>
      <c r="M547" s="205" t="s">
        <v>3</v>
      </c>
      <c r="N547" s="206" t="s">
        <v>45</v>
      </c>
      <c r="O547" s="72"/>
      <c r="P547" s="170">
        <f>O547*H547</f>
        <v>0</v>
      </c>
      <c r="Q547" s="170">
        <v>0.00040000000000000002</v>
      </c>
      <c r="R547" s="170">
        <f>Q547*H547</f>
        <v>0.0024000000000000002</v>
      </c>
      <c r="S547" s="170">
        <v>0</v>
      </c>
      <c r="T547" s="171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172" t="s">
        <v>378</v>
      </c>
      <c r="AT547" s="172" t="s">
        <v>650</v>
      </c>
      <c r="AU547" s="172" t="s">
        <v>144</v>
      </c>
      <c r="AY547" s="19" t="s">
        <v>135</v>
      </c>
      <c r="BE547" s="173">
        <f>IF(N547="základní",J547,0)</f>
        <v>0</v>
      </c>
      <c r="BF547" s="173">
        <f>IF(N547="snížená",J547,0)</f>
        <v>0</v>
      </c>
      <c r="BG547" s="173">
        <f>IF(N547="zákl. přenesená",J547,0)</f>
        <v>0</v>
      </c>
      <c r="BH547" s="173">
        <f>IF(N547="sníž. přenesená",J547,0)</f>
        <v>0</v>
      </c>
      <c r="BI547" s="173">
        <f>IF(N547="nulová",J547,0)</f>
        <v>0</v>
      </c>
      <c r="BJ547" s="19" t="s">
        <v>144</v>
      </c>
      <c r="BK547" s="173">
        <f>ROUND(I547*H547,2)</f>
        <v>0</v>
      </c>
      <c r="BL547" s="19" t="s">
        <v>266</v>
      </c>
      <c r="BM547" s="172" t="s">
        <v>794</v>
      </c>
    </row>
    <row r="548" s="2" customFormat="1">
      <c r="A548" s="38"/>
      <c r="B548" s="39"/>
      <c r="C548" s="38"/>
      <c r="D548" s="174" t="s">
        <v>146</v>
      </c>
      <c r="E548" s="38"/>
      <c r="F548" s="175" t="s">
        <v>793</v>
      </c>
      <c r="G548" s="38"/>
      <c r="H548" s="38"/>
      <c r="I548" s="176"/>
      <c r="J548" s="38"/>
      <c r="K548" s="38"/>
      <c r="L548" s="39"/>
      <c r="M548" s="177"/>
      <c r="N548" s="178"/>
      <c r="O548" s="72"/>
      <c r="P548" s="72"/>
      <c r="Q548" s="72"/>
      <c r="R548" s="72"/>
      <c r="S548" s="72"/>
      <c r="T548" s="73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9" t="s">
        <v>146</v>
      </c>
      <c r="AU548" s="19" t="s">
        <v>144</v>
      </c>
    </row>
    <row r="549" s="2" customFormat="1" ht="16.5" customHeight="1">
      <c r="A549" s="38"/>
      <c r="B549" s="160"/>
      <c r="C549" s="197" t="s">
        <v>795</v>
      </c>
      <c r="D549" s="197" t="s">
        <v>650</v>
      </c>
      <c r="E549" s="198" t="s">
        <v>796</v>
      </c>
      <c r="F549" s="199" t="s">
        <v>797</v>
      </c>
      <c r="G549" s="200" t="s">
        <v>335</v>
      </c>
      <c r="H549" s="201">
        <v>4</v>
      </c>
      <c r="I549" s="202"/>
      <c r="J549" s="203">
        <f>ROUND(I549*H549,2)</f>
        <v>0</v>
      </c>
      <c r="K549" s="199" t="s">
        <v>3</v>
      </c>
      <c r="L549" s="204"/>
      <c r="M549" s="205" t="s">
        <v>3</v>
      </c>
      <c r="N549" s="206" t="s">
        <v>45</v>
      </c>
      <c r="O549" s="72"/>
      <c r="P549" s="170">
        <f>O549*H549</f>
        <v>0</v>
      </c>
      <c r="Q549" s="170">
        <v>0.00040000000000000002</v>
      </c>
      <c r="R549" s="170">
        <f>Q549*H549</f>
        <v>0.0016000000000000001</v>
      </c>
      <c r="S549" s="170">
        <v>0</v>
      </c>
      <c r="T549" s="171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72" t="s">
        <v>378</v>
      </c>
      <c r="AT549" s="172" t="s">
        <v>650</v>
      </c>
      <c r="AU549" s="172" t="s">
        <v>144</v>
      </c>
      <c r="AY549" s="19" t="s">
        <v>135</v>
      </c>
      <c r="BE549" s="173">
        <f>IF(N549="základní",J549,0)</f>
        <v>0</v>
      </c>
      <c r="BF549" s="173">
        <f>IF(N549="snížená",J549,0)</f>
        <v>0</v>
      </c>
      <c r="BG549" s="173">
        <f>IF(N549="zákl. přenesená",J549,0)</f>
        <v>0</v>
      </c>
      <c r="BH549" s="173">
        <f>IF(N549="sníž. přenesená",J549,0)</f>
        <v>0</v>
      </c>
      <c r="BI549" s="173">
        <f>IF(N549="nulová",J549,0)</f>
        <v>0</v>
      </c>
      <c r="BJ549" s="19" t="s">
        <v>144</v>
      </c>
      <c r="BK549" s="173">
        <f>ROUND(I549*H549,2)</f>
        <v>0</v>
      </c>
      <c r="BL549" s="19" t="s">
        <v>266</v>
      </c>
      <c r="BM549" s="172" t="s">
        <v>798</v>
      </c>
    </row>
    <row r="550" s="2" customFormat="1">
      <c r="A550" s="38"/>
      <c r="B550" s="39"/>
      <c r="C550" s="38"/>
      <c r="D550" s="174" t="s">
        <v>146</v>
      </c>
      <c r="E550" s="38"/>
      <c r="F550" s="175" t="s">
        <v>797</v>
      </c>
      <c r="G550" s="38"/>
      <c r="H550" s="38"/>
      <c r="I550" s="176"/>
      <c r="J550" s="38"/>
      <c r="K550" s="38"/>
      <c r="L550" s="39"/>
      <c r="M550" s="177"/>
      <c r="N550" s="178"/>
      <c r="O550" s="72"/>
      <c r="P550" s="72"/>
      <c r="Q550" s="72"/>
      <c r="R550" s="72"/>
      <c r="S550" s="72"/>
      <c r="T550" s="73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9" t="s">
        <v>146</v>
      </c>
      <c r="AU550" s="19" t="s">
        <v>144</v>
      </c>
    </row>
    <row r="551" s="2" customFormat="1" ht="16.5" customHeight="1">
      <c r="A551" s="38"/>
      <c r="B551" s="160"/>
      <c r="C551" s="161" t="s">
        <v>799</v>
      </c>
      <c r="D551" s="161" t="s">
        <v>138</v>
      </c>
      <c r="E551" s="162" t="s">
        <v>800</v>
      </c>
      <c r="F551" s="163" t="s">
        <v>801</v>
      </c>
      <c r="G551" s="164" t="s">
        <v>335</v>
      </c>
      <c r="H551" s="165">
        <v>3</v>
      </c>
      <c r="I551" s="166"/>
      <c r="J551" s="167">
        <f>ROUND(I551*H551,2)</f>
        <v>0</v>
      </c>
      <c r="K551" s="163" t="s">
        <v>3</v>
      </c>
      <c r="L551" s="39"/>
      <c r="M551" s="168" t="s">
        <v>3</v>
      </c>
      <c r="N551" s="169" t="s">
        <v>45</v>
      </c>
      <c r="O551" s="72"/>
      <c r="P551" s="170">
        <f>O551*H551</f>
        <v>0</v>
      </c>
      <c r="Q551" s="170">
        <v>0</v>
      </c>
      <c r="R551" s="170">
        <f>Q551*H551</f>
        <v>0</v>
      </c>
      <c r="S551" s="170">
        <v>0</v>
      </c>
      <c r="T551" s="171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172" t="s">
        <v>266</v>
      </c>
      <c r="AT551" s="172" t="s">
        <v>138</v>
      </c>
      <c r="AU551" s="172" t="s">
        <v>144</v>
      </c>
      <c r="AY551" s="19" t="s">
        <v>135</v>
      </c>
      <c r="BE551" s="173">
        <f>IF(N551="základní",J551,0)</f>
        <v>0</v>
      </c>
      <c r="BF551" s="173">
        <f>IF(N551="snížená",J551,0)</f>
        <v>0</v>
      </c>
      <c r="BG551" s="173">
        <f>IF(N551="zákl. přenesená",J551,0)</f>
        <v>0</v>
      </c>
      <c r="BH551" s="173">
        <f>IF(N551="sníž. přenesená",J551,0)</f>
        <v>0</v>
      </c>
      <c r="BI551" s="173">
        <f>IF(N551="nulová",J551,0)</f>
        <v>0</v>
      </c>
      <c r="BJ551" s="19" t="s">
        <v>144</v>
      </c>
      <c r="BK551" s="173">
        <f>ROUND(I551*H551,2)</f>
        <v>0</v>
      </c>
      <c r="BL551" s="19" t="s">
        <v>266</v>
      </c>
      <c r="BM551" s="172" t="s">
        <v>802</v>
      </c>
    </row>
    <row r="552" s="2" customFormat="1">
      <c r="A552" s="38"/>
      <c r="B552" s="39"/>
      <c r="C552" s="38"/>
      <c r="D552" s="174" t="s">
        <v>146</v>
      </c>
      <c r="E552" s="38"/>
      <c r="F552" s="175" t="s">
        <v>803</v>
      </c>
      <c r="G552" s="38"/>
      <c r="H552" s="38"/>
      <c r="I552" s="176"/>
      <c r="J552" s="38"/>
      <c r="K552" s="38"/>
      <c r="L552" s="39"/>
      <c r="M552" s="177"/>
      <c r="N552" s="178"/>
      <c r="O552" s="72"/>
      <c r="P552" s="72"/>
      <c r="Q552" s="72"/>
      <c r="R552" s="72"/>
      <c r="S552" s="72"/>
      <c r="T552" s="73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9" t="s">
        <v>146</v>
      </c>
      <c r="AU552" s="19" t="s">
        <v>144</v>
      </c>
    </row>
    <row r="553" s="2" customFormat="1" ht="24.15" customHeight="1">
      <c r="A553" s="38"/>
      <c r="B553" s="160"/>
      <c r="C553" s="197" t="s">
        <v>804</v>
      </c>
      <c r="D553" s="197" t="s">
        <v>650</v>
      </c>
      <c r="E553" s="198" t="s">
        <v>805</v>
      </c>
      <c r="F553" s="199" t="s">
        <v>806</v>
      </c>
      <c r="G553" s="200" t="s">
        <v>335</v>
      </c>
      <c r="H553" s="201">
        <v>3</v>
      </c>
      <c r="I553" s="202"/>
      <c r="J553" s="203">
        <f>ROUND(I553*H553,2)</f>
        <v>0</v>
      </c>
      <c r="K553" s="199" t="s">
        <v>3</v>
      </c>
      <c r="L553" s="204"/>
      <c r="M553" s="205" t="s">
        <v>3</v>
      </c>
      <c r="N553" s="206" t="s">
        <v>45</v>
      </c>
      <c r="O553" s="72"/>
      <c r="P553" s="170">
        <f>O553*H553</f>
        <v>0</v>
      </c>
      <c r="Q553" s="170">
        <v>0.0010499999999999999</v>
      </c>
      <c r="R553" s="170">
        <f>Q553*H553</f>
        <v>0.00315</v>
      </c>
      <c r="S553" s="170">
        <v>0</v>
      </c>
      <c r="T553" s="171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72" t="s">
        <v>378</v>
      </c>
      <c r="AT553" s="172" t="s">
        <v>650</v>
      </c>
      <c r="AU553" s="172" t="s">
        <v>144</v>
      </c>
      <c r="AY553" s="19" t="s">
        <v>135</v>
      </c>
      <c r="BE553" s="173">
        <f>IF(N553="základní",J553,0)</f>
        <v>0</v>
      </c>
      <c r="BF553" s="173">
        <f>IF(N553="snížená",J553,0)</f>
        <v>0</v>
      </c>
      <c r="BG553" s="173">
        <f>IF(N553="zákl. přenesená",J553,0)</f>
        <v>0</v>
      </c>
      <c r="BH553" s="173">
        <f>IF(N553="sníž. přenesená",J553,0)</f>
        <v>0</v>
      </c>
      <c r="BI553" s="173">
        <f>IF(N553="nulová",J553,0)</f>
        <v>0</v>
      </c>
      <c r="BJ553" s="19" t="s">
        <v>144</v>
      </c>
      <c r="BK553" s="173">
        <f>ROUND(I553*H553,2)</f>
        <v>0</v>
      </c>
      <c r="BL553" s="19" t="s">
        <v>266</v>
      </c>
      <c r="BM553" s="172" t="s">
        <v>807</v>
      </c>
    </row>
    <row r="554" s="2" customFormat="1">
      <c r="A554" s="38"/>
      <c r="B554" s="39"/>
      <c r="C554" s="38"/>
      <c r="D554" s="174" t="s">
        <v>146</v>
      </c>
      <c r="E554" s="38"/>
      <c r="F554" s="175" t="s">
        <v>806</v>
      </c>
      <c r="G554" s="38"/>
      <c r="H554" s="38"/>
      <c r="I554" s="176"/>
      <c r="J554" s="38"/>
      <c r="K554" s="38"/>
      <c r="L554" s="39"/>
      <c r="M554" s="177"/>
      <c r="N554" s="178"/>
      <c r="O554" s="72"/>
      <c r="P554" s="72"/>
      <c r="Q554" s="72"/>
      <c r="R554" s="72"/>
      <c r="S554" s="72"/>
      <c r="T554" s="73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9" t="s">
        <v>146</v>
      </c>
      <c r="AU554" s="19" t="s">
        <v>144</v>
      </c>
    </row>
    <row r="555" s="2" customFormat="1" ht="37.8" customHeight="1">
      <c r="A555" s="38"/>
      <c r="B555" s="160"/>
      <c r="C555" s="161" t="s">
        <v>808</v>
      </c>
      <c r="D555" s="161" t="s">
        <v>138</v>
      </c>
      <c r="E555" s="162" t="s">
        <v>809</v>
      </c>
      <c r="F555" s="163" t="s">
        <v>810</v>
      </c>
      <c r="G555" s="164" t="s">
        <v>335</v>
      </c>
      <c r="H555" s="165">
        <v>10</v>
      </c>
      <c r="I555" s="166"/>
      <c r="J555" s="167">
        <f>ROUND(I555*H555,2)</f>
        <v>0</v>
      </c>
      <c r="K555" s="163" t="s">
        <v>348</v>
      </c>
      <c r="L555" s="39"/>
      <c r="M555" s="168" t="s">
        <v>3</v>
      </c>
      <c r="N555" s="169" t="s">
        <v>45</v>
      </c>
      <c r="O555" s="72"/>
      <c r="P555" s="170">
        <f>O555*H555</f>
        <v>0</v>
      </c>
      <c r="Q555" s="170">
        <v>0</v>
      </c>
      <c r="R555" s="170">
        <f>Q555*H555</f>
        <v>0</v>
      </c>
      <c r="S555" s="170">
        <v>0</v>
      </c>
      <c r="T555" s="171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72" t="s">
        <v>266</v>
      </c>
      <c r="AT555" s="172" t="s">
        <v>138</v>
      </c>
      <c r="AU555" s="172" t="s">
        <v>144</v>
      </c>
      <c r="AY555" s="19" t="s">
        <v>135</v>
      </c>
      <c r="BE555" s="173">
        <f>IF(N555="základní",J555,0)</f>
        <v>0</v>
      </c>
      <c r="BF555" s="173">
        <f>IF(N555="snížená",J555,0)</f>
        <v>0</v>
      </c>
      <c r="BG555" s="173">
        <f>IF(N555="zákl. přenesená",J555,0)</f>
        <v>0</v>
      </c>
      <c r="BH555" s="173">
        <f>IF(N555="sníž. přenesená",J555,0)</f>
        <v>0</v>
      </c>
      <c r="BI555" s="173">
        <f>IF(N555="nulová",J555,0)</f>
        <v>0</v>
      </c>
      <c r="BJ555" s="19" t="s">
        <v>144</v>
      </c>
      <c r="BK555" s="173">
        <f>ROUND(I555*H555,2)</f>
        <v>0</v>
      </c>
      <c r="BL555" s="19" t="s">
        <v>266</v>
      </c>
      <c r="BM555" s="172" t="s">
        <v>811</v>
      </c>
    </row>
    <row r="556" s="2" customFormat="1">
      <c r="A556" s="38"/>
      <c r="B556" s="39"/>
      <c r="C556" s="38"/>
      <c r="D556" s="174" t="s">
        <v>146</v>
      </c>
      <c r="E556" s="38"/>
      <c r="F556" s="175" t="s">
        <v>812</v>
      </c>
      <c r="G556" s="38"/>
      <c r="H556" s="38"/>
      <c r="I556" s="176"/>
      <c r="J556" s="38"/>
      <c r="K556" s="38"/>
      <c r="L556" s="39"/>
      <c r="M556" s="177"/>
      <c r="N556" s="178"/>
      <c r="O556" s="72"/>
      <c r="P556" s="72"/>
      <c r="Q556" s="72"/>
      <c r="R556" s="72"/>
      <c r="S556" s="72"/>
      <c r="T556" s="73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9" t="s">
        <v>146</v>
      </c>
      <c r="AU556" s="19" t="s">
        <v>144</v>
      </c>
    </row>
    <row r="557" s="2" customFormat="1">
      <c r="A557" s="38"/>
      <c r="B557" s="39"/>
      <c r="C557" s="38"/>
      <c r="D557" s="179" t="s">
        <v>148</v>
      </c>
      <c r="E557" s="38"/>
      <c r="F557" s="180" t="s">
        <v>813</v>
      </c>
      <c r="G557" s="38"/>
      <c r="H557" s="38"/>
      <c r="I557" s="176"/>
      <c r="J557" s="38"/>
      <c r="K557" s="38"/>
      <c r="L557" s="39"/>
      <c r="M557" s="177"/>
      <c r="N557" s="178"/>
      <c r="O557" s="72"/>
      <c r="P557" s="72"/>
      <c r="Q557" s="72"/>
      <c r="R557" s="72"/>
      <c r="S557" s="72"/>
      <c r="T557" s="73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9" t="s">
        <v>148</v>
      </c>
      <c r="AU557" s="19" t="s">
        <v>144</v>
      </c>
    </row>
    <row r="558" s="2" customFormat="1" ht="24.15" customHeight="1">
      <c r="A558" s="38"/>
      <c r="B558" s="160"/>
      <c r="C558" s="197" t="s">
        <v>814</v>
      </c>
      <c r="D558" s="197" t="s">
        <v>650</v>
      </c>
      <c r="E558" s="198" t="s">
        <v>815</v>
      </c>
      <c r="F558" s="199" t="s">
        <v>816</v>
      </c>
      <c r="G558" s="200" t="s">
        <v>335</v>
      </c>
      <c r="H558" s="201">
        <v>10</v>
      </c>
      <c r="I558" s="202"/>
      <c r="J558" s="203">
        <f>ROUND(I558*H558,2)</f>
        <v>0</v>
      </c>
      <c r="K558" s="199" t="s">
        <v>348</v>
      </c>
      <c r="L558" s="204"/>
      <c r="M558" s="205" t="s">
        <v>3</v>
      </c>
      <c r="N558" s="206" t="s">
        <v>45</v>
      </c>
      <c r="O558" s="72"/>
      <c r="P558" s="170">
        <f>O558*H558</f>
        <v>0</v>
      </c>
      <c r="Q558" s="170">
        <v>0.0015</v>
      </c>
      <c r="R558" s="170">
        <f>Q558*H558</f>
        <v>0.014999999999999999</v>
      </c>
      <c r="S558" s="170">
        <v>0</v>
      </c>
      <c r="T558" s="171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172" t="s">
        <v>378</v>
      </c>
      <c r="AT558" s="172" t="s">
        <v>650</v>
      </c>
      <c r="AU558" s="172" t="s">
        <v>144</v>
      </c>
      <c r="AY558" s="19" t="s">
        <v>135</v>
      </c>
      <c r="BE558" s="173">
        <f>IF(N558="základní",J558,0)</f>
        <v>0</v>
      </c>
      <c r="BF558" s="173">
        <f>IF(N558="snížená",J558,0)</f>
        <v>0</v>
      </c>
      <c r="BG558" s="173">
        <f>IF(N558="zákl. přenesená",J558,0)</f>
        <v>0</v>
      </c>
      <c r="BH558" s="173">
        <f>IF(N558="sníž. přenesená",J558,0)</f>
        <v>0</v>
      </c>
      <c r="BI558" s="173">
        <f>IF(N558="nulová",J558,0)</f>
        <v>0</v>
      </c>
      <c r="BJ558" s="19" t="s">
        <v>144</v>
      </c>
      <c r="BK558" s="173">
        <f>ROUND(I558*H558,2)</f>
        <v>0</v>
      </c>
      <c r="BL558" s="19" t="s">
        <v>266</v>
      </c>
      <c r="BM558" s="172" t="s">
        <v>817</v>
      </c>
    </row>
    <row r="559" s="2" customFormat="1">
      <c r="A559" s="38"/>
      <c r="B559" s="39"/>
      <c r="C559" s="38"/>
      <c r="D559" s="174" t="s">
        <v>146</v>
      </c>
      <c r="E559" s="38"/>
      <c r="F559" s="175" t="s">
        <v>816</v>
      </c>
      <c r="G559" s="38"/>
      <c r="H559" s="38"/>
      <c r="I559" s="176"/>
      <c r="J559" s="38"/>
      <c r="K559" s="38"/>
      <c r="L559" s="39"/>
      <c r="M559" s="177"/>
      <c r="N559" s="178"/>
      <c r="O559" s="72"/>
      <c r="P559" s="72"/>
      <c r="Q559" s="72"/>
      <c r="R559" s="72"/>
      <c r="S559" s="72"/>
      <c r="T559" s="73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9" t="s">
        <v>146</v>
      </c>
      <c r="AU559" s="19" t="s">
        <v>144</v>
      </c>
    </row>
    <row r="560" s="2" customFormat="1">
      <c r="A560" s="38"/>
      <c r="B560" s="39"/>
      <c r="C560" s="38"/>
      <c r="D560" s="174" t="s">
        <v>165</v>
      </c>
      <c r="E560" s="38"/>
      <c r="F560" s="189" t="s">
        <v>818</v>
      </c>
      <c r="G560" s="38"/>
      <c r="H560" s="38"/>
      <c r="I560" s="176"/>
      <c r="J560" s="38"/>
      <c r="K560" s="38"/>
      <c r="L560" s="39"/>
      <c r="M560" s="177"/>
      <c r="N560" s="178"/>
      <c r="O560" s="72"/>
      <c r="P560" s="72"/>
      <c r="Q560" s="72"/>
      <c r="R560" s="72"/>
      <c r="S560" s="72"/>
      <c r="T560" s="73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9" t="s">
        <v>165</v>
      </c>
      <c r="AU560" s="19" t="s">
        <v>144</v>
      </c>
    </row>
    <row r="561" s="2" customFormat="1" ht="44.25" customHeight="1">
      <c r="A561" s="38"/>
      <c r="B561" s="160"/>
      <c r="C561" s="161" t="s">
        <v>819</v>
      </c>
      <c r="D561" s="161" t="s">
        <v>138</v>
      </c>
      <c r="E561" s="162" t="s">
        <v>820</v>
      </c>
      <c r="F561" s="163" t="s">
        <v>821</v>
      </c>
      <c r="G561" s="164" t="s">
        <v>335</v>
      </c>
      <c r="H561" s="165">
        <v>1</v>
      </c>
      <c r="I561" s="166"/>
      <c r="J561" s="167">
        <f>ROUND(I561*H561,2)</f>
        <v>0</v>
      </c>
      <c r="K561" s="163" t="s">
        <v>3</v>
      </c>
      <c r="L561" s="39"/>
      <c r="M561" s="168" t="s">
        <v>3</v>
      </c>
      <c r="N561" s="169" t="s">
        <v>45</v>
      </c>
      <c r="O561" s="72"/>
      <c r="P561" s="170">
        <f>O561*H561</f>
        <v>0</v>
      </c>
      <c r="Q561" s="170">
        <v>0</v>
      </c>
      <c r="R561" s="170">
        <f>Q561*H561</f>
        <v>0</v>
      </c>
      <c r="S561" s="170">
        <v>0</v>
      </c>
      <c r="T561" s="171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172" t="s">
        <v>266</v>
      </c>
      <c r="AT561" s="172" t="s">
        <v>138</v>
      </c>
      <c r="AU561" s="172" t="s">
        <v>144</v>
      </c>
      <c r="AY561" s="19" t="s">
        <v>135</v>
      </c>
      <c r="BE561" s="173">
        <f>IF(N561="základní",J561,0)</f>
        <v>0</v>
      </c>
      <c r="BF561" s="173">
        <f>IF(N561="snížená",J561,0)</f>
        <v>0</v>
      </c>
      <c r="BG561" s="173">
        <f>IF(N561="zákl. přenesená",J561,0)</f>
        <v>0</v>
      </c>
      <c r="BH561" s="173">
        <f>IF(N561="sníž. přenesená",J561,0)</f>
        <v>0</v>
      </c>
      <c r="BI561" s="173">
        <f>IF(N561="nulová",J561,0)</f>
        <v>0</v>
      </c>
      <c r="BJ561" s="19" t="s">
        <v>144</v>
      </c>
      <c r="BK561" s="173">
        <f>ROUND(I561*H561,2)</f>
        <v>0</v>
      </c>
      <c r="BL561" s="19" t="s">
        <v>266</v>
      </c>
      <c r="BM561" s="172" t="s">
        <v>822</v>
      </c>
    </row>
    <row r="562" s="2" customFormat="1">
      <c r="A562" s="38"/>
      <c r="B562" s="39"/>
      <c r="C562" s="38"/>
      <c r="D562" s="174" t="s">
        <v>146</v>
      </c>
      <c r="E562" s="38"/>
      <c r="F562" s="175" t="s">
        <v>821</v>
      </c>
      <c r="G562" s="38"/>
      <c r="H562" s="38"/>
      <c r="I562" s="176"/>
      <c r="J562" s="38"/>
      <c r="K562" s="38"/>
      <c r="L562" s="39"/>
      <c r="M562" s="177"/>
      <c r="N562" s="178"/>
      <c r="O562" s="72"/>
      <c r="P562" s="72"/>
      <c r="Q562" s="72"/>
      <c r="R562" s="72"/>
      <c r="S562" s="72"/>
      <c r="T562" s="73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9" t="s">
        <v>146</v>
      </c>
      <c r="AU562" s="19" t="s">
        <v>144</v>
      </c>
    </row>
    <row r="563" s="12" customFormat="1" ht="22.8" customHeight="1">
      <c r="A563" s="12"/>
      <c r="B563" s="147"/>
      <c r="C563" s="12"/>
      <c r="D563" s="148" t="s">
        <v>72</v>
      </c>
      <c r="E563" s="158" t="s">
        <v>823</v>
      </c>
      <c r="F563" s="158" t="s">
        <v>824</v>
      </c>
      <c r="G563" s="12"/>
      <c r="H563" s="12"/>
      <c r="I563" s="150"/>
      <c r="J563" s="159">
        <f>BK563</f>
        <v>0</v>
      </c>
      <c r="K563" s="12"/>
      <c r="L563" s="147"/>
      <c r="M563" s="152"/>
      <c r="N563" s="153"/>
      <c r="O563" s="153"/>
      <c r="P563" s="154">
        <f>SUM(P564:P592)</f>
        <v>0</v>
      </c>
      <c r="Q563" s="153"/>
      <c r="R563" s="154">
        <f>SUM(R564:R592)</f>
        <v>0.00792</v>
      </c>
      <c r="S563" s="153"/>
      <c r="T563" s="155">
        <f>SUM(T564:T592)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148" t="s">
        <v>144</v>
      </c>
      <c r="AT563" s="156" t="s">
        <v>72</v>
      </c>
      <c r="AU563" s="156" t="s">
        <v>81</v>
      </c>
      <c r="AY563" s="148" t="s">
        <v>135</v>
      </c>
      <c r="BK563" s="157">
        <f>SUM(BK564:BK592)</f>
        <v>0</v>
      </c>
    </row>
    <row r="564" s="2" customFormat="1" ht="16.5" customHeight="1">
      <c r="A564" s="38"/>
      <c r="B564" s="160"/>
      <c r="C564" s="161" t="s">
        <v>825</v>
      </c>
      <c r="D564" s="161" t="s">
        <v>138</v>
      </c>
      <c r="E564" s="162" t="s">
        <v>826</v>
      </c>
      <c r="F564" s="163" t="s">
        <v>3</v>
      </c>
      <c r="G564" s="164" t="s">
        <v>417</v>
      </c>
      <c r="H564" s="165">
        <v>1</v>
      </c>
      <c r="I564" s="166"/>
      <c r="J564" s="167">
        <f>ROUND(I564*H564,2)</f>
        <v>0</v>
      </c>
      <c r="K564" s="163" t="s">
        <v>3</v>
      </c>
      <c r="L564" s="39"/>
      <c r="M564" s="168" t="s">
        <v>3</v>
      </c>
      <c r="N564" s="169" t="s">
        <v>45</v>
      </c>
      <c r="O564" s="72"/>
      <c r="P564" s="170">
        <f>O564*H564</f>
        <v>0</v>
      </c>
      <c r="Q564" s="170">
        <v>0</v>
      </c>
      <c r="R564" s="170">
        <f>Q564*H564</f>
        <v>0</v>
      </c>
      <c r="S564" s="170">
        <v>0</v>
      </c>
      <c r="T564" s="171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172" t="s">
        <v>266</v>
      </c>
      <c r="AT564" s="172" t="s">
        <v>138</v>
      </c>
      <c r="AU564" s="172" t="s">
        <v>144</v>
      </c>
      <c r="AY564" s="19" t="s">
        <v>135</v>
      </c>
      <c r="BE564" s="173">
        <f>IF(N564="základní",J564,0)</f>
        <v>0</v>
      </c>
      <c r="BF564" s="173">
        <f>IF(N564="snížená",J564,0)</f>
        <v>0</v>
      </c>
      <c r="BG564" s="173">
        <f>IF(N564="zákl. přenesená",J564,0)</f>
        <v>0</v>
      </c>
      <c r="BH564" s="173">
        <f>IF(N564="sníž. přenesená",J564,0)</f>
        <v>0</v>
      </c>
      <c r="BI564" s="173">
        <f>IF(N564="nulová",J564,0)</f>
        <v>0</v>
      </c>
      <c r="BJ564" s="19" t="s">
        <v>144</v>
      </c>
      <c r="BK564" s="173">
        <f>ROUND(I564*H564,2)</f>
        <v>0</v>
      </c>
      <c r="BL564" s="19" t="s">
        <v>266</v>
      </c>
      <c r="BM564" s="172" t="s">
        <v>827</v>
      </c>
    </row>
    <row r="565" s="2" customFormat="1">
      <c r="A565" s="38"/>
      <c r="B565" s="39"/>
      <c r="C565" s="38"/>
      <c r="D565" s="174" t="s">
        <v>146</v>
      </c>
      <c r="E565" s="38"/>
      <c r="F565" s="175" t="s">
        <v>828</v>
      </c>
      <c r="G565" s="38"/>
      <c r="H565" s="38"/>
      <c r="I565" s="176"/>
      <c r="J565" s="38"/>
      <c r="K565" s="38"/>
      <c r="L565" s="39"/>
      <c r="M565" s="177"/>
      <c r="N565" s="178"/>
      <c r="O565" s="72"/>
      <c r="P565" s="72"/>
      <c r="Q565" s="72"/>
      <c r="R565" s="72"/>
      <c r="S565" s="72"/>
      <c r="T565" s="73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9" t="s">
        <v>146</v>
      </c>
      <c r="AU565" s="19" t="s">
        <v>144</v>
      </c>
    </row>
    <row r="566" s="2" customFormat="1" ht="24.15" customHeight="1">
      <c r="A566" s="38"/>
      <c r="B566" s="160"/>
      <c r="C566" s="161" t="s">
        <v>829</v>
      </c>
      <c r="D566" s="161" t="s">
        <v>138</v>
      </c>
      <c r="E566" s="162" t="s">
        <v>830</v>
      </c>
      <c r="F566" s="163" t="s">
        <v>831</v>
      </c>
      <c r="G566" s="164" t="s">
        <v>288</v>
      </c>
      <c r="H566" s="165">
        <v>60</v>
      </c>
      <c r="I566" s="166"/>
      <c r="J566" s="167">
        <f>ROUND(I566*H566,2)</f>
        <v>0</v>
      </c>
      <c r="K566" s="163" t="s">
        <v>177</v>
      </c>
      <c r="L566" s="39"/>
      <c r="M566" s="168" t="s">
        <v>3</v>
      </c>
      <c r="N566" s="169" t="s">
        <v>45</v>
      </c>
      <c r="O566" s="72"/>
      <c r="P566" s="170">
        <f>O566*H566</f>
        <v>0</v>
      </c>
      <c r="Q566" s="170">
        <v>0</v>
      </c>
      <c r="R566" s="170">
        <f>Q566*H566</f>
        <v>0</v>
      </c>
      <c r="S566" s="170">
        <v>0</v>
      </c>
      <c r="T566" s="171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172" t="s">
        <v>266</v>
      </c>
      <c r="AT566" s="172" t="s">
        <v>138</v>
      </c>
      <c r="AU566" s="172" t="s">
        <v>144</v>
      </c>
      <c r="AY566" s="19" t="s">
        <v>135</v>
      </c>
      <c r="BE566" s="173">
        <f>IF(N566="základní",J566,0)</f>
        <v>0</v>
      </c>
      <c r="BF566" s="173">
        <f>IF(N566="snížená",J566,0)</f>
        <v>0</v>
      </c>
      <c r="BG566" s="173">
        <f>IF(N566="zákl. přenesená",J566,0)</f>
        <v>0</v>
      </c>
      <c r="BH566" s="173">
        <f>IF(N566="sníž. přenesená",J566,0)</f>
        <v>0</v>
      </c>
      <c r="BI566" s="173">
        <f>IF(N566="nulová",J566,0)</f>
        <v>0</v>
      </c>
      <c r="BJ566" s="19" t="s">
        <v>144</v>
      </c>
      <c r="BK566" s="173">
        <f>ROUND(I566*H566,2)</f>
        <v>0</v>
      </c>
      <c r="BL566" s="19" t="s">
        <v>266</v>
      </c>
      <c r="BM566" s="172" t="s">
        <v>832</v>
      </c>
    </row>
    <row r="567" s="2" customFormat="1">
      <c r="A567" s="38"/>
      <c r="B567" s="39"/>
      <c r="C567" s="38"/>
      <c r="D567" s="174" t="s">
        <v>146</v>
      </c>
      <c r="E567" s="38"/>
      <c r="F567" s="175" t="s">
        <v>833</v>
      </c>
      <c r="G567" s="38"/>
      <c r="H567" s="38"/>
      <c r="I567" s="176"/>
      <c r="J567" s="38"/>
      <c r="K567" s="38"/>
      <c r="L567" s="39"/>
      <c r="M567" s="177"/>
      <c r="N567" s="178"/>
      <c r="O567" s="72"/>
      <c r="P567" s="72"/>
      <c r="Q567" s="72"/>
      <c r="R567" s="72"/>
      <c r="S567" s="72"/>
      <c r="T567" s="73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9" t="s">
        <v>146</v>
      </c>
      <c r="AU567" s="19" t="s">
        <v>144</v>
      </c>
    </row>
    <row r="568" s="2" customFormat="1">
      <c r="A568" s="38"/>
      <c r="B568" s="39"/>
      <c r="C568" s="38"/>
      <c r="D568" s="179" t="s">
        <v>148</v>
      </c>
      <c r="E568" s="38"/>
      <c r="F568" s="180" t="s">
        <v>834</v>
      </c>
      <c r="G568" s="38"/>
      <c r="H568" s="38"/>
      <c r="I568" s="176"/>
      <c r="J568" s="38"/>
      <c r="K568" s="38"/>
      <c r="L568" s="39"/>
      <c r="M568" s="177"/>
      <c r="N568" s="178"/>
      <c r="O568" s="72"/>
      <c r="P568" s="72"/>
      <c r="Q568" s="72"/>
      <c r="R568" s="72"/>
      <c r="S568" s="72"/>
      <c r="T568" s="73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9" t="s">
        <v>148</v>
      </c>
      <c r="AU568" s="19" t="s">
        <v>144</v>
      </c>
    </row>
    <row r="569" s="2" customFormat="1" ht="24.15" customHeight="1">
      <c r="A569" s="38"/>
      <c r="B569" s="160"/>
      <c r="C569" s="197" t="s">
        <v>835</v>
      </c>
      <c r="D569" s="197" t="s">
        <v>650</v>
      </c>
      <c r="E569" s="198" t="s">
        <v>836</v>
      </c>
      <c r="F569" s="199" t="s">
        <v>837</v>
      </c>
      <c r="G569" s="200" t="s">
        <v>288</v>
      </c>
      <c r="H569" s="201">
        <v>63</v>
      </c>
      <c r="I569" s="202"/>
      <c r="J569" s="203">
        <f>ROUND(I569*H569,2)</f>
        <v>0</v>
      </c>
      <c r="K569" s="199" t="s">
        <v>177</v>
      </c>
      <c r="L569" s="204"/>
      <c r="M569" s="205" t="s">
        <v>3</v>
      </c>
      <c r="N569" s="206" t="s">
        <v>45</v>
      </c>
      <c r="O569" s="72"/>
      <c r="P569" s="170">
        <f>O569*H569</f>
        <v>0</v>
      </c>
      <c r="Q569" s="170">
        <v>6.0000000000000002E-05</v>
      </c>
      <c r="R569" s="170">
        <f>Q569*H569</f>
        <v>0.0037799999999999999</v>
      </c>
      <c r="S569" s="170">
        <v>0</v>
      </c>
      <c r="T569" s="171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72" t="s">
        <v>378</v>
      </c>
      <c r="AT569" s="172" t="s">
        <v>650</v>
      </c>
      <c r="AU569" s="172" t="s">
        <v>144</v>
      </c>
      <c r="AY569" s="19" t="s">
        <v>135</v>
      </c>
      <c r="BE569" s="173">
        <f>IF(N569="základní",J569,0)</f>
        <v>0</v>
      </c>
      <c r="BF569" s="173">
        <f>IF(N569="snížená",J569,0)</f>
        <v>0</v>
      </c>
      <c r="BG569" s="173">
        <f>IF(N569="zákl. přenesená",J569,0)</f>
        <v>0</v>
      </c>
      <c r="BH569" s="173">
        <f>IF(N569="sníž. přenesená",J569,0)</f>
        <v>0</v>
      </c>
      <c r="BI569" s="173">
        <f>IF(N569="nulová",J569,0)</f>
        <v>0</v>
      </c>
      <c r="BJ569" s="19" t="s">
        <v>144</v>
      </c>
      <c r="BK569" s="173">
        <f>ROUND(I569*H569,2)</f>
        <v>0</v>
      </c>
      <c r="BL569" s="19" t="s">
        <v>266</v>
      </c>
      <c r="BM569" s="172" t="s">
        <v>838</v>
      </c>
    </row>
    <row r="570" s="2" customFormat="1">
      <c r="A570" s="38"/>
      <c r="B570" s="39"/>
      <c r="C570" s="38"/>
      <c r="D570" s="174" t="s">
        <v>146</v>
      </c>
      <c r="E570" s="38"/>
      <c r="F570" s="175" t="s">
        <v>837</v>
      </c>
      <c r="G570" s="38"/>
      <c r="H570" s="38"/>
      <c r="I570" s="176"/>
      <c r="J570" s="38"/>
      <c r="K570" s="38"/>
      <c r="L570" s="39"/>
      <c r="M570" s="177"/>
      <c r="N570" s="178"/>
      <c r="O570" s="72"/>
      <c r="P570" s="72"/>
      <c r="Q570" s="72"/>
      <c r="R570" s="72"/>
      <c r="S570" s="72"/>
      <c r="T570" s="73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9" t="s">
        <v>146</v>
      </c>
      <c r="AU570" s="19" t="s">
        <v>144</v>
      </c>
    </row>
    <row r="571" s="13" customFormat="1">
      <c r="A571" s="13"/>
      <c r="B571" s="181"/>
      <c r="C571" s="13"/>
      <c r="D571" s="174" t="s">
        <v>150</v>
      </c>
      <c r="E571" s="13"/>
      <c r="F571" s="183" t="s">
        <v>839</v>
      </c>
      <c r="G571" s="13"/>
      <c r="H571" s="184">
        <v>63</v>
      </c>
      <c r="I571" s="185"/>
      <c r="J571" s="13"/>
      <c r="K571" s="13"/>
      <c r="L571" s="181"/>
      <c r="M571" s="186"/>
      <c r="N571" s="187"/>
      <c r="O571" s="187"/>
      <c r="P571" s="187"/>
      <c r="Q571" s="187"/>
      <c r="R571" s="187"/>
      <c r="S571" s="187"/>
      <c r="T571" s="18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82" t="s">
        <v>150</v>
      </c>
      <c r="AU571" s="182" t="s">
        <v>144</v>
      </c>
      <c r="AV571" s="13" t="s">
        <v>144</v>
      </c>
      <c r="AW571" s="13" t="s">
        <v>4</v>
      </c>
      <c r="AX571" s="13" t="s">
        <v>81</v>
      </c>
      <c r="AY571" s="182" t="s">
        <v>135</v>
      </c>
    </row>
    <row r="572" s="2" customFormat="1" ht="24.15" customHeight="1">
      <c r="A572" s="38"/>
      <c r="B572" s="160"/>
      <c r="C572" s="161" t="s">
        <v>840</v>
      </c>
      <c r="D572" s="161" t="s">
        <v>138</v>
      </c>
      <c r="E572" s="162" t="s">
        <v>841</v>
      </c>
      <c r="F572" s="163" t="s">
        <v>842</v>
      </c>
      <c r="G572" s="164" t="s">
        <v>288</v>
      </c>
      <c r="H572" s="165">
        <v>80</v>
      </c>
      <c r="I572" s="166"/>
      <c r="J572" s="167">
        <f>ROUND(I572*H572,2)</f>
        <v>0</v>
      </c>
      <c r="K572" s="163" t="s">
        <v>177</v>
      </c>
      <c r="L572" s="39"/>
      <c r="M572" s="168" t="s">
        <v>3</v>
      </c>
      <c r="N572" s="169" t="s">
        <v>45</v>
      </c>
      <c r="O572" s="72"/>
      <c r="P572" s="170">
        <f>O572*H572</f>
        <v>0</v>
      </c>
      <c r="Q572" s="170">
        <v>0</v>
      </c>
      <c r="R572" s="170">
        <f>Q572*H572</f>
        <v>0</v>
      </c>
      <c r="S572" s="170">
        <v>0</v>
      </c>
      <c r="T572" s="171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172" t="s">
        <v>266</v>
      </c>
      <c r="AT572" s="172" t="s">
        <v>138</v>
      </c>
      <c r="AU572" s="172" t="s">
        <v>144</v>
      </c>
      <c r="AY572" s="19" t="s">
        <v>135</v>
      </c>
      <c r="BE572" s="173">
        <f>IF(N572="základní",J572,0)</f>
        <v>0</v>
      </c>
      <c r="BF572" s="173">
        <f>IF(N572="snížená",J572,0)</f>
        <v>0</v>
      </c>
      <c r="BG572" s="173">
        <f>IF(N572="zákl. přenesená",J572,0)</f>
        <v>0</v>
      </c>
      <c r="BH572" s="173">
        <f>IF(N572="sníž. přenesená",J572,0)</f>
        <v>0</v>
      </c>
      <c r="BI572" s="173">
        <f>IF(N572="nulová",J572,0)</f>
        <v>0</v>
      </c>
      <c r="BJ572" s="19" t="s">
        <v>144</v>
      </c>
      <c r="BK572" s="173">
        <f>ROUND(I572*H572,2)</f>
        <v>0</v>
      </c>
      <c r="BL572" s="19" t="s">
        <v>266</v>
      </c>
      <c r="BM572" s="172" t="s">
        <v>843</v>
      </c>
    </row>
    <row r="573" s="2" customFormat="1">
      <c r="A573" s="38"/>
      <c r="B573" s="39"/>
      <c r="C573" s="38"/>
      <c r="D573" s="174" t="s">
        <v>146</v>
      </c>
      <c r="E573" s="38"/>
      <c r="F573" s="175" t="s">
        <v>842</v>
      </c>
      <c r="G573" s="38"/>
      <c r="H573" s="38"/>
      <c r="I573" s="176"/>
      <c r="J573" s="38"/>
      <c r="K573" s="38"/>
      <c r="L573" s="39"/>
      <c r="M573" s="177"/>
      <c r="N573" s="178"/>
      <c r="O573" s="72"/>
      <c r="P573" s="72"/>
      <c r="Q573" s="72"/>
      <c r="R573" s="72"/>
      <c r="S573" s="72"/>
      <c r="T573" s="73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T573" s="19" t="s">
        <v>146</v>
      </c>
      <c r="AU573" s="19" t="s">
        <v>144</v>
      </c>
    </row>
    <row r="574" s="2" customFormat="1">
      <c r="A574" s="38"/>
      <c r="B574" s="39"/>
      <c r="C574" s="38"/>
      <c r="D574" s="179" t="s">
        <v>148</v>
      </c>
      <c r="E574" s="38"/>
      <c r="F574" s="180" t="s">
        <v>844</v>
      </c>
      <c r="G574" s="38"/>
      <c r="H574" s="38"/>
      <c r="I574" s="176"/>
      <c r="J574" s="38"/>
      <c r="K574" s="38"/>
      <c r="L574" s="39"/>
      <c r="M574" s="177"/>
      <c r="N574" s="178"/>
      <c r="O574" s="72"/>
      <c r="P574" s="72"/>
      <c r="Q574" s="72"/>
      <c r="R574" s="72"/>
      <c r="S574" s="72"/>
      <c r="T574" s="73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9" t="s">
        <v>148</v>
      </c>
      <c r="AU574" s="19" t="s">
        <v>144</v>
      </c>
    </row>
    <row r="575" s="2" customFormat="1" ht="24.15" customHeight="1">
      <c r="A575" s="38"/>
      <c r="B575" s="160"/>
      <c r="C575" s="197" t="s">
        <v>845</v>
      </c>
      <c r="D575" s="197" t="s">
        <v>650</v>
      </c>
      <c r="E575" s="198" t="s">
        <v>846</v>
      </c>
      <c r="F575" s="199" t="s">
        <v>847</v>
      </c>
      <c r="G575" s="200" t="s">
        <v>288</v>
      </c>
      <c r="H575" s="201">
        <v>96</v>
      </c>
      <c r="I575" s="202"/>
      <c r="J575" s="203">
        <f>ROUND(I575*H575,2)</f>
        <v>0</v>
      </c>
      <c r="K575" s="199" t="s">
        <v>177</v>
      </c>
      <c r="L575" s="204"/>
      <c r="M575" s="205" t="s">
        <v>3</v>
      </c>
      <c r="N575" s="206" t="s">
        <v>45</v>
      </c>
      <c r="O575" s="72"/>
      <c r="P575" s="170">
        <f>O575*H575</f>
        <v>0</v>
      </c>
      <c r="Q575" s="170">
        <v>3.0000000000000001E-05</v>
      </c>
      <c r="R575" s="170">
        <f>Q575*H575</f>
        <v>0.0028800000000000002</v>
      </c>
      <c r="S575" s="170">
        <v>0</v>
      </c>
      <c r="T575" s="171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72" t="s">
        <v>378</v>
      </c>
      <c r="AT575" s="172" t="s">
        <v>650</v>
      </c>
      <c r="AU575" s="172" t="s">
        <v>144</v>
      </c>
      <c r="AY575" s="19" t="s">
        <v>135</v>
      </c>
      <c r="BE575" s="173">
        <f>IF(N575="základní",J575,0)</f>
        <v>0</v>
      </c>
      <c r="BF575" s="173">
        <f>IF(N575="snížená",J575,0)</f>
        <v>0</v>
      </c>
      <c r="BG575" s="173">
        <f>IF(N575="zákl. přenesená",J575,0)</f>
        <v>0</v>
      </c>
      <c r="BH575" s="173">
        <f>IF(N575="sníž. přenesená",J575,0)</f>
        <v>0</v>
      </c>
      <c r="BI575" s="173">
        <f>IF(N575="nulová",J575,0)</f>
        <v>0</v>
      </c>
      <c r="BJ575" s="19" t="s">
        <v>144</v>
      </c>
      <c r="BK575" s="173">
        <f>ROUND(I575*H575,2)</f>
        <v>0</v>
      </c>
      <c r="BL575" s="19" t="s">
        <v>266</v>
      </c>
      <c r="BM575" s="172" t="s">
        <v>848</v>
      </c>
    </row>
    <row r="576" s="2" customFormat="1">
      <c r="A576" s="38"/>
      <c r="B576" s="39"/>
      <c r="C576" s="38"/>
      <c r="D576" s="174" t="s">
        <v>146</v>
      </c>
      <c r="E576" s="38"/>
      <c r="F576" s="175" t="s">
        <v>847</v>
      </c>
      <c r="G576" s="38"/>
      <c r="H576" s="38"/>
      <c r="I576" s="176"/>
      <c r="J576" s="38"/>
      <c r="K576" s="38"/>
      <c r="L576" s="39"/>
      <c r="M576" s="177"/>
      <c r="N576" s="178"/>
      <c r="O576" s="72"/>
      <c r="P576" s="72"/>
      <c r="Q576" s="72"/>
      <c r="R576" s="72"/>
      <c r="S576" s="72"/>
      <c r="T576" s="73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9" t="s">
        <v>146</v>
      </c>
      <c r="AU576" s="19" t="s">
        <v>144</v>
      </c>
    </row>
    <row r="577" s="13" customFormat="1">
      <c r="A577" s="13"/>
      <c r="B577" s="181"/>
      <c r="C577" s="13"/>
      <c r="D577" s="174" t="s">
        <v>150</v>
      </c>
      <c r="E577" s="13"/>
      <c r="F577" s="183" t="s">
        <v>849</v>
      </c>
      <c r="G577" s="13"/>
      <c r="H577" s="184">
        <v>96</v>
      </c>
      <c r="I577" s="185"/>
      <c r="J577" s="13"/>
      <c r="K577" s="13"/>
      <c r="L577" s="181"/>
      <c r="M577" s="186"/>
      <c r="N577" s="187"/>
      <c r="O577" s="187"/>
      <c r="P577" s="187"/>
      <c r="Q577" s="187"/>
      <c r="R577" s="187"/>
      <c r="S577" s="187"/>
      <c r="T577" s="188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82" t="s">
        <v>150</v>
      </c>
      <c r="AU577" s="182" t="s">
        <v>144</v>
      </c>
      <c r="AV577" s="13" t="s">
        <v>144</v>
      </c>
      <c r="AW577" s="13" t="s">
        <v>4</v>
      </c>
      <c r="AX577" s="13" t="s">
        <v>81</v>
      </c>
      <c r="AY577" s="182" t="s">
        <v>135</v>
      </c>
    </row>
    <row r="578" s="2" customFormat="1" ht="16.5" customHeight="1">
      <c r="A578" s="38"/>
      <c r="B578" s="160"/>
      <c r="C578" s="161" t="s">
        <v>850</v>
      </c>
      <c r="D578" s="161" t="s">
        <v>138</v>
      </c>
      <c r="E578" s="162" t="s">
        <v>851</v>
      </c>
      <c r="F578" s="163" t="s">
        <v>852</v>
      </c>
      <c r="G578" s="164" t="s">
        <v>335</v>
      </c>
      <c r="H578" s="165">
        <v>1</v>
      </c>
      <c r="I578" s="166"/>
      <c r="J578" s="167">
        <f>ROUND(I578*H578,2)</f>
        <v>0</v>
      </c>
      <c r="K578" s="163" t="s">
        <v>348</v>
      </c>
      <c r="L578" s="39"/>
      <c r="M578" s="168" t="s">
        <v>3</v>
      </c>
      <c r="N578" s="169" t="s">
        <v>45</v>
      </c>
      <c r="O578" s="72"/>
      <c r="P578" s="170">
        <f>O578*H578</f>
        <v>0</v>
      </c>
      <c r="Q578" s="170">
        <v>0</v>
      </c>
      <c r="R578" s="170">
        <f>Q578*H578</f>
        <v>0</v>
      </c>
      <c r="S578" s="170">
        <v>0</v>
      </c>
      <c r="T578" s="171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172" t="s">
        <v>266</v>
      </c>
      <c r="AT578" s="172" t="s">
        <v>138</v>
      </c>
      <c r="AU578" s="172" t="s">
        <v>144</v>
      </c>
      <c r="AY578" s="19" t="s">
        <v>135</v>
      </c>
      <c r="BE578" s="173">
        <f>IF(N578="základní",J578,0)</f>
        <v>0</v>
      </c>
      <c r="BF578" s="173">
        <f>IF(N578="snížená",J578,0)</f>
        <v>0</v>
      </c>
      <c r="BG578" s="173">
        <f>IF(N578="zákl. přenesená",J578,0)</f>
        <v>0</v>
      </c>
      <c r="BH578" s="173">
        <f>IF(N578="sníž. přenesená",J578,0)</f>
        <v>0</v>
      </c>
      <c r="BI578" s="173">
        <f>IF(N578="nulová",J578,0)</f>
        <v>0</v>
      </c>
      <c r="BJ578" s="19" t="s">
        <v>144</v>
      </c>
      <c r="BK578" s="173">
        <f>ROUND(I578*H578,2)</f>
        <v>0</v>
      </c>
      <c r="BL578" s="19" t="s">
        <v>266</v>
      </c>
      <c r="BM578" s="172" t="s">
        <v>853</v>
      </c>
    </row>
    <row r="579" s="2" customFormat="1">
      <c r="A579" s="38"/>
      <c r="B579" s="39"/>
      <c r="C579" s="38"/>
      <c r="D579" s="174" t="s">
        <v>146</v>
      </c>
      <c r="E579" s="38"/>
      <c r="F579" s="175" t="s">
        <v>852</v>
      </c>
      <c r="G579" s="38"/>
      <c r="H579" s="38"/>
      <c r="I579" s="176"/>
      <c r="J579" s="38"/>
      <c r="K579" s="38"/>
      <c r="L579" s="39"/>
      <c r="M579" s="177"/>
      <c r="N579" s="178"/>
      <c r="O579" s="72"/>
      <c r="P579" s="72"/>
      <c r="Q579" s="72"/>
      <c r="R579" s="72"/>
      <c r="S579" s="72"/>
      <c r="T579" s="73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9" t="s">
        <v>146</v>
      </c>
      <c r="AU579" s="19" t="s">
        <v>144</v>
      </c>
    </row>
    <row r="580" s="2" customFormat="1">
      <c r="A580" s="38"/>
      <c r="B580" s="39"/>
      <c r="C580" s="38"/>
      <c r="D580" s="179" t="s">
        <v>148</v>
      </c>
      <c r="E580" s="38"/>
      <c r="F580" s="180" t="s">
        <v>854</v>
      </c>
      <c r="G580" s="38"/>
      <c r="H580" s="38"/>
      <c r="I580" s="176"/>
      <c r="J580" s="38"/>
      <c r="K580" s="38"/>
      <c r="L580" s="39"/>
      <c r="M580" s="177"/>
      <c r="N580" s="178"/>
      <c r="O580" s="72"/>
      <c r="P580" s="72"/>
      <c r="Q580" s="72"/>
      <c r="R580" s="72"/>
      <c r="S580" s="72"/>
      <c r="T580" s="73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9" t="s">
        <v>148</v>
      </c>
      <c r="AU580" s="19" t="s">
        <v>144</v>
      </c>
    </row>
    <row r="581" s="2" customFormat="1" ht="16.5" customHeight="1">
      <c r="A581" s="38"/>
      <c r="B581" s="160"/>
      <c r="C581" s="197" t="s">
        <v>855</v>
      </c>
      <c r="D581" s="197" t="s">
        <v>650</v>
      </c>
      <c r="E581" s="198" t="s">
        <v>856</v>
      </c>
      <c r="F581" s="199" t="s">
        <v>857</v>
      </c>
      <c r="G581" s="200" t="s">
        <v>335</v>
      </c>
      <c r="H581" s="201">
        <v>1</v>
      </c>
      <c r="I581" s="202"/>
      <c r="J581" s="203">
        <f>ROUND(I581*H581,2)</f>
        <v>0</v>
      </c>
      <c r="K581" s="199" t="s">
        <v>3</v>
      </c>
      <c r="L581" s="204"/>
      <c r="M581" s="205" t="s">
        <v>3</v>
      </c>
      <c r="N581" s="206" t="s">
        <v>45</v>
      </c>
      <c r="O581" s="72"/>
      <c r="P581" s="170">
        <f>O581*H581</f>
        <v>0</v>
      </c>
      <c r="Q581" s="170">
        <v>0.00025999999999999998</v>
      </c>
      <c r="R581" s="170">
        <f>Q581*H581</f>
        <v>0.00025999999999999998</v>
      </c>
      <c r="S581" s="170">
        <v>0</v>
      </c>
      <c r="T581" s="171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172" t="s">
        <v>378</v>
      </c>
      <c r="AT581" s="172" t="s">
        <v>650</v>
      </c>
      <c r="AU581" s="172" t="s">
        <v>144</v>
      </c>
      <c r="AY581" s="19" t="s">
        <v>135</v>
      </c>
      <c r="BE581" s="173">
        <f>IF(N581="základní",J581,0)</f>
        <v>0</v>
      </c>
      <c r="BF581" s="173">
        <f>IF(N581="snížená",J581,0)</f>
        <v>0</v>
      </c>
      <c r="BG581" s="173">
        <f>IF(N581="zákl. přenesená",J581,0)</f>
        <v>0</v>
      </c>
      <c r="BH581" s="173">
        <f>IF(N581="sníž. přenesená",J581,0)</f>
        <v>0</v>
      </c>
      <c r="BI581" s="173">
        <f>IF(N581="nulová",J581,0)</f>
        <v>0</v>
      </c>
      <c r="BJ581" s="19" t="s">
        <v>144</v>
      </c>
      <c r="BK581" s="173">
        <f>ROUND(I581*H581,2)</f>
        <v>0</v>
      </c>
      <c r="BL581" s="19" t="s">
        <v>266</v>
      </c>
      <c r="BM581" s="172" t="s">
        <v>858</v>
      </c>
    </row>
    <row r="582" s="2" customFormat="1">
      <c r="A582" s="38"/>
      <c r="B582" s="39"/>
      <c r="C582" s="38"/>
      <c r="D582" s="174" t="s">
        <v>146</v>
      </c>
      <c r="E582" s="38"/>
      <c r="F582" s="175" t="s">
        <v>857</v>
      </c>
      <c r="G582" s="38"/>
      <c r="H582" s="38"/>
      <c r="I582" s="176"/>
      <c r="J582" s="38"/>
      <c r="K582" s="38"/>
      <c r="L582" s="39"/>
      <c r="M582" s="177"/>
      <c r="N582" s="178"/>
      <c r="O582" s="72"/>
      <c r="P582" s="72"/>
      <c r="Q582" s="72"/>
      <c r="R582" s="72"/>
      <c r="S582" s="72"/>
      <c r="T582" s="73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9" t="s">
        <v>146</v>
      </c>
      <c r="AU582" s="19" t="s">
        <v>144</v>
      </c>
    </row>
    <row r="583" s="2" customFormat="1" ht="21.75" customHeight="1">
      <c r="A583" s="38"/>
      <c r="B583" s="160"/>
      <c r="C583" s="161" t="s">
        <v>859</v>
      </c>
      <c r="D583" s="161" t="s">
        <v>138</v>
      </c>
      <c r="E583" s="162" t="s">
        <v>860</v>
      </c>
      <c r="F583" s="163" t="s">
        <v>861</v>
      </c>
      <c r="G583" s="164" t="s">
        <v>335</v>
      </c>
      <c r="H583" s="165">
        <v>1</v>
      </c>
      <c r="I583" s="166"/>
      <c r="J583" s="167">
        <f>ROUND(I583*H583,2)</f>
        <v>0</v>
      </c>
      <c r="K583" s="163" t="s">
        <v>177</v>
      </c>
      <c r="L583" s="39"/>
      <c r="M583" s="168" t="s">
        <v>3</v>
      </c>
      <c r="N583" s="169" t="s">
        <v>45</v>
      </c>
      <c r="O583" s="72"/>
      <c r="P583" s="170">
        <f>O583*H583</f>
        <v>0</v>
      </c>
      <c r="Q583" s="170">
        <v>0</v>
      </c>
      <c r="R583" s="170">
        <f>Q583*H583</f>
        <v>0</v>
      </c>
      <c r="S583" s="170">
        <v>0</v>
      </c>
      <c r="T583" s="171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172" t="s">
        <v>266</v>
      </c>
      <c r="AT583" s="172" t="s">
        <v>138</v>
      </c>
      <c r="AU583" s="172" t="s">
        <v>144</v>
      </c>
      <c r="AY583" s="19" t="s">
        <v>135</v>
      </c>
      <c r="BE583" s="173">
        <f>IF(N583="základní",J583,0)</f>
        <v>0</v>
      </c>
      <c r="BF583" s="173">
        <f>IF(N583="snížená",J583,0)</f>
        <v>0</v>
      </c>
      <c r="BG583" s="173">
        <f>IF(N583="zákl. přenesená",J583,0)</f>
        <v>0</v>
      </c>
      <c r="BH583" s="173">
        <f>IF(N583="sníž. přenesená",J583,0)</f>
        <v>0</v>
      </c>
      <c r="BI583" s="173">
        <f>IF(N583="nulová",J583,0)</f>
        <v>0</v>
      </c>
      <c r="BJ583" s="19" t="s">
        <v>144</v>
      </c>
      <c r="BK583" s="173">
        <f>ROUND(I583*H583,2)</f>
        <v>0</v>
      </c>
      <c r="BL583" s="19" t="s">
        <v>266</v>
      </c>
      <c r="BM583" s="172" t="s">
        <v>862</v>
      </c>
    </row>
    <row r="584" s="2" customFormat="1">
      <c r="A584" s="38"/>
      <c r="B584" s="39"/>
      <c r="C584" s="38"/>
      <c r="D584" s="174" t="s">
        <v>146</v>
      </c>
      <c r="E584" s="38"/>
      <c r="F584" s="175" t="s">
        <v>863</v>
      </c>
      <c r="G584" s="38"/>
      <c r="H584" s="38"/>
      <c r="I584" s="176"/>
      <c r="J584" s="38"/>
      <c r="K584" s="38"/>
      <c r="L584" s="39"/>
      <c r="M584" s="177"/>
      <c r="N584" s="178"/>
      <c r="O584" s="72"/>
      <c r="P584" s="72"/>
      <c r="Q584" s="72"/>
      <c r="R584" s="72"/>
      <c r="S584" s="72"/>
      <c r="T584" s="73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9" t="s">
        <v>146</v>
      </c>
      <c r="AU584" s="19" t="s">
        <v>144</v>
      </c>
    </row>
    <row r="585" s="2" customFormat="1">
      <c r="A585" s="38"/>
      <c r="B585" s="39"/>
      <c r="C585" s="38"/>
      <c r="D585" s="179" t="s">
        <v>148</v>
      </c>
      <c r="E585" s="38"/>
      <c r="F585" s="180" t="s">
        <v>864</v>
      </c>
      <c r="G585" s="38"/>
      <c r="H585" s="38"/>
      <c r="I585" s="176"/>
      <c r="J585" s="38"/>
      <c r="K585" s="38"/>
      <c r="L585" s="39"/>
      <c r="M585" s="177"/>
      <c r="N585" s="178"/>
      <c r="O585" s="72"/>
      <c r="P585" s="72"/>
      <c r="Q585" s="72"/>
      <c r="R585" s="72"/>
      <c r="S585" s="72"/>
      <c r="T585" s="73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9" t="s">
        <v>148</v>
      </c>
      <c r="AU585" s="19" t="s">
        <v>144</v>
      </c>
    </row>
    <row r="586" s="2" customFormat="1" ht="16.5" customHeight="1">
      <c r="A586" s="38"/>
      <c r="B586" s="160"/>
      <c r="C586" s="197" t="s">
        <v>865</v>
      </c>
      <c r="D586" s="197" t="s">
        <v>650</v>
      </c>
      <c r="E586" s="198" t="s">
        <v>866</v>
      </c>
      <c r="F586" s="199" t="s">
        <v>867</v>
      </c>
      <c r="G586" s="200" t="s">
        <v>335</v>
      </c>
      <c r="H586" s="201">
        <v>1</v>
      </c>
      <c r="I586" s="202"/>
      <c r="J586" s="203">
        <f>ROUND(I586*H586,2)</f>
        <v>0</v>
      </c>
      <c r="K586" s="199" t="s">
        <v>177</v>
      </c>
      <c r="L586" s="204"/>
      <c r="M586" s="205" t="s">
        <v>3</v>
      </c>
      <c r="N586" s="206" t="s">
        <v>45</v>
      </c>
      <c r="O586" s="72"/>
      <c r="P586" s="170">
        <f>O586*H586</f>
        <v>0</v>
      </c>
      <c r="Q586" s="170">
        <v>0.00040000000000000002</v>
      </c>
      <c r="R586" s="170">
        <f>Q586*H586</f>
        <v>0.00040000000000000002</v>
      </c>
      <c r="S586" s="170">
        <v>0</v>
      </c>
      <c r="T586" s="171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172" t="s">
        <v>378</v>
      </c>
      <c r="AT586" s="172" t="s">
        <v>650</v>
      </c>
      <c r="AU586" s="172" t="s">
        <v>144</v>
      </c>
      <c r="AY586" s="19" t="s">
        <v>135</v>
      </c>
      <c r="BE586" s="173">
        <f>IF(N586="základní",J586,0)</f>
        <v>0</v>
      </c>
      <c r="BF586" s="173">
        <f>IF(N586="snížená",J586,0)</f>
        <v>0</v>
      </c>
      <c r="BG586" s="173">
        <f>IF(N586="zákl. přenesená",J586,0)</f>
        <v>0</v>
      </c>
      <c r="BH586" s="173">
        <f>IF(N586="sníž. přenesená",J586,0)</f>
        <v>0</v>
      </c>
      <c r="BI586" s="173">
        <f>IF(N586="nulová",J586,0)</f>
        <v>0</v>
      </c>
      <c r="BJ586" s="19" t="s">
        <v>144</v>
      </c>
      <c r="BK586" s="173">
        <f>ROUND(I586*H586,2)</f>
        <v>0</v>
      </c>
      <c r="BL586" s="19" t="s">
        <v>266</v>
      </c>
      <c r="BM586" s="172" t="s">
        <v>868</v>
      </c>
    </row>
    <row r="587" s="2" customFormat="1">
      <c r="A587" s="38"/>
      <c r="B587" s="39"/>
      <c r="C587" s="38"/>
      <c r="D587" s="174" t="s">
        <v>146</v>
      </c>
      <c r="E587" s="38"/>
      <c r="F587" s="175" t="s">
        <v>867</v>
      </c>
      <c r="G587" s="38"/>
      <c r="H587" s="38"/>
      <c r="I587" s="176"/>
      <c r="J587" s="38"/>
      <c r="K587" s="38"/>
      <c r="L587" s="39"/>
      <c r="M587" s="177"/>
      <c r="N587" s="178"/>
      <c r="O587" s="72"/>
      <c r="P587" s="72"/>
      <c r="Q587" s="72"/>
      <c r="R587" s="72"/>
      <c r="S587" s="72"/>
      <c r="T587" s="73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9" t="s">
        <v>146</v>
      </c>
      <c r="AU587" s="19" t="s">
        <v>144</v>
      </c>
    </row>
    <row r="588" s="2" customFormat="1" ht="16.5" customHeight="1">
      <c r="A588" s="38"/>
      <c r="B588" s="160"/>
      <c r="C588" s="161" t="s">
        <v>869</v>
      </c>
      <c r="D588" s="161" t="s">
        <v>138</v>
      </c>
      <c r="E588" s="162" t="s">
        <v>870</v>
      </c>
      <c r="F588" s="163" t="s">
        <v>871</v>
      </c>
      <c r="G588" s="164" t="s">
        <v>335</v>
      </c>
      <c r="H588" s="165">
        <v>6</v>
      </c>
      <c r="I588" s="166"/>
      <c r="J588" s="167">
        <f>ROUND(I588*H588,2)</f>
        <v>0</v>
      </c>
      <c r="K588" s="163" t="s">
        <v>177</v>
      </c>
      <c r="L588" s="39"/>
      <c r="M588" s="168" t="s">
        <v>3</v>
      </c>
      <c r="N588" s="169" t="s">
        <v>45</v>
      </c>
      <c r="O588" s="72"/>
      <c r="P588" s="170">
        <f>O588*H588</f>
        <v>0</v>
      </c>
      <c r="Q588" s="170">
        <v>0</v>
      </c>
      <c r="R588" s="170">
        <f>Q588*H588</f>
        <v>0</v>
      </c>
      <c r="S588" s="170">
        <v>0</v>
      </c>
      <c r="T588" s="171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172" t="s">
        <v>266</v>
      </c>
      <c r="AT588" s="172" t="s">
        <v>138</v>
      </c>
      <c r="AU588" s="172" t="s">
        <v>144</v>
      </c>
      <c r="AY588" s="19" t="s">
        <v>135</v>
      </c>
      <c r="BE588" s="173">
        <f>IF(N588="základní",J588,0)</f>
        <v>0</v>
      </c>
      <c r="BF588" s="173">
        <f>IF(N588="snížená",J588,0)</f>
        <v>0</v>
      </c>
      <c r="BG588" s="173">
        <f>IF(N588="zákl. přenesená",J588,0)</f>
        <v>0</v>
      </c>
      <c r="BH588" s="173">
        <f>IF(N588="sníž. přenesená",J588,0)</f>
        <v>0</v>
      </c>
      <c r="BI588" s="173">
        <f>IF(N588="nulová",J588,0)</f>
        <v>0</v>
      </c>
      <c r="BJ588" s="19" t="s">
        <v>144</v>
      </c>
      <c r="BK588" s="173">
        <f>ROUND(I588*H588,2)</f>
        <v>0</v>
      </c>
      <c r="BL588" s="19" t="s">
        <v>266</v>
      </c>
      <c r="BM588" s="172" t="s">
        <v>872</v>
      </c>
    </row>
    <row r="589" s="2" customFormat="1">
      <c r="A589" s="38"/>
      <c r="B589" s="39"/>
      <c r="C589" s="38"/>
      <c r="D589" s="174" t="s">
        <v>146</v>
      </c>
      <c r="E589" s="38"/>
      <c r="F589" s="175" t="s">
        <v>873</v>
      </c>
      <c r="G589" s="38"/>
      <c r="H589" s="38"/>
      <c r="I589" s="176"/>
      <c r="J589" s="38"/>
      <c r="K589" s="38"/>
      <c r="L589" s="39"/>
      <c r="M589" s="177"/>
      <c r="N589" s="178"/>
      <c r="O589" s="72"/>
      <c r="P589" s="72"/>
      <c r="Q589" s="72"/>
      <c r="R589" s="72"/>
      <c r="S589" s="72"/>
      <c r="T589" s="73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9" t="s">
        <v>146</v>
      </c>
      <c r="AU589" s="19" t="s">
        <v>144</v>
      </c>
    </row>
    <row r="590" s="2" customFormat="1">
      <c r="A590" s="38"/>
      <c r="B590" s="39"/>
      <c r="C590" s="38"/>
      <c r="D590" s="179" t="s">
        <v>148</v>
      </c>
      <c r="E590" s="38"/>
      <c r="F590" s="180" t="s">
        <v>874</v>
      </c>
      <c r="G590" s="38"/>
      <c r="H590" s="38"/>
      <c r="I590" s="176"/>
      <c r="J590" s="38"/>
      <c r="K590" s="38"/>
      <c r="L590" s="39"/>
      <c r="M590" s="177"/>
      <c r="N590" s="178"/>
      <c r="O590" s="72"/>
      <c r="P590" s="72"/>
      <c r="Q590" s="72"/>
      <c r="R590" s="72"/>
      <c r="S590" s="72"/>
      <c r="T590" s="73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9" t="s">
        <v>148</v>
      </c>
      <c r="AU590" s="19" t="s">
        <v>144</v>
      </c>
    </row>
    <row r="591" s="2" customFormat="1" ht="24.15" customHeight="1">
      <c r="A591" s="38"/>
      <c r="B591" s="160"/>
      <c r="C591" s="197" t="s">
        <v>875</v>
      </c>
      <c r="D591" s="197" t="s">
        <v>650</v>
      </c>
      <c r="E591" s="198" t="s">
        <v>876</v>
      </c>
      <c r="F591" s="199" t="s">
        <v>877</v>
      </c>
      <c r="G591" s="200" t="s">
        <v>335</v>
      </c>
      <c r="H591" s="201">
        <v>6</v>
      </c>
      <c r="I591" s="202"/>
      <c r="J591" s="203">
        <f>ROUND(I591*H591,2)</f>
        <v>0</v>
      </c>
      <c r="K591" s="199" t="s">
        <v>177</v>
      </c>
      <c r="L591" s="204"/>
      <c r="M591" s="205" t="s">
        <v>3</v>
      </c>
      <c r="N591" s="206" t="s">
        <v>45</v>
      </c>
      <c r="O591" s="72"/>
      <c r="P591" s="170">
        <f>O591*H591</f>
        <v>0</v>
      </c>
      <c r="Q591" s="170">
        <v>0.00010000000000000001</v>
      </c>
      <c r="R591" s="170">
        <f>Q591*H591</f>
        <v>0.00060000000000000006</v>
      </c>
      <c r="S591" s="170">
        <v>0</v>
      </c>
      <c r="T591" s="171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172" t="s">
        <v>378</v>
      </c>
      <c r="AT591" s="172" t="s">
        <v>650</v>
      </c>
      <c r="AU591" s="172" t="s">
        <v>144</v>
      </c>
      <c r="AY591" s="19" t="s">
        <v>135</v>
      </c>
      <c r="BE591" s="173">
        <f>IF(N591="základní",J591,0)</f>
        <v>0</v>
      </c>
      <c r="BF591" s="173">
        <f>IF(N591="snížená",J591,0)</f>
        <v>0</v>
      </c>
      <c r="BG591" s="173">
        <f>IF(N591="zákl. přenesená",J591,0)</f>
        <v>0</v>
      </c>
      <c r="BH591" s="173">
        <f>IF(N591="sníž. přenesená",J591,0)</f>
        <v>0</v>
      </c>
      <c r="BI591" s="173">
        <f>IF(N591="nulová",J591,0)</f>
        <v>0</v>
      </c>
      <c r="BJ591" s="19" t="s">
        <v>144</v>
      </c>
      <c r="BK591" s="173">
        <f>ROUND(I591*H591,2)</f>
        <v>0</v>
      </c>
      <c r="BL591" s="19" t="s">
        <v>266</v>
      </c>
      <c r="BM591" s="172" t="s">
        <v>878</v>
      </c>
    </row>
    <row r="592" s="2" customFormat="1">
      <c r="A592" s="38"/>
      <c r="B592" s="39"/>
      <c r="C592" s="38"/>
      <c r="D592" s="174" t="s">
        <v>146</v>
      </c>
      <c r="E592" s="38"/>
      <c r="F592" s="175" t="s">
        <v>877</v>
      </c>
      <c r="G592" s="38"/>
      <c r="H592" s="38"/>
      <c r="I592" s="176"/>
      <c r="J592" s="38"/>
      <c r="K592" s="38"/>
      <c r="L592" s="39"/>
      <c r="M592" s="177"/>
      <c r="N592" s="178"/>
      <c r="O592" s="72"/>
      <c r="P592" s="72"/>
      <c r="Q592" s="72"/>
      <c r="R592" s="72"/>
      <c r="S592" s="72"/>
      <c r="T592" s="73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T592" s="19" t="s">
        <v>146</v>
      </c>
      <c r="AU592" s="19" t="s">
        <v>144</v>
      </c>
    </row>
    <row r="593" s="12" customFormat="1" ht="22.8" customHeight="1">
      <c r="A593" s="12"/>
      <c r="B593" s="147"/>
      <c r="C593" s="12"/>
      <c r="D593" s="148" t="s">
        <v>72</v>
      </c>
      <c r="E593" s="158" t="s">
        <v>879</v>
      </c>
      <c r="F593" s="158" t="s">
        <v>880</v>
      </c>
      <c r="G593" s="12"/>
      <c r="H593" s="12"/>
      <c r="I593" s="150"/>
      <c r="J593" s="159">
        <f>BK593</f>
        <v>0</v>
      </c>
      <c r="K593" s="12"/>
      <c r="L593" s="147"/>
      <c r="M593" s="152"/>
      <c r="N593" s="153"/>
      <c r="O593" s="153"/>
      <c r="P593" s="154">
        <f>SUM(P594:P621)</f>
        <v>0</v>
      </c>
      <c r="Q593" s="153"/>
      <c r="R593" s="154">
        <f>SUM(R594:R621)</f>
        <v>0.032000000000000001</v>
      </c>
      <c r="S593" s="153"/>
      <c r="T593" s="155">
        <f>SUM(T594:T621)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148" t="s">
        <v>144</v>
      </c>
      <c r="AT593" s="156" t="s">
        <v>72</v>
      </c>
      <c r="AU593" s="156" t="s">
        <v>81</v>
      </c>
      <c r="AY593" s="148" t="s">
        <v>135</v>
      </c>
      <c r="BK593" s="157">
        <f>SUM(BK594:BK621)</f>
        <v>0</v>
      </c>
    </row>
    <row r="594" s="2" customFormat="1" ht="33" customHeight="1">
      <c r="A594" s="38"/>
      <c r="B594" s="160"/>
      <c r="C594" s="161" t="s">
        <v>881</v>
      </c>
      <c r="D594" s="161" t="s">
        <v>138</v>
      </c>
      <c r="E594" s="162" t="s">
        <v>882</v>
      </c>
      <c r="F594" s="163" t="s">
        <v>883</v>
      </c>
      <c r="G594" s="164" t="s">
        <v>335</v>
      </c>
      <c r="H594" s="165">
        <v>2</v>
      </c>
      <c r="I594" s="166"/>
      <c r="J594" s="167">
        <f>ROUND(I594*H594,2)</f>
        <v>0</v>
      </c>
      <c r="K594" s="163" t="s">
        <v>142</v>
      </c>
      <c r="L594" s="39"/>
      <c r="M594" s="168" t="s">
        <v>3</v>
      </c>
      <c r="N594" s="169" t="s">
        <v>45</v>
      </c>
      <c r="O594" s="72"/>
      <c r="P594" s="170">
        <f>O594*H594</f>
        <v>0</v>
      </c>
      <c r="Q594" s="170">
        <v>0</v>
      </c>
      <c r="R594" s="170">
        <f>Q594*H594</f>
        <v>0</v>
      </c>
      <c r="S594" s="170">
        <v>0</v>
      </c>
      <c r="T594" s="171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172" t="s">
        <v>266</v>
      </c>
      <c r="AT594" s="172" t="s">
        <v>138</v>
      </c>
      <c r="AU594" s="172" t="s">
        <v>144</v>
      </c>
      <c r="AY594" s="19" t="s">
        <v>135</v>
      </c>
      <c r="BE594" s="173">
        <f>IF(N594="základní",J594,0)</f>
        <v>0</v>
      </c>
      <c r="BF594" s="173">
        <f>IF(N594="snížená",J594,0)</f>
        <v>0</v>
      </c>
      <c r="BG594" s="173">
        <f>IF(N594="zákl. přenesená",J594,0)</f>
        <v>0</v>
      </c>
      <c r="BH594" s="173">
        <f>IF(N594="sníž. přenesená",J594,0)</f>
        <v>0</v>
      </c>
      <c r="BI594" s="173">
        <f>IF(N594="nulová",J594,0)</f>
        <v>0</v>
      </c>
      <c r="BJ594" s="19" t="s">
        <v>144</v>
      </c>
      <c r="BK594" s="173">
        <f>ROUND(I594*H594,2)</f>
        <v>0</v>
      </c>
      <c r="BL594" s="19" t="s">
        <v>266</v>
      </c>
      <c r="BM594" s="172" t="s">
        <v>884</v>
      </c>
    </row>
    <row r="595" s="2" customFormat="1">
      <c r="A595" s="38"/>
      <c r="B595" s="39"/>
      <c r="C595" s="38"/>
      <c r="D595" s="174" t="s">
        <v>146</v>
      </c>
      <c r="E595" s="38"/>
      <c r="F595" s="175" t="s">
        <v>885</v>
      </c>
      <c r="G595" s="38"/>
      <c r="H595" s="38"/>
      <c r="I595" s="176"/>
      <c r="J595" s="38"/>
      <c r="K595" s="38"/>
      <c r="L595" s="39"/>
      <c r="M595" s="177"/>
      <c r="N595" s="178"/>
      <c r="O595" s="72"/>
      <c r="P595" s="72"/>
      <c r="Q595" s="72"/>
      <c r="R595" s="72"/>
      <c r="S595" s="72"/>
      <c r="T595" s="73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T595" s="19" t="s">
        <v>146</v>
      </c>
      <c r="AU595" s="19" t="s">
        <v>144</v>
      </c>
    </row>
    <row r="596" s="2" customFormat="1">
      <c r="A596" s="38"/>
      <c r="B596" s="39"/>
      <c r="C596" s="38"/>
      <c r="D596" s="179" t="s">
        <v>148</v>
      </c>
      <c r="E596" s="38"/>
      <c r="F596" s="180" t="s">
        <v>886</v>
      </c>
      <c r="G596" s="38"/>
      <c r="H596" s="38"/>
      <c r="I596" s="176"/>
      <c r="J596" s="38"/>
      <c r="K596" s="38"/>
      <c r="L596" s="39"/>
      <c r="M596" s="177"/>
      <c r="N596" s="178"/>
      <c r="O596" s="72"/>
      <c r="P596" s="72"/>
      <c r="Q596" s="72"/>
      <c r="R596" s="72"/>
      <c r="S596" s="72"/>
      <c r="T596" s="73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9" t="s">
        <v>148</v>
      </c>
      <c r="AU596" s="19" t="s">
        <v>144</v>
      </c>
    </row>
    <row r="597" s="2" customFormat="1" ht="33" customHeight="1">
      <c r="A597" s="38"/>
      <c r="B597" s="160"/>
      <c r="C597" s="197" t="s">
        <v>887</v>
      </c>
      <c r="D597" s="197" t="s">
        <v>650</v>
      </c>
      <c r="E597" s="198" t="s">
        <v>888</v>
      </c>
      <c r="F597" s="199" t="s">
        <v>889</v>
      </c>
      <c r="G597" s="200" t="s">
        <v>335</v>
      </c>
      <c r="H597" s="201">
        <v>2</v>
      </c>
      <c r="I597" s="202"/>
      <c r="J597" s="203">
        <f>ROUND(I597*H597,2)</f>
        <v>0</v>
      </c>
      <c r="K597" s="199" t="s">
        <v>142</v>
      </c>
      <c r="L597" s="204"/>
      <c r="M597" s="205" t="s">
        <v>3</v>
      </c>
      <c r="N597" s="206" t="s">
        <v>45</v>
      </c>
      <c r="O597" s="72"/>
      <c r="P597" s="170">
        <f>O597*H597</f>
        <v>0</v>
      </c>
      <c r="Q597" s="170">
        <v>0.0033999999999999998</v>
      </c>
      <c r="R597" s="170">
        <f>Q597*H597</f>
        <v>0.0067999999999999996</v>
      </c>
      <c r="S597" s="170">
        <v>0</v>
      </c>
      <c r="T597" s="171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172" t="s">
        <v>378</v>
      </c>
      <c r="AT597" s="172" t="s">
        <v>650</v>
      </c>
      <c r="AU597" s="172" t="s">
        <v>144</v>
      </c>
      <c r="AY597" s="19" t="s">
        <v>135</v>
      </c>
      <c r="BE597" s="173">
        <f>IF(N597="základní",J597,0)</f>
        <v>0</v>
      </c>
      <c r="BF597" s="173">
        <f>IF(N597="snížená",J597,0)</f>
        <v>0</v>
      </c>
      <c r="BG597" s="173">
        <f>IF(N597="zákl. přenesená",J597,0)</f>
        <v>0</v>
      </c>
      <c r="BH597" s="173">
        <f>IF(N597="sníž. přenesená",J597,0)</f>
        <v>0</v>
      </c>
      <c r="BI597" s="173">
        <f>IF(N597="nulová",J597,0)</f>
        <v>0</v>
      </c>
      <c r="BJ597" s="19" t="s">
        <v>144</v>
      </c>
      <c r="BK597" s="173">
        <f>ROUND(I597*H597,2)</f>
        <v>0</v>
      </c>
      <c r="BL597" s="19" t="s">
        <v>266</v>
      </c>
      <c r="BM597" s="172" t="s">
        <v>890</v>
      </c>
    </row>
    <row r="598" s="2" customFormat="1">
      <c r="A598" s="38"/>
      <c r="B598" s="39"/>
      <c r="C598" s="38"/>
      <c r="D598" s="174" t="s">
        <v>146</v>
      </c>
      <c r="E598" s="38"/>
      <c r="F598" s="175" t="s">
        <v>889</v>
      </c>
      <c r="G598" s="38"/>
      <c r="H598" s="38"/>
      <c r="I598" s="176"/>
      <c r="J598" s="38"/>
      <c r="K598" s="38"/>
      <c r="L598" s="39"/>
      <c r="M598" s="177"/>
      <c r="N598" s="178"/>
      <c r="O598" s="72"/>
      <c r="P598" s="72"/>
      <c r="Q598" s="72"/>
      <c r="R598" s="72"/>
      <c r="S598" s="72"/>
      <c r="T598" s="73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9" t="s">
        <v>146</v>
      </c>
      <c r="AU598" s="19" t="s">
        <v>144</v>
      </c>
    </row>
    <row r="599" s="2" customFormat="1" ht="24.15" customHeight="1">
      <c r="A599" s="38"/>
      <c r="B599" s="160"/>
      <c r="C599" s="161" t="s">
        <v>891</v>
      </c>
      <c r="D599" s="161" t="s">
        <v>138</v>
      </c>
      <c r="E599" s="162" t="s">
        <v>892</v>
      </c>
      <c r="F599" s="163" t="s">
        <v>893</v>
      </c>
      <c r="G599" s="164" t="s">
        <v>335</v>
      </c>
      <c r="H599" s="165">
        <v>1</v>
      </c>
      <c r="I599" s="166"/>
      <c r="J599" s="167">
        <f>ROUND(I599*H599,2)</f>
        <v>0</v>
      </c>
      <c r="K599" s="163" t="s">
        <v>142</v>
      </c>
      <c r="L599" s="39"/>
      <c r="M599" s="168" t="s">
        <v>3</v>
      </c>
      <c r="N599" s="169" t="s">
        <v>45</v>
      </c>
      <c r="O599" s="72"/>
      <c r="P599" s="170">
        <f>O599*H599</f>
        <v>0</v>
      </c>
      <c r="Q599" s="170">
        <v>0</v>
      </c>
      <c r="R599" s="170">
        <f>Q599*H599</f>
        <v>0</v>
      </c>
      <c r="S599" s="170">
        <v>0</v>
      </c>
      <c r="T599" s="171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172" t="s">
        <v>266</v>
      </c>
      <c r="AT599" s="172" t="s">
        <v>138</v>
      </c>
      <c r="AU599" s="172" t="s">
        <v>144</v>
      </c>
      <c r="AY599" s="19" t="s">
        <v>135</v>
      </c>
      <c r="BE599" s="173">
        <f>IF(N599="základní",J599,0)</f>
        <v>0</v>
      </c>
      <c r="BF599" s="173">
        <f>IF(N599="snížená",J599,0)</f>
        <v>0</v>
      </c>
      <c r="BG599" s="173">
        <f>IF(N599="zákl. přenesená",J599,0)</f>
        <v>0</v>
      </c>
      <c r="BH599" s="173">
        <f>IF(N599="sníž. přenesená",J599,0)</f>
        <v>0</v>
      </c>
      <c r="BI599" s="173">
        <f>IF(N599="nulová",J599,0)</f>
        <v>0</v>
      </c>
      <c r="BJ599" s="19" t="s">
        <v>144</v>
      </c>
      <c r="BK599" s="173">
        <f>ROUND(I599*H599,2)</f>
        <v>0</v>
      </c>
      <c r="BL599" s="19" t="s">
        <v>266</v>
      </c>
      <c r="BM599" s="172" t="s">
        <v>894</v>
      </c>
    </row>
    <row r="600" s="2" customFormat="1">
      <c r="A600" s="38"/>
      <c r="B600" s="39"/>
      <c r="C600" s="38"/>
      <c r="D600" s="174" t="s">
        <v>146</v>
      </c>
      <c r="E600" s="38"/>
      <c r="F600" s="175" t="s">
        <v>895</v>
      </c>
      <c r="G600" s="38"/>
      <c r="H600" s="38"/>
      <c r="I600" s="176"/>
      <c r="J600" s="38"/>
      <c r="K600" s="38"/>
      <c r="L600" s="39"/>
      <c r="M600" s="177"/>
      <c r="N600" s="178"/>
      <c r="O600" s="72"/>
      <c r="P600" s="72"/>
      <c r="Q600" s="72"/>
      <c r="R600" s="72"/>
      <c r="S600" s="72"/>
      <c r="T600" s="73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9" t="s">
        <v>146</v>
      </c>
      <c r="AU600" s="19" t="s">
        <v>144</v>
      </c>
    </row>
    <row r="601" s="2" customFormat="1">
      <c r="A601" s="38"/>
      <c r="B601" s="39"/>
      <c r="C601" s="38"/>
      <c r="D601" s="179" t="s">
        <v>148</v>
      </c>
      <c r="E601" s="38"/>
      <c r="F601" s="180" t="s">
        <v>896</v>
      </c>
      <c r="G601" s="38"/>
      <c r="H601" s="38"/>
      <c r="I601" s="176"/>
      <c r="J601" s="38"/>
      <c r="K601" s="38"/>
      <c r="L601" s="39"/>
      <c r="M601" s="177"/>
      <c r="N601" s="178"/>
      <c r="O601" s="72"/>
      <c r="P601" s="72"/>
      <c r="Q601" s="72"/>
      <c r="R601" s="72"/>
      <c r="S601" s="72"/>
      <c r="T601" s="73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9" t="s">
        <v>148</v>
      </c>
      <c r="AU601" s="19" t="s">
        <v>144</v>
      </c>
    </row>
    <row r="602" s="2" customFormat="1" ht="24.15" customHeight="1">
      <c r="A602" s="38"/>
      <c r="B602" s="160"/>
      <c r="C602" s="197" t="s">
        <v>897</v>
      </c>
      <c r="D602" s="197" t="s">
        <v>650</v>
      </c>
      <c r="E602" s="198" t="s">
        <v>898</v>
      </c>
      <c r="F602" s="199" t="s">
        <v>899</v>
      </c>
      <c r="G602" s="200" t="s">
        <v>335</v>
      </c>
      <c r="H602" s="201">
        <v>1</v>
      </c>
      <c r="I602" s="202"/>
      <c r="J602" s="203">
        <f>ROUND(I602*H602,2)</f>
        <v>0</v>
      </c>
      <c r="K602" s="199" t="s">
        <v>142</v>
      </c>
      <c r="L602" s="204"/>
      <c r="M602" s="205" t="s">
        <v>3</v>
      </c>
      <c r="N602" s="206" t="s">
        <v>45</v>
      </c>
      <c r="O602" s="72"/>
      <c r="P602" s="170">
        <f>O602*H602</f>
        <v>0</v>
      </c>
      <c r="Q602" s="170">
        <v>0.014</v>
      </c>
      <c r="R602" s="170">
        <f>Q602*H602</f>
        <v>0.014</v>
      </c>
      <c r="S602" s="170">
        <v>0</v>
      </c>
      <c r="T602" s="171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172" t="s">
        <v>378</v>
      </c>
      <c r="AT602" s="172" t="s">
        <v>650</v>
      </c>
      <c r="AU602" s="172" t="s">
        <v>144</v>
      </c>
      <c r="AY602" s="19" t="s">
        <v>135</v>
      </c>
      <c r="BE602" s="173">
        <f>IF(N602="základní",J602,0)</f>
        <v>0</v>
      </c>
      <c r="BF602" s="173">
        <f>IF(N602="snížená",J602,0)</f>
        <v>0</v>
      </c>
      <c r="BG602" s="173">
        <f>IF(N602="zákl. přenesená",J602,0)</f>
        <v>0</v>
      </c>
      <c r="BH602" s="173">
        <f>IF(N602="sníž. přenesená",J602,0)</f>
        <v>0</v>
      </c>
      <c r="BI602" s="173">
        <f>IF(N602="nulová",J602,0)</f>
        <v>0</v>
      </c>
      <c r="BJ602" s="19" t="s">
        <v>144</v>
      </c>
      <c r="BK602" s="173">
        <f>ROUND(I602*H602,2)</f>
        <v>0</v>
      </c>
      <c r="BL602" s="19" t="s">
        <v>266</v>
      </c>
      <c r="BM602" s="172" t="s">
        <v>900</v>
      </c>
    </row>
    <row r="603" s="2" customFormat="1">
      <c r="A603" s="38"/>
      <c r="B603" s="39"/>
      <c r="C603" s="38"/>
      <c r="D603" s="174" t="s">
        <v>146</v>
      </c>
      <c r="E603" s="38"/>
      <c r="F603" s="175" t="s">
        <v>899</v>
      </c>
      <c r="G603" s="38"/>
      <c r="H603" s="38"/>
      <c r="I603" s="176"/>
      <c r="J603" s="38"/>
      <c r="K603" s="38"/>
      <c r="L603" s="39"/>
      <c r="M603" s="177"/>
      <c r="N603" s="178"/>
      <c r="O603" s="72"/>
      <c r="P603" s="72"/>
      <c r="Q603" s="72"/>
      <c r="R603" s="72"/>
      <c r="S603" s="72"/>
      <c r="T603" s="73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9" t="s">
        <v>146</v>
      </c>
      <c r="AU603" s="19" t="s">
        <v>144</v>
      </c>
    </row>
    <row r="604" s="2" customFormat="1" ht="24.15" customHeight="1">
      <c r="A604" s="38"/>
      <c r="B604" s="160"/>
      <c r="C604" s="161" t="s">
        <v>901</v>
      </c>
      <c r="D604" s="161" t="s">
        <v>138</v>
      </c>
      <c r="E604" s="162" t="s">
        <v>902</v>
      </c>
      <c r="F604" s="163" t="s">
        <v>903</v>
      </c>
      <c r="G604" s="164" t="s">
        <v>335</v>
      </c>
      <c r="H604" s="165">
        <v>1</v>
      </c>
      <c r="I604" s="166"/>
      <c r="J604" s="167">
        <f>ROUND(I604*H604,2)</f>
        <v>0</v>
      </c>
      <c r="K604" s="163" t="s">
        <v>142</v>
      </c>
      <c r="L604" s="39"/>
      <c r="M604" s="168" t="s">
        <v>3</v>
      </c>
      <c r="N604" s="169" t="s">
        <v>45</v>
      </c>
      <c r="O604" s="72"/>
      <c r="P604" s="170">
        <f>O604*H604</f>
        <v>0</v>
      </c>
      <c r="Q604" s="170">
        <v>0</v>
      </c>
      <c r="R604" s="170">
        <f>Q604*H604</f>
        <v>0</v>
      </c>
      <c r="S604" s="170">
        <v>0</v>
      </c>
      <c r="T604" s="171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172" t="s">
        <v>266</v>
      </c>
      <c r="AT604" s="172" t="s">
        <v>138</v>
      </c>
      <c r="AU604" s="172" t="s">
        <v>144</v>
      </c>
      <c r="AY604" s="19" t="s">
        <v>135</v>
      </c>
      <c r="BE604" s="173">
        <f>IF(N604="základní",J604,0)</f>
        <v>0</v>
      </c>
      <c r="BF604" s="173">
        <f>IF(N604="snížená",J604,0)</f>
        <v>0</v>
      </c>
      <c r="BG604" s="173">
        <f>IF(N604="zákl. přenesená",J604,0)</f>
        <v>0</v>
      </c>
      <c r="BH604" s="173">
        <f>IF(N604="sníž. přenesená",J604,0)</f>
        <v>0</v>
      </c>
      <c r="BI604" s="173">
        <f>IF(N604="nulová",J604,0)</f>
        <v>0</v>
      </c>
      <c r="BJ604" s="19" t="s">
        <v>144</v>
      </c>
      <c r="BK604" s="173">
        <f>ROUND(I604*H604,2)</f>
        <v>0</v>
      </c>
      <c r="BL604" s="19" t="s">
        <v>266</v>
      </c>
      <c r="BM604" s="172" t="s">
        <v>904</v>
      </c>
    </row>
    <row r="605" s="2" customFormat="1">
      <c r="A605" s="38"/>
      <c r="B605" s="39"/>
      <c r="C605" s="38"/>
      <c r="D605" s="174" t="s">
        <v>146</v>
      </c>
      <c r="E605" s="38"/>
      <c r="F605" s="175" t="s">
        <v>905</v>
      </c>
      <c r="G605" s="38"/>
      <c r="H605" s="38"/>
      <c r="I605" s="176"/>
      <c r="J605" s="38"/>
      <c r="K605" s="38"/>
      <c r="L605" s="39"/>
      <c r="M605" s="177"/>
      <c r="N605" s="178"/>
      <c r="O605" s="72"/>
      <c r="P605" s="72"/>
      <c r="Q605" s="72"/>
      <c r="R605" s="72"/>
      <c r="S605" s="72"/>
      <c r="T605" s="73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9" t="s">
        <v>146</v>
      </c>
      <c r="AU605" s="19" t="s">
        <v>144</v>
      </c>
    </row>
    <row r="606" s="2" customFormat="1">
      <c r="A606" s="38"/>
      <c r="B606" s="39"/>
      <c r="C606" s="38"/>
      <c r="D606" s="179" t="s">
        <v>148</v>
      </c>
      <c r="E606" s="38"/>
      <c r="F606" s="180" t="s">
        <v>906</v>
      </c>
      <c r="G606" s="38"/>
      <c r="H606" s="38"/>
      <c r="I606" s="176"/>
      <c r="J606" s="38"/>
      <c r="K606" s="38"/>
      <c r="L606" s="39"/>
      <c r="M606" s="177"/>
      <c r="N606" s="178"/>
      <c r="O606" s="72"/>
      <c r="P606" s="72"/>
      <c r="Q606" s="72"/>
      <c r="R606" s="72"/>
      <c r="S606" s="72"/>
      <c r="T606" s="73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T606" s="19" t="s">
        <v>148</v>
      </c>
      <c r="AU606" s="19" t="s">
        <v>144</v>
      </c>
    </row>
    <row r="607" s="2" customFormat="1" ht="21.75" customHeight="1">
      <c r="A607" s="38"/>
      <c r="B607" s="160"/>
      <c r="C607" s="197" t="s">
        <v>907</v>
      </c>
      <c r="D607" s="197" t="s">
        <v>650</v>
      </c>
      <c r="E607" s="198" t="s">
        <v>908</v>
      </c>
      <c r="F607" s="199" t="s">
        <v>909</v>
      </c>
      <c r="G607" s="200" t="s">
        <v>335</v>
      </c>
      <c r="H607" s="201">
        <v>1</v>
      </c>
      <c r="I607" s="202"/>
      <c r="J607" s="203">
        <f>ROUND(I607*H607,2)</f>
        <v>0</v>
      </c>
      <c r="K607" s="199" t="s">
        <v>142</v>
      </c>
      <c r="L607" s="204"/>
      <c r="M607" s="205" t="s">
        <v>3</v>
      </c>
      <c r="N607" s="206" t="s">
        <v>45</v>
      </c>
      <c r="O607" s="72"/>
      <c r="P607" s="170">
        <f>O607*H607</f>
        <v>0</v>
      </c>
      <c r="Q607" s="170">
        <v>0.00040000000000000002</v>
      </c>
      <c r="R607" s="170">
        <f>Q607*H607</f>
        <v>0.00040000000000000002</v>
      </c>
      <c r="S607" s="170">
        <v>0</v>
      </c>
      <c r="T607" s="171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172" t="s">
        <v>378</v>
      </c>
      <c r="AT607" s="172" t="s">
        <v>650</v>
      </c>
      <c r="AU607" s="172" t="s">
        <v>144</v>
      </c>
      <c r="AY607" s="19" t="s">
        <v>135</v>
      </c>
      <c r="BE607" s="173">
        <f>IF(N607="základní",J607,0)</f>
        <v>0</v>
      </c>
      <c r="BF607" s="173">
        <f>IF(N607="snížená",J607,0)</f>
        <v>0</v>
      </c>
      <c r="BG607" s="173">
        <f>IF(N607="zákl. přenesená",J607,0)</f>
        <v>0</v>
      </c>
      <c r="BH607" s="173">
        <f>IF(N607="sníž. přenesená",J607,0)</f>
        <v>0</v>
      </c>
      <c r="BI607" s="173">
        <f>IF(N607="nulová",J607,0)</f>
        <v>0</v>
      </c>
      <c r="BJ607" s="19" t="s">
        <v>144</v>
      </c>
      <c r="BK607" s="173">
        <f>ROUND(I607*H607,2)</f>
        <v>0</v>
      </c>
      <c r="BL607" s="19" t="s">
        <v>266</v>
      </c>
      <c r="BM607" s="172" t="s">
        <v>910</v>
      </c>
    </row>
    <row r="608" s="2" customFormat="1">
      <c r="A608" s="38"/>
      <c r="B608" s="39"/>
      <c r="C608" s="38"/>
      <c r="D608" s="174" t="s">
        <v>146</v>
      </c>
      <c r="E608" s="38"/>
      <c r="F608" s="175" t="s">
        <v>909</v>
      </c>
      <c r="G608" s="38"/>
      <c r="H608" s="38"/>
      <c r="I608" s="176"/>
      <c r="J608" s="38"/>
      <c r="K608" s="38"/>
      <c r="L608" s="39"/>
      <c r="M608" s="177"/>
      <c r="N608" s="178"/>
      <c r="O608" s="72"/>
      <c r="P608" s="72"/>
      <c r="Q608" s="72"/>
      <c r="R608" s="72"/>
      <c r="S608" s="72"/>
      <c r="T608" s="73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9" t="s">
        <v>146</v>
      </c>
      <c r="AU608" s="19" t="s">
        <v>144</v>
      </c>
    </row>
    <row r="609" s="2" customFormat="1" ht="24.15" customHeight="1">
      <c r="A609" s="38"/>
      <c r="B609" s="160"/>
      <c r="C609" s="161" t="s">
        <v>911</v>
      </c>
      <c r="D609" s="161" t="s">
        <v>138</v>
      </c>
      <c r="E609" s="162" t="s">
        <v>912</v>
      </c>
      <c r="F609" s="163" t="s">
        <v>913</v>
      </c>
      <c r="G609" s="164" t="s">
        <v>335</v>
      </c>
      <c r="H609" s="165">
        <v>1</v>
      </c>
      <c r="I609" s="166"/>
      <c r="J609" s="167">
        <f>ROUND(I609*H609,2)</f>
        <v>0</v>
      </c>
      <c r="K609" s="163" t="s">
        <v>142</v>
      </c>
      <c r="L609" s="39"/>
      <c r="M609" s="168" t="s">
        <v>3</v>
      </c>
      <c r="N609" s="169" t="s">
        <v>45</v>
      </c>
      <c r="O609" s="72"/>
      <c r="P609" s="170">
        <f>O609*H609</f>
        <v>0</v>
      </c>
      <c r="Q609" s="170">
        <v>0</v>
      </c>
      <c r="R609" s="170">
        <f>Q609*H609</f>
        <v>0</v>
      </c>
      <c r="S609" s="170">
        <v>0</v>
      </c>
      <c r="T609" s="171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172" t="s">
        <v>266</v>
      </c>
      <c r="AT609" s="172" t="s">
        <v>138</v>
      </c>
      <c r="AU609" s="172" t="s">
        <v>144</v>
      </c>
      <c r="AY609" s="19" t="s">
        <v>135</v>
      </c>
      <c r="BE609" s="173">
        <f>IF(N609="základní",J609,0)</f>
        <v>0</v>
      </c>
      <c r="BF609" s="173">
        <f>IF(N609="snížená",J609,0)</f>
        <v>0</v>
      </c>
      <c r="BG609" s="173">
        <f>IF(N609="zákl. přenesená",J609,0)</f>
        <v>0</v>
      </c>
      <c r="BH609" s="173">
        <f>IF(N609="sníž. přenesená",J609,0)</f>
        <v>0</v>
      </c>
      <c r="BI609" s="173">
        <f>IF(N609="nulová",J609,0)</f>
        <v>0</v>
      </c>
      <c r="BJ609" s="19" t="s">
        <v>144</v>
      </c>
      <c r="BK609" s="173">
        <f>ROUND(I609*H609,2)</f>
        <v>0</v>
      </c>
      <c r="BL609" s="19" t="s">
        <v>266</v>
      </c>
      <c r="BM609" s="172" t="s">
        <v>914</v>
      </c>
    </row>
    <row r="610" s="2" customFormat="1">
      <c r="A610" s="38"/>
      <c r="B610" s="39"/>
      <c r="C610" s="38"/>
      <c r="D610" s="174" t="s">
        <v>146</v>
      </c>
      <c r="E610" s="38"/>
      <c r="F610" s="175" t="s">
        <v>915</v>
      </c>
      <c r="G610" s="38"/>
      <c r="H610" s="38"/>
      <c r="I610" s="176"/>
      <c r="J610" s="38"/>
      <c r="K610" s="38"/>
      <c r="L610" s="39"/>
      <c r="M610" s="177"/>
      <c r="N610" s="178"/>
      <c r="O610" s="72"/>
      <c r="P610" s="72"/>
      <c r="Q610" s="72"/>
      <c r="R610" s="72"/>
      <c r="S610" s="72"/>
      <c r="T610" s="73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9" t="s">
        <v>146</v>
      </c>
      <c r="AU610" s="19" t="s">
        <v>144</v>
      </c>
    </row>
    <row r="611" s="2" customFormat="1">
      <c r="A611" s="38"/>
      <c r="B611" s="39"/>
      <c r="C611" s="38"/>
      <c r="D611" s="179" t="s">
        <v>148</v>
      </c>
      <c r="E611" s="38"/>
      <c r="F611" s="180" t="s">
        <v>916</v>
      </c>
      <c r="G611" s="38"/>
      <c r="H611" s="38"/>
      <c r="I611" s="176"/>
      <c r="J611" s="38"/>
      <c r="K611" s="38"/>
      <c r="L611" s="39"/>
      <c r="M611" s="177"/>
      <c r="N611" s="178"/>
      <c r="O611" s="72"/>
      <c r="P611" s="72"/>
      <c r="Q611" s="72"/>
      <c r="R611" s="72"/>
      <c r="S611" s="72"/>
      <c r="T611" s="73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9" t="s">
        <v>148</v>
      </c>
      <c r="AU611" s="19" t="s">
        <v>144</v>
      </c>
    </row>
    <row r="612" s="2" customFormat="1" ht="24.15" customHeight="1">
      <c r="A612" s="38"/>
      <c r="B612" s="160"/>
      <c r="C612" s="197" t="s">
        <v>917</v>
      </c>
      <c r="D612" s="197" t="s">
        <v>650</v>
      </c>
      <c r="E612" s="198" t="s">
        <v>918</v>
      </c>
      <c r="F612" s="199" t="s">
        <v>919</v>
      </c>
      <c r="G612" s="200" t="s">
        <v>335</v>
      </c>
      <c r="H612" s="201">
        <v>1</v>
      </c>
      <c r="I612" s="202"/>
      <c r="J612" s="203">
        <f>ROUND(I612*H612,2)</f>
        <v>0</v>
      </c>
      <c r="K612" s="199" t="s">
        <v>142</v>
      </c>
      <c r="L612" s="204"/>
      <c r="M612" s="205" t="s">
        <v>3</v>
      </c>
      <c r="N612" s="206" t="s">
        <v>45</v>
      </c>
      <c r="O612" s="72"/>
      <c r="P612" s="170">
        <f>O612*H612</f>
        <v>0</v>
      </c>
      <c r="Q612" s="170">
        <v>0.00080000000000000004</v>
      </c>
      <c r="R612" s="170">
        <f>Q612*H612</f>
        <v>0.00080000000000000004</v>
      </c>
      <c r="S612" s="170">
        <v>0</v>
      </c>
      <c r="T612" s="171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172" t="s">
        <v>378</v>
      </c>
      <c r="AT612" s="172" t="s">
        <v>650</v>
      </c>
      <c r="AU612" s="172" t="s">
        <v>144</v>
      </c>
      <c r="AY612" s="19" t="s">
        <v>135</v>
      </c>
      <c r="BE612" s="173">
        <f>IF(N612="základní",J612,0)</f>
        <v>0</v>
      </c>
      <c r="BF612" s="173">
        <f>IF(N612="snížená",J612,0)</f>
        <v>0</v>
      </c>
      <c r="BG612" s="173">
        <f>IF(N612="zákl. přenesená",J612,0)</f>
        <v>0</v>
      </c>
      <c r="BH612" s="173">
        <f>IF(N612="sníž. přenesená",J612,0)</f>
        <v>0</v>
      </c>
      <c r="BI612" s="173">
        <f>IF(N612="nulová",J612,0)</f>
        <v>0</v>
      </c>
      <c r="BJ612" s="19" t="s">
        <v>144</v>
      </c>
      <c r="BK612" s="173">
        <f>ROUND(I612*H612,2)</f>
        <v>0</v>
      </c>
      <c r="BL612" s="19" t="s">
        <v>266</v>
      </c>
      <c r="BM612" s="172" t="s">
        <v>920</v>
      </c>
    </row>
    <row r="613" s="2" customFormat="1">
      <c r="A613" s="38"/>
      <c r="B613" s="39"/>
      <c r="C613" s="38"/>
      <c r="D613" s="174" t="s">
        <v>146</v>
      </c>
      <c r="E613" s="38"/>
      <c r="F613" s="175" t="s">
        <v>919</v>
      </c>
      <c r="G613" s="38"/>
      <c r="H613" s="38"/>
      <c r="I613" s="176"/>
      <c r="J613" s="38"/>
      <c r="K613" s="38"/>
      <c r="L613" s="39"/>
      <c r="M613" s="177"/>
      <c r="N613" s="178"/>
      <c r="O613" s="72"/>
      <c r="P613" s="72"/>
      <c r="Q613" s="72"/>
      <c r="R613" s="72"/>
      <c r="S613" s="72"/>
      <c r="T613" s="73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9" t="s">
        <v>146</v>
      </c>
      <c r="AU613" s="19" t="s">
        <v>144</v>
      </c>
    </row>
    <row r="614" s="2" customFormat="1" ht="24.15" customHeight="1">
      <c r="A614" s="38"/>
      <c r="B614" s="160"/>
      <c r="C614" s="161" t="s">
        <v>921</v>
      </c>
      <c r="D614" s="161" t="s">
        <v>138</v>
      </c>
      <c r="E614" s="162" t="s">
        <v>922</v>
      </c>
      <c r="F614" s="163" t="s">
        <v>923</v>
      </c>
      <c r="G614" s="164" t="s">
        <v>288</v>
      </c>
      <c r="H614" s="165">
        <v>10</v>
      </c>
      <c r="I614" s="166"/>
      <c r="J614" s="167">
        <f>ROUND(I614*H614,2)</f>
        <v>0</v>
      </c>
      <c r="K614" s="163" t="s">
        <v>142</v>
      </c>
      <c r="L614" s="39"/>
      <c r="M614" s="168" t="s">
        <v>3</v>
      </c>
      <c r="N614" s="169" t="s">
        <v>45</v>
      </c>
      <c r="O614" s="72"/>
      <c r="P614" s="170">
        <f>O614*H614</f>
        <v>0</v>
      </c>
      <c r="Q614" s="170">
        <v>0</v>
      </c>
      <c r="R614" s="170">
        <f>Q614*H614</f>
        <v>0</v>
      </c>
      <c r="S614" s="170">
        <v>0</v>
      </c>
      <c r="T614" s="171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172" t="s">
        <v>266</v>
      </c>
      <c r="AT614" s="172" t="s">
        <v>138</v>
      </c>
      <c r="AU614" s="172" t="s">
        <v>144</v>
      </c>
      <c r="AY614" s="19" t="s">
        <v>135</v>
      </c>
      <c r="BE614" s="173">
        <f>IF(N614="základní",J614,0)</f>
        <v>0</v>
      </c>
      <c r="BF614" s="173">
        <f>IF(N614="snížená",J614,0)</f>
        <v>0</v>
      </c>
      <c r="BG614" s="173">
        <f>IF(N614="zákl. přenesená",J614,0)</f>
        <v>0</v>
      </c>
      <c r="BH614" s="173">
        <f>IF(N614="sníž. přenesená",J614,0)</f>
        <v>0</v>
      </c>
      <c r="BI614" s="173">
        <f>IF(N614="nulová",J614,0)</f>
        <v>0</v>
      </c>
      <c r="BJ614" s="19" t="s">
        <v>144</v>
      </c>
      <c r="BK614" s="173">
        <f>ROUND(I614*H614,2)</f>
        <v>0</v>
      </c>
      <c r="BL614" s="19" t="s">
        <v>266</v>
      </c>
      <c r="BM614" s="172" t="s">
        <v>924</v>
      </c>
    </row>
    <row r="615" s="2" customFormat="1">
      <c r="A615" s="38"/>
      <c r="B615" s="39"/>
      <c r="C615" s="38"/>
      <c r="D615" s="174" t="s">
        <v>146</v>
      </c>
      <c r="E615" s="38"/>
      <c r="F615" s="175" t="s">
        <v>925</v>
      </c>
      <c r="G615" s="38"/>
      <c r="H615" s="38"/>
      <c r="I615" s="176"/>
      <c r="J615" s="38"/>
      <c r="K615" s="38"/>
      <c r="L615" s="39"/>
      <c r="M615" s="177"/>
      <c r="N615" s="178"/>
      <c r="O615" s="72"/>
      <c r="P615" s="72"/>
      <c r="Q615" s="72"/>
      <c r="R615" s="72"/>
      <c r="S615" s="72"/>
      <c r="T615" s="73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T615" s="19" t="s">
        <v>146</v>
      </c>
      <c r="AU615" s="19" t="s">
        <v>144</v>
      </c>
    </row>
    <row r="616" s="2" customFormat="1">
      <c r="A616" s="38"/>
      <c r="B616" s="39"/>
      <c r="C616" s="38"/>
      <c r="D616" s="179" t="s">
        <v>148</v>
      </c>
      <c r="E616" s="38"/>
      <c r="F616" s="180" t="s">
        <v>926</v>
      </c>
      <c r="G616" s="38"/>
      <c r="H616" s="38"/>
      <c r="I616" s="176"/>
      <c r="J616" s="38"/>
      <c r="K616" s="38"/>
      <c r="L616" s="39"/>
      <c r="M616" s="177"/>
      <c r="N616" s="178"/>
      <c r="O616" s="72"/>
      <c r="P616" s="72"/>
      <c r="Q616" s="72"/>
      <c r="R616" s="72"/>
      <c r="S616" s="72"/>
      <c r="T616" s="73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9" t="s">
        <v>148</v>
      </c>
      <c r="AU616" s="19" t="s">
        <v>144</v>
      </c>
    </row>
    <row r="617" s="2" customFormat="1" ht="16.5" customHeight="1">
      <c r="A617" s="38"/>
      <c r="B617" s="160"/>
      <c r="C617" s="197" t="s">
        <v>927</v>
      </c>
      <c r="D617" s="197" t="s">
        <v>650</v>
      </c>
      <c r="E617" s="198" t="s">
        <v>928</v>
      </c>
      <c r="F617" s="199" t="s">
        <v>929</v>
      </c>
      <c r="G617" s="200" t="s">
        <v>288</v>
      </c>
      <c r="H617" s="201">
        <v>10</v>
      </c>
      <c r="I617" s="202"/>
      <c r="J617" s="203">
        <f>ROUND(I617*H617,2)</f>
        <v>0</v>
      </c>
      <c r="K617" s="199" t="s">
        <v>142</v>
      </c>
      <c r="L617" s="204"/>
      <c r="M617" s="205" t="s">
        <v>3</v>
      </c>
      <c r="N617" s="206" t="s">
        <v>45</v>
      </c>
      <c r="O617" s="72"/>
      <c r="P617" s="170">
        <f>O617*H617</f>
        <v>0</v>
      </c>
      <c r="Q617" s="170">
        <v>0.001</v>
      </c>
      <c r="R617" s="170">
        <f>Q617*H617</f>
        <v>0.01</v>
      </c>
      <c r="S617" s="170">
        <v>0</v>
      </c>
      <c r="T617" s="171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172" t="s">
        <v>378</v>
      </c>
      <c r="AT617" s="172" t="s">
        <v>650</v>
      </c>
      <c r="AU617" s="172" t="s">
        <v>144</v>
      </c>
      <c r="AY617" s="19" t="s">
        <v>135</v>
      </c>
      <c r="BE617" s="173">
        <f>IF(N617="základní",J617,0)</f>
        <v>0</v>
      </c>
      <c r="BF617" s="173">
        <f>IF(N617="snížená",J617,0)</f>
        <v>0</v>
      </c>
      <c r="BG617" s="173">
        <f>IF(N617="zákl. přenesená",J617,0)</f>
        <v>0</v>
      </c>
      <c r="BH617" s="173">
        <f>IF(N617="sníž. přenesená",J617,0)</f>
        <v>0</v>
      </c>
      <c r="BI617" s="173">
        <f>IF(N617="nulová",J617,0)</f>
        <v>0</v>
      </c>
      <c r="BJ617" s="19" t="s">
        <v>144</v>
      </c>
      <c r="BK617" s="173">
        <f>ROUND(I617*H617,2)</f>
        <v>0</v>
      </c>
      <c r="BL617" s="19" t="s">
        <v>266</v>
      </c>
      <c r="BM617" s="172" t="s">
        <v>930</v>
      </c>
    </row>
    <row r="618" s="2" customFormat="1">
      <c r="A618" s="38"/>
      <c r="B618" s="39"/>
      <c r="C618" s="38"/>
      <c r="D618" s="174" t="s">
        <v>146</v>
      </c>
      <c r="E618" s="38"/>
      <c r="F618" s="175" t="s">
        <v>931</v>
      </c>
      <c r="G618" s="38"/>
      <c r="H618" s="38"/>
      <c r="I618" s="176"/>
      <c r="J618" s="38"/>
      <c r="K618" s="38"/>
      <c r="L618" s="39"/>
      <c r="M618" s="177"/>
      <c r="N618" s="178"/>
      <c r="O618" s="72"/>
      <c r="P618" s="72"/>
      <c r="Q618" s="72"/>
      <c r="R618" s="72"/>
      <c r="S618" s="72"/>
      <c r="T618" s="73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9" t="s">
        <v>146</v>
      </c>
      <c r="AU618" s="19" t="s">
        <v>144</v>
      </c>
    </row>
    <row r="619" s="2" customFormat="1" ht="24.15" customHeight="1">
      <c r="A619" s="38"/>
      <c r="B619" s="160"/>
      <c r="C619" s="161" t="s">
        <v>932</v>
      </c>
      <c r="D619" s="161" t="s">
        <v>138</v>
      </c>
      <c r="E619" s="162" t="s">
        <v>933</v>
      </c>
      <c r="F619" s="163" t="s">
        <v>934</v>
      </c>
      <c r="G619" s="164" t="s">
        <v>935</v>
      </c>
      <c r="H619" s="207"/>
      <c r="I619" s="166"/>
      <c r="J619" s="167">
        <f>ROUND(I619*H619,2)</f>
        <v>0</v>
      </c>
      <c r="K619" s="163" t="s">
        <v>142</v>
      </c>
      <c r="L619" s="39"/>
      <c r="M619" s="168" t="s">
        <v>3</v>
      </c>
      <c r="N619" s="169" t="s">
        <v>45</v>
      </c>
      <c r="O619" s="72"/>
      <c r="P619" s="170">
        <f>O619*H619</f>
        <v>0</v>
      </c>
      <c r="Q619" s="170">
        <v>0</v>
      </c>
      <c r="R619" s="170">
        <f>Q619*H619</f>
        <v>0</v>
      </c>
      <c r="S619" s="170">
        <v>0</v>
      </c>
      <c r="T619" s="171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72" t="s">
        <v>266</v>
      </c>
      <c r="AT619" s="172" t="s">
        <v>138</v>
      </c>
      <c r="AU619" s="172" t="s">
        <v>144</v>
      </c>
      <c r="AY619" s="19" t="s">
        <v>135</v>
      </c>
      <c r="BE619" s="173">
        <f>IF(N619="základní",J619,0)</f>
        <v>0</v>
      </c>
      <c r="BF619" s="173">
        <f>IF(N619="snížená",J619,0)</f>
        <v>0</v>
      </c>
      <c r="BG619" s="173">
        <f>IF(N619="zákl. přenesená",J619,0)</f>
        <v>0</v>
      </c>
      <c r="BH619" s="173">
        <f>IF(N619="sníž. přenesená",J619,0)</f>
        <v>0</v>
      </c>
      <c r="BI619" s="173">
        <f>IF(N619="nulová",J619,0)</f>
        <v>0</v>
      </c>
      <c r="BJ619" s="19" t="s">
        <v>144</v>
      </c>
      <c r="BK619" s="173">
        <f>ROUND(I619*H619,2)</f>
        <v>0</v>
      </c>
      <c r="BL619" s="19" t="s">
        <v>266</v>
      </c>
      <c r="BM619" s="172" t="s">
        <v>936</v>
      </c>
    </row>
    <row r="620" s="2" customFormat="1">
      <c r="A620" s="38"/>
      <c r="B620" s="39"/>
      <c r="C620" s="38"/>
      <c r="D620" s="174" t="s">
        <v>146</v>
      </c>
      <c r="E620" s="38"/>
      <c r="F620" s="175" t="s">
        <v>937</v>
      </c>
      <c r="G620" s="38"/>
      <c r="H620" s="38"/>
      <c r="I620" s="176"/>
      <c r="J620" s="38"/>
      <c r="K620" s="38"/>
      <c r="L620" s="39"/>
      <c r="M620" s="177"/>
      <c r="N620" s="178"/>
      <c r="O620" s="72"/>
      <c r="P620" s="72"/>
      <c r="Q620" s="72"/>
      <c r="R620" s="72"/>
      <c r="S620" s="72"/>
      <c r="T620" s="73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T620" s="19" t="s">
        <v>146</v>
      </c>
      <c r="AU620" s="19" t="s">
        <v>144</v>
      </c>
    </row>
    <row r="621" s="2" customFormat="1">
      <c r="A621" s="38"/>
      <c r="B621" s="39"/>
      <c r="C621" s="38"/>
      <c r="D621" s="179" t="s">
        <v>148</v>
      </c>
      <c r="E621" s="38"/>
      <c r="F621" s="180" t="s">
        <v>938</v>
      </c>
      <c r="G621" s="38"/>
      <c r="H621" s="38"/>
      <c r="I621" s="176"/>
      <c r="J621" s="38"/>
      <c r="K621" s="38"/>
      <c r="L621" s="39"/>
      <c r="M621" s="177"/>
      <c r="N621" s="178"/>
      <c r="O621" s="72"/>
      <c r="P621" s="72"/>
      <c r="Q621" s="72"/>
      <c r="R621" s="72"/>
      <c r="S621" s="72"/>
      <c r="T621" s="73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T621" s="19" t="s">
        <v>148</v>
      </c>
      <c r="AU621" s="19" t="s">
        <v>144</v>
      </c>
    </row>
    <row r="622" s="12" customFormat="1" ht="22.8" customHeight="1">
      <c r="A622" s="12"/>
      <c r="B622" s="147"/>
      <c r="C622" s="12"/>
      <c r="D622" s="148" t="s">
        <v>72</v>
      </c>
      <c r="E622" s="158" t="s">
        <v>939</v>
      </c>
      <c r="F622" s="158" t="s">
        <v>940</v>
      </c>
      <c r="G622" s="12"/>
      <c r="H622" s="12"/>
      <c r="I622" s="150"/>
      <c r="J622" s="159">
        <f>BK622</f>
        <v>0</v>
      </c>
      <c r="K622" s="12"/>
      <c r="L622" s="147"/>
      <c r="M622" s="152"/>
      <c r="N622" s="153"/>
      <c r="O622" s="153"/>
      <c r="P622" s="154">
        <f>SUM(P623:P652)</f>
        <v>0</v>
      </c>
      <c r="Q622" s="153"/>
      <c r="R622" s="154">
        <f>SUM(R623:R652)</f>
        <v>2.1299804999999998</v>
      </c>
      <c r="S622" s="153"/>
      <c r="T622" s="155">
        <f>SUM(T623:T652)</f>
        <v>0.029999999999999999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148" t="s">
        <v>144</v>
      </c>
      <c r="AT622" s="156" t="s">
        <v>72</v>
      </c>
      <c r="AU622" s="156" t="s">
        <v>81</v>
      </c>
      <c r="AY622" s="148" t="s">
        <v>135</v>
      </c>
      <c r="BK622" s="157">
        <f>SUM(BK623:BK652)</f>
        <v>0</v>
      </c>
    </row>
    <row r="623" s="2" customFormat="1" ht="33" customHeight="1">
      <c r="A623" s="38"/>
      <c r="B623" s="160"/>
      <c r="C623" s="161" t="s">
        <v>941</v>
      </c>
      <c r="D623" s="161" t="s">
        <v>138</v>
      </c>
      <c r="E623" s="162" t="s">
        <v>942</v>
      </c>
      <c r="F623" s="163" t="s">
        <v>943</v>
      </c>
      <c r="G623" s="164" t="s">
        <v>335</v>
      </c>
      <c r="H623" s="165">
        <v>10</v>
      </c>
      <c r="I623" s="166"/>
      <c r="J623" s="167">
        <f>ROUND(I623*H623,2)</f>
        <v>0</v>
      </c>
      <c r="K623" s="163" t="s">
        <v>142</v>
      </c>
      <c r="L623" s="39"/>
      <c r="M623" s="168" t="s">
        <v>3</v>
      </c>
      <c r="N623" s="169" t="s">
        <v>45</v>
      </c>
      <c r="O623" s="72"/>
      <c r="P623" s="170">
        <f>O623*H623</f>
        <v>0</v>
      </c>
      <c r="Q623" s="170">
        <v>0</v>
      </c>
      <c r="R623" s="170">
        <f>Q623*H623</f>
        <v>0</v>
      </c>
      <c r="S623" s="170">
        <v>0.0030000000000000001</v>
      </c>
      <c r="T623" s="171">
        <f>S623*H623</f>
        <v>0.029999999999999999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72" t="s">
        <v>266</v>
      </c>
      <c r="AT623" s="172" t="s">
        <v>138</v>
      </c>
      <c r="AU623" s="172" t="s">
        <v>144</v>
      </c>
      <c r="AY623" s="19" t="s">
        <v>135</v>
      </c>
      <c r="BE623" s="173">
        <f>IF(N623="základní",J623,0)</f>
        <v>0</v>
      </c>
      <c r="BF623" s="173">
        <f>IF(N623="snížená",J623,0)</f>
        <v>0</v>
      </c>
      <c r="BG623" s="173">
        <f>IF(N623="zákl. přenesená",J623,0)</f>
        <v>0</v>
      </c>
      <c r="BH623" s="173">
        <f>IF(N623="sníž. přenesená",J623,0)</f>
        <v>0</v>
      </c>
      <c r="BI623" s="173">
        <f>IF(N623="nulová",J623,0)</f>
        <v>0</v>
      </c>
      <c r="BJ623" s="19" t="s">
        <v>144</v>
      </c>
      <c r="BK623" s="173">
        <f>ROUND(I623*H623,2)</f>
        <v>0</v>
      </c>
      <c r="BL623" s="19" t="s">
        <v>266</v>
      </c>
      <c r="BM623" s="172" t="s">
        <v>944</v>
      </c>
    </row>
    <row r="624" s="2" customFormat="1">
      <c r="A624" s="38"/>
      <c r="B624" s="39"/>
      <c r="C624" s="38"/>
      <c r="D624" s="174" t="s">
        <v>146</v>
      </c>
      <c r="E624" s="38"/>
      <c r="F624" s="175" t="s">
        <v>945</v>
      </c>
      <c r="G624" s="38"/>
      <c r="H624" s="38"/>
      <c r="I624" s="176"/>
      <c r="J624" s="38"/>
      <c r="K624" s="38"/>
      <c r="L624" s="39"/>
      <c r="M624" s="177"/>
      <c r="N624" s="178"/>
      <c r="O624" s="72"/>
      <c r="P624" s="72"/>
      <c r="Q624" s="72"/>
      <c r="R624" s="72"/>
      <c r="S624" s="72"/>
      <c r="T624" s="73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9" t="s">
        <v>146</v>
      </c>
      <c r="AU624" s="19" t="s">
        <v>144</v>
      </c>
    </row>
    <row r="625" s="2" customFormat="1">
      <c r="A625" s="38"/>
      <c r="B625" s="39"/>
      <c r="C625" s="38"/>
      <c r="D625" s="179" t="s">
        <v>148</v>
      </c>
      <c r="E625" s="38"/>
      <c r="F625" s="180" t="s">
        <v>946</v>
      </c>
      <c r="G625" s="38"/>
      <c r="H625" s="38"/>
      <c r="I625" s="176"/>
      <c r="J625" s="38"/>
      <c r="K625" s="38"/>
      <c r="L625" s="39"/>
      <c r="M625" s="177"/>
      <c r="N625" s="178"/>
      <c r="O625" s="72"/>
      <c r="P625" s="72"/>
      <c r="Q625" s="72"/>
      <c r="R625" s="72"/>
      <c r="S625" s="72"/>
      <c r="T625" s="73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T625" s="19" t="s">
        <v>148</v>
      </c>
      <c r="AU625" s="19" t="s">
        <v>144</v>
      </c>
    </row>
    <row r="626" s="2" customFormat="1" ht="24.15" customHeight="1">
      <c r="A626" s="38"/>
      <c r="B626" s="160"/>
      <c r="C626" s="161" t="s">
        <v>947</v>
      </c>
      <c r="D626" s="161" t="s">
        <v>138</v>
      </c>
      <c r="E626" s="162" t="s">
        <v>948</v>
      </c>
      <c r="F626" s="163" t="s">
        <v>949</v>
      </c>
      <c r="G626" s="164" t="s">
        <v>161</v>
      </c>
      <c r="H626" s="165">
        <v>58.450000000000003</v>
      </c>
      <c r="I626" s="166"/>
      <c r="J626" s="167">
        <f>ROUND(I626*H626,2)</f>
        <v>0</v>
      </c>
      <c r="K626" s="163" t="s">
        <v>142</v>
      </c>
      <c r="L626" s="39"/>
      <c r="M626" s="168" t="s">
        <v>3</v>
      </c>
      <c r="N626" s="169" t="s">
        <v>45</v>
      </c>
      <c r="O626" s="72"/>
      <c r="P626" s="170">
        <f>O626*H626</f>
        <v>0</v>
      </c>
      <c r="Q626" s="170">
        <v>0.031199999999999999</v>
      </c>
      <c r="R626" s="170">
        <f>Q626*H626</f>
        <v>1.8236399999999999</v>
      </c>
      <c r="S626" s="170">
        <v>0</v>
      </c>
      <c r="T626" s="171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172" t="s">
        <v>266</v>
      </c>
      <c r="AT626" s="172" t="s">
        <v>138</v>
      </c>
      <c r="AU626" s="172" t="s">
        <v>144</v>
      </c>
      <c r="AY626" s="19" t="s">
        <v>135</v>
      </c>
      <c r="BE626" s="173">
        <f>IF(N626="základní",J626,0)</f>
        <v>0</v>
      </c>
      <c r="BF626" s="173">
        <f>IF(N626="snížená",J626,0)</f>
        <v>0</v>
      </c>
      <c r="BG626" s="173">
        <f>IF(N626="zákl. přenesená",J626,0)</f>
        <v>0</v>
      </c>
      <c r="BH626" s="173">
        <f>IF(N626="sníž. přenesená",J626,0)</f>
        <v>0</v>
      </c>
      <c r="BI626" s="173">
        <f>IF(N626="nulová",J626,0)</f>
        <v>0</v>
      </c>
      <c r="BJ626" s="19" t="s">
        <v>144</v>
      </c>
      <c r="BK626" s="173">
        <f>ROUND(I626*H626,2)</f>
        <v>0</v>
      </c>
      <c r="BL626" s="19" t="s">
        <v>266</v>
      </c>
      <c r="BM626" s="172" t="s">
        <v>950</v>
      </c>
    </row>
    <row r="627" s="2" customFormat="1">
      <c r="A627" s="38"/>
      <c r="B627" s="39"/>
      <c r="C627" s="38"/>
      <c r="D627" s="174" t="s">
        <v>146</v>
      </c>
      <c r="E627" s="38"/>
      <c r="F627" s="175" t="s">
        <v>951</v>
      </c>
      <c r="G627" s="38"/>
      <c r="H627" s="38"/>
      <c r="I627" s="176"/>
      <c r="J627" s="38"/>
      <c r="K627" s="38"/>
      <c r="L627" s="39"/>
      <c r="M627" s="177"/>
      <c r="N627" s="178"/>
      <c r="O627" s="72"/>
      <c r="P627" s="72"/>
      <c r="Q627" s="72"/>
      <c r="R627" s="72"/>
      <c r="S627" s="72"/>
      <c r="T627" s="73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9" t="s">
        <v>146</v>
      </c>
      <c r="AU627" s="19" t="s">
        <v>144</v>
      </c>
    </row>
    <row r="628" s="2" customFormat="1">
      <c r="A628" s="38"/>
      <c r="B628" s="39"/>
      <c r="C628" s="38"/>
      <c r="D628" s="179" t="s">
        <v>148</v>
      </c>
      <c r="E628" s="38"/>
      <c r="F628" s="180" t="s">
        <v>952</v>
      </c>
      <c r="G628" s="38"/>
      <c r="H628" s="38"/>
      <c r="I628" s="176"/>
      <c r="J628" s="38"/>
      <c r="K628" s="38"/>
      <c r="L628" s="39"/>
      <c r="M628" s="177"/>
      <c r="N628" s="178"/>
      <c r="O628" s="72"/>
      <c r="P628" s="72"/>
      <c r="Q628" s="72"/>
      <c r="R628" s="72"/>
      <c r="S628" s="72"/>
      <c r="T628" s="73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T628" s="19" t="s">
        <v>148</v>
      </c>
      <c r="AU628" s="19" t="s">
        <v>144</v>
      </c>
    </row>
    <row r="629" s="13" customFormat="1">
      <c r="A629" s="13"/>
      <c r="B629" s="181"/>
      <c r="C629" s="13"/>
      <c r="D629" s="174" t="s">
        <v>150</v>
      </c>
      <c r="E629" s="182" t="s">
        <v>3</v>
      </c>
      <c r="F629" s="183" t="s">
        <v>953</v>
      </c>
      <c r="G629" s="13"/>
      <c r="H629" s="184">
        <v>58.450000000000003</v>
      </c>
      <c r="I629" s="185"/>
      <c r="J629" s="13"/>
      <c r="K629" s="13"/>
      <c r="L629" s="181"/>
      <c r="M629" s="186"/>
      <c r="N629" s="187"/>
      <c r="O629" s="187"/>
      <c r="P629" s="187"/>
      <c r="Q629" s="187"/>
      <c r="R629" s="187"/>
      <c r="S629" s="187"/>
      <c r="T629" s="188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82" t="s">
        <v>150</v>
      </c>
      <c r="AU629" s="182" t="s">
        <v>144</v>
      </c>
      <c r="AV629" s="13" t="s">
        <v>144</v>
      </c>
      <c r="AW629" s="13" t="s">
        <v>34</v>
      </c>
      <c r="AX629" s="13" t="s">
        <v>73</v>
      </c>
      <c r="AY629" s="182" t="s">
        <v>135</v>
      </c>
    </row>
    <row r="630" s="2" customFormat="1" ht="24.15" customHeight="1">
      <c r="A630" s="38"/>
      <c r="B630" s="160"/>
      <c r="C630" s="161" t="s">
        <v>954</v>
      </c>
      <c r="D630" s="161" t="s">
        <v>138</v>
      </c>
      <c r="E630" s="162" t="s">
        <v>955</v>
      </c>
      <c r="F630" s="163" t="s">
        <v>956</v>
      </c>
      <c r="G630" s="164" t="s">
        <v>161</v>
      </c>
      <c r="H630" s="165">
        <v>5.9199999999999999</v>
      </c>
      <c r="I630" s="166"/>
      <c r="J630" s="167">
        <f>ROUND(I630*H630,2)</f>
        <v>0</v>
      </c>
      <c r="K630" s="163" t="s">
        <v>142</v>
      </c>
      <c r="L630" s="39"/>
      <c r="M630" s="168" t="s">
        <v>3</v>
      </c>
      <c r="N630" s="169" t="s">
        <v>45</v>
      </c>
      <c r="O630" s="72"/>
      <c r="P630" s="170">
        <f>O630*H630</f>
        <v>0</v>
      </c>
      <c r="Q630" s="170">
        <v>0.01609</v>
      </c>
      <c r="R630" s="170">
        <f>Q630*H630</f>
        <v>0.095252799999999999</v>
      </c>
      <c r="S630" s="170">
        <v>0</v>
      </c>
      <c r="T630" s="171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172" t="s">
        <v>266</v>
      </c>
      <c r="AT630" s="172" t="s">
        <v>138</v>
      </c>
      <c r="AU630" s="172" t="s">
        <v>144</v>
      </c>
      <c r="AY630" s="19" t="s">
        <v>135</v>
      </c>
      <c r="BE630" s="173">
        <f>IF(N630="základní",J630,0)</f>
        <v>0</v>
      </c>
      <c r="BF630" s="173">
        <f>IF(N630="snížená",J630,0)</f>
        <v>0</v>
      </c>
      <c r="BG630" s="173">
        <f>IF(N630="zákl. přenesená",J630,0)</f>
        <v>0</v>
      </c>
      <c r="BH630" s="173">
        <f>IF(N630="sníž. přenesená",J630,0)</f>
        <v>0</v>
      </c>
      <c r="BI630" s="173">
        <f>IF(N630="nulová",J630,0)</f>
        <v>0</v>
      </c>
      <c r="BJ630" s="19" t="s">
        <v>144</v>
      </c>
      <c r="BK630" s="173">
        <f>ROUND(I630*H630,2)</f>
        <v>0</v>
      </c>
      <c r="BL630" s="19" t="s">
        <v>266</v>
      </c>
      <c r="BM630" s="172" t="s">
        <v>957</v>
      </c>
    </row>
    <row r="631" s="2" customFormat="1">
      <c r="A631" s="38"/>
      <c r="B631" s="39"/>
      <c r="C631" s="38"/>
      <c r="D631" s="174" t="s">
        <v>146</v>
      </c>
      <c r="E631" s="38"/>
      <c r="F631" s="175" t="s">
        <v>958</v>
      </c>
      <c r="G631" s="38"/>
      <c r="H631" s="38"/>
      <c r="I631" s="176"/>
      <c r="J631" s="38"/>
      <c r="K631" s="38"/>
      <c r="L631" s="39"/>
      <c r="M631" s="177"/>
      <c r="N631" s="178"/>
      <c r="O631" s="72"/>
      <c r="P631" s="72"/>
      <c r="Q631" s="72"/>
      <c r="R631" s="72"/>
      <c r="S631" s="72"/>
      <c r="T631" s="73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9" t="s">
        <v>146</v>
      </c>
      <c r="AU631" s="19" t="s">
        <v>144</v>
      </c>
    </row>
    <row r="632" s="2" customFormat="1">
      <c r="A632" s="38"/>
      <c r="B632" s="39"/>
      <c r="C632" s="38"/>
      <c r="D632" s="179" t="s">
        <v>148</v>
      </c>
      <c r="E632" s="38"/>
      <c r="F632" s="180" t="s">
        <v>959</v>
      </c>
      <c r="G632" s="38"/>
      <c r="H632" s="38"/>
      <c r="I632" s="176"/>
      <c r="J632" s="38"/>
      <c r="K632" s="38"/>
      <c r="L632" s="39"/>
      <c r="M632" s="177"/>
      <c r="N632" s="178"/>
      <c r="O632" s="72"/>
      <c r="P632" s="72"/>
      <c r="Q632" s="72"/>
      <c r="R632" s="72"/>
      <c r="S632" s="72"/>
      <c r="T632" s="73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9" t="s">
        <v>148</v>
      </c>
      <c r="AU632" s="19" t="s">
        <v>144</v>
      </c>
    </row>
    <row r="633" s="13" customFormat="1">
      <c r="A633" s="13"/>
      <c r="B633" s="181"/>
      <c r="C633" s="13"/>
      <c r="D633" s="174" t="s">
        <v>150</v>
      </c>
      <c r="E633" s="182" t="s">
        <v>3</v>
      </c>
      <c r="F633" s="183" t="s">
        <v>960</v>
      </c>
      <c r="G633" s="13"/>
      <c r="H633" s="184">
        <v>5.9199999999999999</v>
      </c>
      <c r="I633" s="185"/>
      <c r="J633" s="13"/>
      <c r="K633" s="13"/>
      <c r="L633" s="181"/>
      <c r="M633" s="186"/>
      <c r="N633" s="187"/>
      <c r="O633" s="187"/>
      <c r="P633" s="187"/>
      <c r="Q633" s="187"/>
      <c r="R633" s="187"/>
      <c r="S633" s="187"/>
      <c r="T633" s="18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82" t="s">
        <v>150</v>
      </c>
      <c r="AU633" s="182" t="s">
        <v>144</v>
      </c>
      <c r="AV633" s="13" t="s">
        <v>144</v>
      </c>
      <c r="AW633" s="13" t="s">
        <v>34</v>
      </c>
      <c r="AX633" s="13" t="s">
        <v>73</v>
      </c>
      <c r="AY633" s="182" t="s">
        <v>135</v>
      </c>
    </row>
    <row r="634" s="2" customFormat="1" ht="16.5" customHeight="1">
      <c r="A634" s="38"/>
      <c r="B634" s="160"/>
      <c r="C634" s="161" t="s">
        <v>961</v>
      </c>
      <c r="D634" s="161" t="s">
        <v>138</v>
      </c>
      <c r="E634" s="162" t="s">
        <v>962</v>
      </c>
      <c r="F634" s="163" t="s">
        <v>963</v>
      </c>
      <c r="G634" s="164" t="s">
        <v>161</v>
      </c>
      <c r="H634" s="165">
        <v>64.370000000000005</v>
      </c>
      <c r="I634" s="166"/>
      <c r="J634" s="167">
        <f>ROUND(I634*H634,2)</f>
        <v>0</v>
      </c>
      <c r="K634" s="163" t="s">
        <v>142</v>
      </c>
      <c r="L634" s="39"/>
      <c r="M634" s="168" t="s">
        <v>3</v>
      </c>
      <c r="N634" s="169" t="s">
        <v>45</v>
      </c>
      <c r="O634" s="72"/>
      <c r="P634" s="170">
        <f>O634*H634</f>
        <v>0</v>
      </c>
      <c r="Q634" s="170">
        <v>0.00010000000000000001</v>
      </c>
      <c r="R634" s="170">
        <f>Q634*H634</f>
        <v>0.0064370000000000009</v>
      </c>
      <c r="S634" s="170">
        <v>0</v>
      </c>
      <c r="T634" s="171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172" t="s">
        <v>266</v>
      </c>
      <c r="AT634" s="172" t="s">
        <v>138</v>
      </c>
      <c r="AU634" s="172" t="s">
        <v>144</v>
      </c>
      <c r="AY634" s="19" t="s">
        <v>135</v>
      </c>
      <c r="BE634" s="173">
        <f>IF(N634="základní",J634,0)</f>
        <v>0</v>
      </c>
      <c r="BF634" s="173">
        <f>IF(N634="snížená",J634,0)</f>
        <v>0</v>
      </c>
      <c r="BG634" s="173">
        <f>IF(N634="zákl. přenesená",J634,0)</f>
        <v>0</v>
      </c>
      <c r="BH634" s="173">
        <f>IF(N634="sníž. přenesená",J634,0)</f>
        <v>0</v>
      </c>
      <c r="BI634" s="173">
        <f>IF(N634="nulová",J634,0)</f>
        <v>0</v>
      </c>
      <c r="BJ634" s="19" t="s">
        <v>144</v>
      </c>
      <c r="BK634" s="173">
        <f>ROUND(I634*H634,2)</f>
        <v>0</v>
      </c>
      <c r="BL634" s="19" t="s">
        <v>266</v>
      </c>
      <c r="BM634" s="172" t="s">
        <v>964</v>
      </c>
    </row>
    <row r="635" s="2" customFormat="1">
      <c r="A635" s="38"/>
      <c r="B635" s="39"/>
      <c r="C635" s="38"/>
      <c r="D635" s="174" t="s">
        <v>146</v>
      </c>
      <c r="E635" s="38"/>
      <c r="F635" s="175" t="s">
        <v>965</v>
      </c>
      <c r="G635" s="38"/>
      <c r="H635" s="38"/>
      <c r="I635" s="176"/>
      <c r="J635" s="38"/>
      <c r="K635" s="38"/>
      <c r="L635" s="39"/>
      <c r="M635" s="177"/>
      <c r="N635" s="178"/>
      <c r="O635" s="72"/>
      <c r="P635" s="72"/>
      <c r="Q635" s="72"/>
      <c r="R635" s="72"/>
      <c r="S635" s="72"/>
      <c r="T635" s="73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9" t="s">
        <v>146</v>
      </c>
      <c r="AU635" s="19" t="s">
        <v>144</v>
      </c>
    </row>
    <row r="636" s="2" customFormat="1">
      <c r="A636" s="38"/>
      <c r="B636" s="39"/>
      <c r="C636" s="38"/>
      <c r="D636" s="179" t="s">
        <v>148</v>
      </c>
      <c r="E636" s="38"/>
      <c r="F636" s="180" t="s">
        <v>966</v>
      </c>
      <c r="G636" s="38"/>
      <c r="H636" s="38"/>
      <c r="I636" s="176"/>
      <c r="J636" s="38"/>
      <c r="K636" s="38"/>
      <c r="L636" s="39"/>
      <c r="M636" s="177"/>
      <c r="N636" s="178"/>
      <c r="O636" s="72"/>
      <c r="P636" s="72"/>
      <c r="Q636" s="72"/>
      <c r="R636" s="72"/>
      <c r="S636" s="72"/>
      <c r="T636" s="73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T636" s="19" t="s">
        <v>148</v>
      </c>
      <c r="AU636" s="19" t="s">
        <v>144</v>
      </c>
    </row>
    <row r="637" s="13" customFormat="1">
      <c r="A637" s="13"/>
      <c r="B637" s="181"/>
      <c r="C637" s="13"/>
      <c r="D637" s="174" t="s">
        <v>150</v>
      </c>
      <c r="E637" s="182" t="s">
        <v>3</v>
      </c>
      <c r="F637" s="183" t="s">
        <v>967</v>
      </c>
      <c r="G637" s="13"/>
      <c r="H637" s="184">
        <v>64.370000000000005</v>
      </c>
      <c r="I637" s="185"/>
      <c r="J637" s="13"/>
      <c r="K637" s="13"/>
      <c r="L637" s="181"/>
      <c r="M637" s="186"/>
      <c r="N637" s="187"/>
      <c r="O637" s="187"/>
      <c r="P637" s="187"/>
      <c r="Q637" s="187"/>
      <c r="R637" s="187"/>
      <c r="S637" s="187"/>
      <c r="T637" s="18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2" t="s">
        <v>150</v>
      </c>
      <c r="AU637" s="182" t="s">
        <v>144</v>
      </c>
      <c r="AV637" s="13" t="s">
        <v>144</v>
      </c>
      <c r="AW637" s="13" t="s">
        <v>34</v>
      </c>
      <c r="AX637" s="13" t="s">
        <v>73</v>
      </c>
      <c r="AY637" s="182" t="s">
        <v>135</v>
      </c>
    </row>
    <row r="638" s="2" customFormat="1" ht="16.5" customHeight="1">
      <c r="A638" s="38"/>
      <c r="B638" s="160"/>
      <c r="C638" s="161" t="s">
        <v>968</v>
      </c>
      <c r="D638" s="161" t="s">
        <v>138</v>
      </c>
      <c r="E638" s="162" t="s">
        <v>969</v>
      </c>
      <c r="F638" s="163" t="s">
        <v>970</v>
      </c>
      <c r="G638" s="164" t="s">
        <v>161</v>
      </c>
      <c r="H638" s="165">
        <v>64.370000000000005</v>
      </c>
      <c r="I638" s="166"/>
      <c r="J638" s="167">
        <f>ROUND(I638*H638,2)</f>
        <v>0</v>
      </c>
      <c r="K638" s="163" t="s">
        <v>142</v>
      </c>
      <c r="L638" s="39"/>
      <c r="M638" s="168" t="s">
        <v>3</v>
      </c>
      <c r="N638" s="169" t="s">
        <v>45</v>
      </c>
      <c r="O638" s="72"/>
      <c r="P638" s="170">
        <f>O638*H638</f>
        <v>0</v>
      </c>
      <c r="Q638" s="170">
        <v>0</v>
      </c>
      <c r="R638" s="170">
        <f>Q638*H638</f>
        <v>0</v>
      </c>
      <c r="S638" s="170">
        <v>0</v>
      </c>
      <c r="T638" s="171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172" t="s">
        <v>266</v>
      </c>
      <c r="AT638" s="172" t="s">
        <v>138</v>
      </c>
      <c r="AU638" s="172" t="s">
        <v>144</v>
      </c>
      <c r="AY638" s="19" t="s">
        <v>135</v>
      </c>
      <c r="BE638" s="173">
        <f>IF(N638="základní",J638,0)</f>
        <v>0</v>
      </c>
      <c r="BF638" s="173">
        <f>IF(N638="snížená",J638,0)</f>
        <v>0</v>
      </c>
      <c r="BG638" s="173">
        <f>IF(N638="zákl. přenesená",J638,0)</f>
        <v>0</v>
      </c>
      <c r="BH638" s="173">
        <f>IF(N638="sníž. přenesená",J638,0)</f>
        <v>0</v>
      </c>
      <c r="BI638" s="173">
        <f>IF(N638="nulová",J638,0)</f>
        <v>0</v>
      </c>
      <c r="BJ638" s="19" t="s">
        <v>144</v>
      </c>
      <c r="BK638" s="173">
        <f>ROUND(I638*H638,2)</f>
        <v>0</v>
      </c>
      <c r="BL638" s="19" t="s">
        <v>266</v>
      </c>
      <c r="BM638" s="172" t="s">
        <v>971</v>
      </c>
    </row>
    <row r="639" s="2" customFormat="1">
      <c r="A639" s="38"/>
      <c r="B639" s="39"/>
      <c r="C639" s="38"/>
      <c r="D639" s="174" t="s">
        <v>146</v>
      </c>
      <c r="E639" s="38"/>
      <c r="F639" s="175" t="s">
        <v>972</v>
      </c>
      <c r="G639" s="38"/>
      <c r="H639" s="38"/>
      <c r="I639" s="176"/>
      <c r="J639" s="38"/>
      <c r="K639" s="38"/>
      <c r="L639" s="39"/>
      <c r="M639" s="177"/>
      <c r="N639" s="178"/>
      <c r="O639" s="72"/>
      <c r="P639" s="72"/>
      <c r="Q639" s="72"/>
      <c r="R639" s="72"/>
      <c r="S639" s="72"/>
      <c r="T639" s="73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9" t="s">
        <v>146</v>
      </c>
      <c r="AU639" s="19" t="s">
        <v>144</v>
      </c>
    </row>
    <row r="640" s="2" customFormat="1">
      <c r="A640" s="38"/>
      <c r="B640" s="39"/>
      <c r="C640" s="38"/>
      <c r="D640" s="179" t="s">
        <v>148</v>
      </c>
      <c r="E640" s="38"/>
      <c r="F640" s="180" t="s">
        <v>973</v>
      </c>
      <c r="G640" s="38"/>
      <c r="H640" s="38"/>
      <c r="I640" s="176"/>
      <c r="J640" s="38"/>
      <c r="K640" s="38"/>
      <c r="L640" s="39"/>
      <c r="M640" s="177"/>
      <c r="N640" s="178"/>
      <c r="O640" s="72"/>
      <c r="P640" s="72"/>
      <c r="Q640" s="72"/>
      <c r="R640" s="72"/>
      <c r="S640" s="72"/>
      <c r="T640" s="73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T640" s="19" t="s">
        <v>148</v>
      </c>
      <c r="AU640" s="19" t="s">
        <v>144</v>
      </c>
    </row>
    <row r="641" s="2" customFormat="1" ht="24.15" customHeight="1">
      <c r="A641" s="38"/>
      <c r="B641" s="160"/>
      <c r="C641" s="197" t="s">
        <v>974</v>
      </c>
      <c r="D641" s="197" t="s">
        <v>650</v>
      </c>
      <c r="E641" s="198" t="s">
        <v>975</v>
      </c>
      <c r="F641" s="199" t="s">
        <v>976</v>
      </c>
      <c r="G641" s="200" t="s">
        <v>161</v>
      </c>
      <c r="H641" s="201">
        <v>64.370000000000005</v>
      </c>
      <c r="I641" s="202"/>
      <c r="J641" s="203">
        <f>ROUND(I641*H641,2)</f>
        <v>0</v>
      </c>
      <c r="K641" s="199" t="s">
        <v>142</v>
      </c>
      <c r="L641" s="204"/>
      <c r="M641" s="205" t="s">
        <v>3</v>
      </c>
      <c r="N641" s="206" t="s">
        <v>45</v>
      </c>
      <c r="O641" s="72"/>
      <c r="P641" s="170">
        <f>O641*H641</f>
        <v>0</v>
      </c>
      <c r="Q641" s="170">
        <v>0.00011</v>
      </c>
      <c r="R641" s="170">
        <f>Q641*H641</f>
        <v>0.0070807000000000005</v>
      </c>
      <c r="S641" s="170">
        <v>0</v>
      </c>
      <c r="T641" s="171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172" t="s">
        <v>378</v>
      </c>
      <c r="AT641" s="172" t="s">
        <v>650</v>
      </c>
      <c r="AU641" s="172" t="s">
        <v>144</v>
      </c>
      <c r="AY641" s="19" t="s">
        <v>135</v>
      </c>
      <c r="BE641" s="173">
        <f>IF(N641="základní",J641,0)</f>
        <v>0</v>
      </c>
      <c r="BF641" s="173">
        <f>IF(N641="snížená",J641,0)</f>
        <v>0</v>
      </c>
      <c r="BG641" s="173">
        <f>IF(N641="zákl. přenesená",J641,0)</f>
        <v>0</v>
      </c>
      <c r="BH641" s="173">
        <f>IF(N641="sníž. přenesená",J641,0)</f>
        <v>0</v>
      </c>
      <c r="BI641" s="173">
        <f>IF(N641="nulová",J641,0)</f>
        <v>0</v>
      </c>
      <c r="BJ641" s="19" t="s">
        <v>144</v>
      </c>
      <c r="BK641" s="173">
        <f>ROUND(I641*H641,2)</f>
        <v>0</v>
      </c>
      <c r="BL641" s="19" t="s">
        <v>266</v>
      </c>
      <c r="BM641" s="172" t="s">
        <v>977</v>
      </c>
    </row>
    <row r="642" s="2" customFormat="1">
      <c r="A642" s="38"/>
      <c r="B642" s="39"/>
      <c r="C642" s="38"/>
      <c r="D642" s="174" t="s">
        <v>146</v>
      </c>
      <c r="E642" s="38"/>
      <c r="F642" s="175" t="s">
        <v>976</v>
      </c>
      <c r="G642" s="38"/>
      <c r="H642" s="38"/>
      <c r="I642" s="176"/>
      <c r="J642" s="38"/>
      <c r="K642" s="38"/>
      <c r="L642" s="39"/>
      <c r="M642" s="177"/>
      <c r="N642" s="178"/>
      <c r="O642" s="72"/>
      <c r="P642" s="72"/>
      <c r="Q642" s="72"/>
      <c r="R642" s="72"/>
      <c r="S642" s="72"/>
      <c r="T642" s="73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T642" s="19" t="s">
        <v>146</v>
      </c>
      <c r="AU642" s="19" t="s">
        <v>144</v>
      </c>
    </row>
    <row r="643" s="2" customFormat="1" ht="21.75" customHeight="1">
      <c r="A643" s="38"/>
      <c r="B643" s="160"/>
      <c r="C643" s="161" t="s">
        <v>978</v>
      </c>
      <c r="D643" s="161" t="s">
        <v>138</v>
      </c>
      <c r="E643" s="162" t="s">
        <v>979</v>
      </c>
      <c r="F643" s="163" t="s">
        <v>980</v>
      </c>
      <c r="G643" s="164" t="s">
        <v>161</v>
      </c>
      <c r="H643" s="165">
        <v>64.370000000000005</v>
      </c>
      <c r="I643" s="166"/>
      <c r="J643" s="167">
        <f>ROUND(I643*H643,2)</f>
        <v>0</v>
      </c>
      <c r="K643" s="163" t="s">
        <v>142</v>
      </c>
      <c r="L643" s="39"/>
      <c r="M643" s="168" t="s">
        <v>3</v>
      </c>
      <c r="N643" s="169" t="s">
        <v>45</v>
      </c>
      <c r="O643" s="72"/>
      <c r="P643" s="170">
        <f>O643*H643</f>
        <v>0</v>
      </c>
      <c r="Q643" s="170">
        <v>0</v>
      </c>
      <c r="R643" s="170">
        <f>Q643*H643</f>
        <v>0</v>
      </c>
      <c r="S643" s="170">
        <v>0</v>
      </c>
      <c r="T643" s="171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172" t="s">
        <v>266</v>
      </c>
      <c r="AT643" s="172" t="s">
        <v>138</v>
      </c>
      <c r="AU643" s="172" t="s">
        <v>144</v>
      </c>
      <c r="AY643" s="19" t="s">
        <v>135</v>
      </c>
      <c r="BE643" s="173">
        <f>IF(N643="základní",J643,0)</f>
        <v>0</v>
      </c>
      <c r="BF643" s="173">
        <f>IF(N643="snížená",J643,0)</f>
        <v>0</v>
      </c>
      <c r="BG643" s="173">
        <f>IF(N643="zákl. přenesená",J643,0)</f>
        <v>0</v>
      </c>
      <c r="BH643" s="173">
        <f>IF(N643="sníž. přenesená",J643,0)</f>
        <v>0</v>
      </c>
      <c r="BI643" s="173">
        <f>IF(N643="nulová",J643,0)</f>
        <v>0</v>
      </c>
      <c r="BJ643" s="19" t="s">
        <v>144</v>
      </c>
      <c r="BK643" s="173">
        <f>ROUND(I643*H643,2)</f>
        <v>0</v>
      </c>
      <c r="BL643" s="19" t="s">
        <v>266</v>
      </c>
      <c r="BM643" s="172" t="s">
        <v>981</v>
      </c>
    </row>
    <row r="644" s="2" customFormat="1">
      <c r="A644" s="38"/>
      <c r="B644" s="39"/>
      <c r="C644" s="38"/>
      <c r="D644" s="174" t="s">
        <v>146</v>
      </c>
      <c r="E644" s="38"/>
      <c r="F644" s="175" t="s">
        <v>982</v>
      </c>
      <c r="G644" s="38"/>
      <c r="H644" s="38"/>
      <c r="I644" s="176"/>
      <c r="J644" s="38"/>
      <c r="K644" s="38"/>
      <c r="L644" s="39"/>
      <c r="M644" s="177"/>
      <c r="N644" s="178"/>
      <c r="O644" s="72"/>
      <c r="P644" s="72"/>
      <c r="Q644" s="72"/>
      <c r="R644" s="72"/>
      <c r="S644" s="72"/>
      <c r="T644" s="73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9" t="s">
        <v>146</v>
      </c>
      <c r="AU644" s="19" t="s">
        <v>144</v>
      </c>
    </row>
    <row r="645" s="2" customFormat="1">
      <c r="A645" s="38"/>
      <c r="B645" s="39"/>
      <c r="C645" s="38"/>
      <c r="D645" s="179" t="s">
        <v>148</v>
      </c>
      <c r="E645" s="38"/>
      <c r="F645" s="180" t="s">
        <v>983</v>
      </c>
      <c r="G645" s="38"/>
      <c r="H645" s="38"/>
      <c r="I645" s="176"/>
      <c r="J645" s="38"/>
      <c r="K645" s="38"/>
      <c r="L645" s="39"/>
      <c r="M645" s="177"/>
      <c r="N645" s="178"/>
      <c r="O645" s="72"/>
      <c r="P645" s="72"/>
      <c r="Q645" s="72"/>
      <c r="R645" s="72"/>
      <c r="S645" s="72"/>
      <c r="T645" s="73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9" t="s">
        <v>148</v>
      </c>
      <c r="AU645" s="19" t="s">
        <v>144</v>
      </c>
    </row>
    <row r="646" s="2" customFormat="1" ht="24.15" customHeight="1">
      <c r="A646" s="38"/>
      <c r="B646" s="160"/>
      <c r="C646" s="197" t="s">
        <v>984</v>
      </c>
      <c r="D646" s="197" t="s">
        <v>650</v>
      </c>
      <c r="E646" s="198" t="s">
        <v>985</v>
      </c>
      <c r="F646" s="199" t="s">
        <v>986</v>
      </c>
      <c r="G646" s="200" t="s">
        <v>161</v>
      </c>
      <c r="H646" s="201">
        <v>64.370000000000005</v>
      </c>
      <c r="I646" s="202"/>
      <c r="J646" s="203">
        <f>ROUND(I646*H646,2)</f>
        <v>0</v>
      </c>
      <c r="K646" s="199" t="s">
        <v>142</v>
      </c>
      <c r="L646" s="204"/>
      <c r="M646" s="205" t="s">
        <v>3</v>
      </c>
      <c r="N646" s="206" t="s">
        <v>45</v>
      </c>
      <c r="O646" s="72"/>
      <c r="P646" s="170">
        <f>O646*H646</f>
        <v>0</v>
      </c>
      <c r="Q646" s="170">
        <v>0.0030000000000000001</v>
      </c>
      <c r="R646" s="170">
        <f>Q646*H646</f>
        <v>0.19311</v>
      </c>
      <c r="S646" s="170">
        <v>0</v>
      </c>
      <c r="T646" s="171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172" t="s">
        <v>378</v>
      </c>
      <c r="AT646" s="172" t="s">
        <v>650</v>
      </c>
      <c r="AU646" s="172" t="s">
        <v>144</v>
      </c>
      <c r="AY646" s="19" t="s">
        <v>135</v>
      </c>
      <c r="BE646" s="173">
        <f>IF(N646="základní",J646,0)</f>
        <v>0</v>
      </c>
      <c r="BF646" s="173">
        <f>IF(N646="snížená",J646,0)</f>
        <v>0</v>
      </c>
      <c r="BG646" s="173">
        <f>IF(N646="zákl. přenesená",J646,0)</f>
        <v>0</v>
      </c>
      <c r="BH646" s="173">
        <f>IF(N646="sníž. přenesená",J646,0)</f>
        <v>0</v>
      </c>
      <c r="BI646" s="173">
        <f>IF(N646="nulová",J646,0)</f>
        <v>0</v>
      </c>
      <c r="BJ646" s="19" t="s">
        <v>144</v>
      </c>
      <c r="BK646" s="173">
        <f>ROUND(I646*H646,2)</f>
        <v>0</v>
      </c>
      <c r="BL646" s="19" t="s">
        <v>266</v>
      </c>
      <c r="BM646" s="172" t="s">
        <v>987</v>
      </c>
    </row>
    <row r="647" s="2" customFormat="1">
      <c r="A647" s="38"/>
      <c r="B647" s="39"/>
      <c r="C647" s="38"/>
      <c r="D647" s="174" t="s">
        <v>146</v>
      </c>
      <c r="E647" s="38"/>
      <c r="F647" s="175" t="s">
        <v>986</v>
      </c>
      <c r="G647" s="38"/>
      <c r="H647" s="38"/>
      <c r="I647" s="176"/>
      <c r="J647" s="38"/>
      <c r="K647" s="38"/>
      <c r="L647" s="39"/>
      <c r="M647" s="177"/>
      <c r="N647" s="178"/>
      <c r="O647" s="72"/>
      <c r="P647" s="72"/>
      <c r="Q647" s="72"/>
      <c r="R647" s="72"/>
      <c r="S647" s="72"/>
      <c r="T647" s="73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9" t="s">
        <v>146</v>
      </c>
      <c r="AU647" s="19" t="s">
        <v>144</v>
      </c>
    </row>
    <row r="648" s="2" customFormat="1" ht="24.15" customHeight="1">
      <c r="A648" s="38"/>
      <c r="B648" s="160"/>
      <c r="C648" s="161" t="s">
        <v>988</v>
      </c>
      <c r="D648" s="161" t="s">
        <v>138</v>
      </c>
      <c r="E648" s="162" t="s">
        <v>989</v>
      </c>
      <c r="F648" s="163" t="s">
        <v>990</v>
      </c>
      <c r="G648" s="164" t="s">
        <v>335</v>
      </c>
      <c r="H648" s="165">
        <v>2</v>
      </c>
      <c r="I648" s="166"/>
      <c r="J648" s="167">
        <f>ROUND(I648*H648,2)</f>
        <v>0</v>
      </c>
      <c r="K648" s="163" t="s">
        <v>142</v>
      </c>
      <c r="L648" s="39"/>
      <c r="M648" s="168" t="s">
        <v>3</v>
      </c>
      <c r="N648" s="169" t="s">
        <v>45</v>
      </c>
      <c r="O648" s="72"/>
      <c r="P648" s="170">
        <f>O648*H648</f>
        <v>0</v>
      </c>
      <c r="Q648" s="170">
        <v>3.0000000000000001E-05</v>
      </c>
      <c r="R648" s="170">
        <f>Q648*H648</f>
        <v>6.0000000000000002E-05</v>
      </c>
      <c r="S648" s="170">
        <v>0</v>
      </c>
      <c r="T648" s="171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172" t="s">
        <v>266</v>
      </c>
      <c r="AT648" s="172" t="s">
        <v>138</v>
      </c>
      <c r="AU648" s="172" t="s">
        <v>144</v>
      </c>
      <c r="AY648" s="19" t="s">
        <v>135</v>
      </c>
      <c r="BE648" s="173">
        <f>IF(N648="základní",J648,0)</f>
        <v>0</v>
      </c>
      <c r="BF648" s="173">
        <f>IF(N648="snížená",J648,0)</f>
        <v>0</v>
      </c>
      <c r="BG648" s="173">
        <f>IF(N648="zákl. přenesená",J648,0)</f>
        <v>0</v>
      </c>
      <c r="BH648" s="173">
        <f>IF(N648="sníž. přenesená",J648,0)</f>
        <v>0</v>
      </c>
      <c r="BI648" s="173">
        <f>IF(N648="nulová",J648,0)</f>
        <v>0</v>
      </c>
      <c r="BJ648" s="19" t="s">
        <v>144</v>
      </c>
      <c r="BK648" s="173">
        <f>ROUND(I648*H648,2)</f>
        <v>0</v>
      </c>
      <c r="BL648" s="19" t="s">
        <v>266</v>
      </c>
      <c r="BM648" s="172" t="s">
        <v>991</v>
      </c>
    </row>
    <row r="649" s="2" customFormat="1">
      <c r="A649" s="38"/>
      <c r="B649" s="39"/>
      <c r="C649" s="38"/>
      <c r="D649" s="174" t="s">
        <v>146</v>
      </c>
      <c r="E649" s="38"/>
      <c r="F649" s="175" t="s">
        <v>992</v>
      </c>
      <c r="G649" s="38"/>
      <c r="H649" s="38"/>
      <c r="I649" s="176"/>
      <c r="J649" s="38"/>
      <c r="K649" s="38"/>
      <c r="L649" s="39"/>
      <c r="M649" s="177"/>
      <c r="N649" s="178"/>
      <c r="O649" s="72"/>
      <c r="P649" s="72"/>
      <c r="Q649" s="72"/>
      <c r="R649" s="72"/>
      <c r="S649" s="72"/>
      <c r="T649" s="73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9" t="s">
        <v>146</v>
      </c>
      <c r="AU649" s="19" t="s">
        <v>144</v>
      </c>
    </row>
    <row r="650" s="2" customFormat="1">
      <c r="A650" s="38"/>
      <c r="B650" s="39"/>
      <c r="C650" s="38"/>
      <c r="D650" s="179" t="s">
        <v>148</v>
      </c>
      <c r="E650" s="38"/>
      <c r="F650" s="180" t="s">
        <v>993</v>
      </c>
      <c r="G650" s="38"/>
      <c r="H650" s="38"/>
      <c r="I650" s="176"/>
      <c r="J650" s="38"/>
      <c r="K650" s="38"/>
      <c r="L650" s="39"/>
      <c r="M650" s="177"/>
      <c r="N650" s="178"/>
      <c r="O650" s="72"/>
      <c r="P650" s="72"/>
      <c r="Q650" s="72"/>
      <c r="R650" s="72"/>
      <c r="S650" s="72"/>
      <c r="T650" s="73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T650" s="19" t="s">
        <v>148</v>
      </c>
      <c r="AU650" s="19" t="s">
        <v>144</v>
      </c>
    </row>
    <row r="651" s="2" customFormat="1" ht="24.15" customHeight="1">
      <c r="A651" s="38"/>
      <c r="B651" s="160"/>
      <c r="C651" s="197" t="s">
        <v>994</v>
      </c>
      <c r="D651" s="197" t="s">
        <v>650</v>
      </c>
      <c r="E651" s="198" t="s">
        <v>995</v>
      </c>
      <c r="F651" s="199" t="s">
        <v>996</v>
      </c>
      <c r="G651" s="200" t="s">
        <v>335</v>
      </c>
      <c r="H651" s="201">
        <v>2</v>
      </c>
      <c r="I651" s="202"/>
      <c r="J651" s="203">
        <f>ROUND(I651*H651,2)</f>
        <v>0</v>
      </c>
      <c r="K651" s="199" t="s">
        <v>142</v>
      </c>
      <c r="L651" s="204"/>
      <c r="M651" s="205" t="s">
        <v>3</v>
      </c>
      <c r="N651" s="206" t="s">
        <v>45</v>
      </c>
      <c r="O651" s="72"/>
      <c r="P651" s="170">
        <f>O651*H651</f>
        <v>0</v>
      </c>
      <c r="Q651" s="170">
        <v>0.0022000000000000001</v>
      </c>
      <c r="R651" s="170">
        <f>Q651*H651</f>
        <v>0.0044000000000000003</v>
      </c>
      <c r="S651" s="170">
        <v>0</v>
      </c>
      <c r="T651" s="171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172" t="s">
        <v>378</v>
      </c>
      <c r="AT651" s="172" t="s">
        <v>650</v>
      </c>
      <c r="AU651" s="172" t="s">
        <v>144</v>
      </c>
      <c r="AY651" s="19" t="s">
        <v>135</v>
      </c>
      <c r="BE651" s="173">
        <f>IF(N651="základní",J651,0)</f>
        <v>0</v>
      </c>
      <c r="BF651" s="173">
        <f>IF(N651="snížená",J651,0)</f>
        <v>0</v>
      </c>
      <c r="BG651" s="173">
        <f>IF(N651="zákl. přenesená",J651,0)</f>
        <v>0</v>
      </c>
      <c r="BH651" s="173">
        <f>IF(N651="sníž. přenesená",J651,0)</f>
        <v>0</v>
      </c>
      <c r="BI651" s="173">
        <f>IF(N651="nulová",J651,0)</f>
        <v>0</v>
      </c>
      <c r="BJ651" s="19" t="s">
        <v>144</v>
      </c>
      <c r="BK651" s="173">
        <f>ROUND(I651*H651,2)</f>
        <v>0</v>
      </c>
      <c r="BL651" s="19" t="s">
        <v>266</v>
      </c>
      <c r="BM651" s="172" t="s">
        <v>997</v>
      </c>
    </row>
    <row r="652" s="2" customFormat="1">
      <c r="A652" s="38"/>
      <c r="B652" s="39"/>
      <c r="C652" s="38"/>
      <c r="D652" s="174" t="s">
        <v>146</v>
      </c>
      <c r="E652" s="38"/>
      <c r="F652" s="175" t="s">
        <v>996</v>
      </c>
      <c r="G652" s="38"/>
      <c r="H652" s="38"/>
      <c r="I652" s="176"/>
      <c r="J652" s="38"/>
      <c r="K652" s="38"/>
      <c r="L652" s="39"/>
      <c r="M652" s="177"/>
      <c r="N652" s="178"/>
      <c r="O652" s="72"/>
      <c r="P652" s="72"/>
      <c r="Q652" s="72"/>
      <c r="R652" s="72"/>
      <c r="S652" s="72"/>
      <c r="T652" s="73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T652" s="19" t="s">
        <v>146</v>
      </c>
      <c r="AU652" s="19" t="s">
        <v>144</v>
      </c>
    </row>
    <row r="653" s="12" customFormat="1" ht="22.8" customHeight="1">
      <c r="A653" s="12"/>
      <c r="B653" s="147"/>
      <c r="C653" s="12"/>
      <c r="D653" s="148" t="s">
        <v>72</v>
      </c>
      <c r="E653" s="158" t="s">
        <v>998</v>
      </c>
      <c r="F653" s="158" t="s">
        <v>999</v>
      </c>
      <c r="G653" s="12"/>
      <c r="H653" s="12"/>
      <c r="I653" s="150"/>
      <c r="J653" s="159">
        <f>BK653</f>
        <v>0</v>
      </c>
      <c r="K653" s="12"/>
      <c r="L653" s="147"/>
      <c r="M653" s="152"/>
      <c r="N653" s="153"/>
      <c r="O653" s="153"/>
      <c r="P653" s="154">
        <f>SUM(P654:P706)</f>
        <v>0</v>
      </c>
      <c r="Q653" s="153"/>
      <c r="R653" s="154">
        <f>SUM(R654:R706)</f>
        <v>0.85653699999999999</v>
      </c>
      <c r="S653" s="153"/>
      <c r="T653" s="155">
        <f>SUM(T654:T706)</f>
        <v>0.442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48" t="s">
        <v>144</v>
      </c>
      <c r="AT653" s="156" t="s">
        <v>72</v>
      </c>
      <c r="AU653" s="156" t="s">
        <v>81</v>
      </c>
      <c r="AY653" s="148" t="s">
        <v>135</v>
      </c>
      <c r="BK653" s="157">
        <f>SUM(BK654:BK706)</f>
        <v>0</v>
      </c>
    </row>
    <row r="654" s="2" customFormat="1" ht="24.15" customHeight="1">
      <c r="A654" s="38"/>
      <c r="B654" s="160"/>
      <c r="C654" s="161" t="s">
        <v>1000</v>
      </c>
      <c r="D654" s="161" t="s">
        <v>138</v>
      </c>
      <c r="E654" s="162" t="s">
        <v>1001</v>
      </c>
      <c r="F654" s="163" t="s">
        <v>1002</v>
      </c>
      <c r="G654" s="164" t="s">
        <v>161</v>
      </c>
      <c r="H654" s="165">
        <v>10.449999999999999</v>
      </c>
      <c r="I654" s="166"/>
      <c r="J654" s="167">
        <f>ROUND(I654*H654,2)</f>
        <v>0</v>
      </c>
      <c r="K654" s="163" t="s">
        <v>142</v>
      </c>
      <c r="L654" s="39"/>
      <c r="M654" s="168" t="s">
        <v>3</v>
      </c>
      <c r="N654" s="169" t="s">
        <v>45</v>
      </c>
      <c r="O654" s="72"/>
      <c r="P654" s="170">
        <f>O654*H654</f>
        <v>0</v>
      </c>
      <c r="Q654" s="170">
        <v>0.00025999999999999998</v>
      </c>
      <c r="R654" s="170">
        <f>Q654*H654</f>
        <v>0.0027169999999999994</v>
      </c>
      <c r="S654" s="170">
        <v>0</v>
      </c>
      <c r="T654" s="171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172" t="s">
        <v>266</v>
      </c>
      <c r="AT654" s="172" t="s">
        <v>138</v>
      </c>
      <c r="AU654" s="172" t="s">
        <v>144</v>
      </c>
      <c r="AY654" s="19" t="s">
        <v>135</v>
      </c>
      <c r="BE654" s="173">
        <f>IF(N654="základní",J654,0)</f>
        <v>0</v>
      </c>
      <c r="BF654" s="173">
        <f>IF(N654="snížená",J654,0)</f>
        <v>0</v>
      </c>
      <c r="BG654" s="173">
        <f>IF(N654="zákl. přenesená",J654,0)</f>
        <v>0</v>
      </c>
      <c r="BH654" s="173">
        <f>IF(N654="sníž. přenesená",J654,0)</f>
        <v>0</v>
      </c>
      <c r="BI654" s="173">
        <f>IF(N654="nulová",J654,0)</f>
        <v>0</v>
      </c>
      <c r="BJ654" s="19" t="s">
        <v>144</v>
      </c>
      <c r="BK654" s="173">
        <f>ROUND(I654*H654,2)</f>
        <v>0</v>
      </c>
      <c r="BL654" s="19" t="s">
        <v>266</v>
      </c>
      <c r="BM654" s="172" t="s">
        <v>1003</v>
      </c>
    </row>
    <row r="655" s="2" customFormat="1">
      <c r="A655" s="38"/>
      <c r="B655" s="39"/>
      <c r="C655" s="38"/>
      <c r="D655" s="174" t="s">
        <v>146</v>
      </c>
      <c r="E655" s="38"/>
      <c r="F655" s="175" t="s">
        <v>1004</v>
      </c>
      <c r="G655" s="38"/>
      <c r="H655" s="38"/>
      <c r="I655" s="176"/>
      <c r="J655" s="38"/>
      <c r="K655" s="38"/>
      <c r="L655" s="39"/>
      <c r="M655" s="177"/>
      <c r="N655" s="178"/>
      <c r="O655" s="72"/>
      <c r="P655" s="72"/>
      <c r="Q655" s="72"/>
      <c r="R655" s="72"/>
      <c r="S655" s="72"/>
      <c r="T655" s="73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9" t="s">
        <v>146</v>
      </c>
      <c r="AU655" s="19" t="s">
        <v>144</v>
      </c>
    </row>
    <row r="656" s="2" customFormat="1">
      <c r="A656" s="38"/>
      <c r="B656" s="39"/>
      <c r="C656" s="38"/>
      <c r="D656" s="179" t="s">
        <v>148</v>
      </c>
      <c r="E656" s="38"/>
      <c r="F656" s="180" t="s">
        <v>1005</v>
      </c>
      <c r="G656" s="38"/>
      <c r="H656" s="38"/>
      <c r="I656" s="176"/>
      <c r="J656" s="38"/>
      <c r="K656" s="38"/>
      <c r="L656" s="39"/>
      <c r="M656" s="177"/>
      <c r="N656" s="178"/>
      <c r="O656" s="72"/>
      <c r="P656" s="72"/>
      <c r="Q656" s="72"/>
      <c r="R656" s="72"/>
      <c r="S656" s="72"/>
      <c r="T656" s="73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T656" s="19" t="s">
        <v>148</v>
      </c>
      <c r="AU656" s="19" t="s">
        <v>144</v>
      </c>
    </row>
    <row r="657" s="13" customFormat="1">
      <c r="A657" s="13"/>
      <c r="B657" s="181"/>
      <c r="C657" s="13"/>
      <c r="D657" s="174" t="s">
        <v>150</v>
      </c>
      <c r="E657" s="182" t="s">
        <v>3</v>
      </c>
      <c r="F657" s="183" t="s">
        <v>1006</v>
      </c>
      <c r="G657" s="13"/>
      <c r="H657" s="184">
        <v>10.449999999999999</v>
      </c>
      <c r="I657" s="185"/>
      <c r="J657" s="13"/>
      <c r="K657" s="13"/>
      <c r="L657" s="181"/>
      <c r="M657" s="186"/>
      <c r="N657" s="187"/>
      <c r="O657" s="187"/>
      <c r="P657" s="187"/>
      <c r="Q657" s="187"/>
      <c r="R657" s="187"/>
      <c r="S657" s="187"/>
      <c r="T657" s="18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82" t="s">
        <v>150</v>
      </c>
      <c r="AU657" s="182" t="s">
        <v>144</v>
      </c>
      <c r="AV657" s="13" t="s">
        <v>144</v>
      </c>
      <c r="AW657" s="13" t="s">
        <v>34</v>
      </c>
      <c r="AX657" s="13" t="s">
        <v>73</v>
      </c>
      <c r="AY657" s="182" t="s">
        <v>135</v>
      </c>
    </row>
    <row r="658" s="2" customFormat="1" ht="24.15" customHeight="1">
      <c r="A658" s="38"/>
      <c r="B658" s="160"/>
      <c r="C658" s="197" t="s">
        <v>1007</v>
      </c>
      <c r="D658" s="197" t="s">
        <v>650</v>
      </c>
      <c r="E658" s="198" t="s">
        <v>1008</v>
      </c>
      <c r="F658" s="199" t="s">
        <v>1009</v>
      </c>
      <c r="G658" s="200" t="s">
        <v>161</v>
      </c>
      <c r="H658" s="201">
        <v>10.449999999999999</v>
      </c>
      <c r="I658" s="202"/>
      <c r="J658" s="203">
        <f>ROUND(I658*H658,2)</f>
        <v>0</v>
      </c>
      <c r="K658" s="199" t="s">
        <v>142</v>
      </c>
      <c r="L658" s="204"/>
      <c r="M658" s="205" t="s">
        <v>3</v>
      </c>
      <c r="N658" s="206" t="s">
        <v>45</v>
      </c>
      <c r="O658" s="72"/>
      <c r="P658" s="170">
        <f>O658*H658</f>
        <v>0</v>
      </c>
      <c r="Q658" s="170">
        <v>0.048000000000000001</v>
      </c>
      <c r="R658" s="170">
        <f>Q658*H658</f>
        <v>0.50159999999999993</v>
      </c>
      <c r="S658" s="170">
        <v>0</v>
      </c>
      <c r="T658" s="171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172" t="s">
        <v>378</v>
      </c>
      <c r="AT658" s="172" t="s">
        <v>650</v>
      </c>
      <c r="AU658" s="172" t="s">
        <v>144</v>
      </c>
      <c r="AY658" s="19" t="s">
        <v>135</v>
      </c>
      <c r="BE658" s="173">
        <f>IF(N658="základní",J658,0)</f>
        <v>0</v>
      </c>
      <c r="BF658" s="173">
        <f>IF(N658="snížená",J658,0)</f>
        <v>0</v>
      </c>
      <c r="BG658" s="173">
        <f>IF(N658="zákl. přenesená",J658,0)</f>
        <v>0</v>
      </c>
      <c r="BH658" s="173">
        <f>IF(N658="sníž. přenesená",J658,0)</f>
        <v>0</v>
      </c>
      <c r="BI658" s="173">
        <f>IF(N658="nulová",J658,0)</f>
        <v>0</v>
      </c>
      <c r="BJ658" s="19" t="s">
        <v>144</v>
      </c>
      <c r="BK658" s="173">
        <f>ROUND(I658*H658,2)</f>
        <v>0</v>
      </c>
      <c r="BL658" s="19" t="s">
        <v>266</v>
      </c>
      <c r="BM658" s="172" t="s">
        <v>1010</v>
      </c>
    </row>
    <row r="659" s="2" customFormat="1">
      <c r="A659" s="38"/>
      <c r="B659" s="39"/>
      <c r="C659" s="38"/>
      <c r="D659" s="174" t="s">
        <v>146</v>
      </c>
      <c r="E659" s="38"/>
      <c r="F659" s="175" t="s">
        <v>1009</v>
      </c>
      <c r="G659" s="38"/>
      <c r="H659" s="38"/>
      <c r="I659" s="176"/>
      <c r="J659" s="38"/>
      <c r="K659" s="38"/>
      <c r="L659" s="39"/>
      <c r="M659" s="177"/>
      <c r="N659" s="178"/>
      <c r="O659" s="72"/>
      <c r="P659" s="72"/>
      <c r="Q659" s="72"/>
      <c r="R659" s="72"/>
      <c r="S659" s="72"/>
      <c r="T659" s="73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9" t="s">
        <v>146</v>
      </c>
      <c r="AU659" s="19" t="s">
        <v>144</v>
      </c>
    </row>
    <row r="660" s="2" customFormat="1" ht="24.15" customHeight="1">
      <c r="A660" s="38"/>
      <c r="B660" s="160"/>
      <c r="C660" s="161" t="s">
        <v>1011</v>
      </c>
      <c r="D660" s="161" t="s">
        <v>138</v>
      </c>
      <c r="E660" s="162" t="s">
        <v>1012</v>
      </c>
      <c r="F660" s="163" t="s">
        <v>1013</v>
      </c>
      <c r="G660" s="164" t="s">
        <v>335</v>
      </c>
      <c r="H660" s="165">
        <v>7</v>
      </c>
      <c r="I660" s="166"/>
      <c r="J660" s="167">
        <f>ROUND(I660*H660,2)</f>
        <v>0</v>
      </c>
      <c r="K660" s="163" t="s">
        <v>142</v>
      </c>
      <c r="L660" s="39"/>
      <c r="M660" s="168" t="s">
        <v>3</v>
      </c>
      <c r="N660" s="169" t="s">
        <v>45</v>
      </c>
      <c r="O660" s="72"/>
      <c r="P660" s="170">
        <f>O660*H660</f>
        <v>0</v>
      </c>
      <c r="Q660" s="170">
        <v>0</v>
      </c>
      <c r="R660" s="170">
        <f>Q660*H660</f>
        <v>0</v>
      </c>
      <c r="S660" s="170">
        <v>0</v>
      </c>
      <c r="T660" s="171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172" t="s">
        <v>266</v>
      </c>
      <c r="AT660" s="172" t="s">
        <v>138</v>
      </c>
      <c r="AU660" s="172" t="s">
        <v>144</v>
      </c>
      <c r="AY660" s="19" t="s">
        <v>135</v>
      </c>
      <c r="BE660" s="173">
        <f>IF(N660="základní",J660,0)</f>
        <v>0</v>
      </c>
      <c r="BF660" s="173">
        <f>IF(N660="snížená",J660,0)</f>
        <v>0</v>
      </c>
      <c r="BG660" s="173">
        <f>IF(N660="zákl. přenesená",J660,0)</f>
        <v>0</v>
      </c>
      <c r="BH660" s="173">
        <f>IF(N660="sníž. přenesená",J660,0)</f>
        <v>0</v>
      </c>
      <c r="BI660" s="173">
        <f>IF(N660="nulová",J660,0)</f>
        <v>0</v>
      </c>
      <c r="BJ660" s="19" t="s">
        <v>144</v>
      </c>
      <c r="BK660" s="173">
        <f>ROUND(I660*H660,2)</f>
        <v>0</v>
      </c>
      <c r="BL660" s="19" t="s">
        <v>266</v>
      </c>
      <c r="BM660" s="172" t="s">
        <v>1014</v>
      </c>
    </row>
    <row r="661" s="2" customFormat="1">
      <c r="A661" s="38"/>
      <c r="B661" s="39"/>
      <c r="C661" s="38"/>
      <c r="D661" s="174" t="s">
        <v>146</v>
      </c>
      <c r="E661" s="38"/>
      <c r="F661" s="175" t="s">
        <v>1015</v>
      </c>
      <c r="G661" s="38"/>
      <c r="H661" s="38"/>
      <c r="I661" s="176"/>
      <c r="J661" s="38"/>
      <c r="K661" s="38"/>
      <c r="L661" s="39"/>
      <c r="M661" s="177"/>
      <c r="N661" s="178"/>
      <c r="O661" s="72"/>
      <c r="P661" s="72"/>
      <c r="Q661" s="72"/>
      <c r="R661" s="72"/>
      <c r="S661" s="72"/>
      <c r="T661" s="73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T661" s="19" t="s">
        <v>146</v>
      </c>
      <c r="AU661" s="19" t="s">
        <v>144</v>
      </c>
    </row>
    <row r="662" s="2" customFormat="1">
      <c r="A662" s="38"/>
      <c r="B662" s="39"/>
      <c r="C662" s="38"/>
      <c r="D662" s="179" t="s">
        <v>148</v>
      </c>
      <c r="E662" s="38"/>
      <c r="F662" s="180" t="s">
        <v>1016</v>
      </c>
      <c r="G662" s="38"/>
      <c r="H662" s="38"/>
      <c r="I662" s="176"/>
      <c r="J662" s="38"/>
      <c r="K662" s="38"/>
      <c r="L662" s="39"/>
      <c r="M662" s="177"/>
      <c r="N662" s="178"/>
      <c r="O662" s="72"/>
      <c r="P662" s="72"/>
      <c r="Q662" s="72"/>
      <c r="R662" s="72"/>
      <c r="S662" s="72"/>
      <c r="T662" s="73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T662" s="19" t="s">
        <v>148</v>
      </c>
      <c r="AU662" s="19" t="s">
        <v>144</v>
      </c>
    </row>
    <row r="663" s="2" customFormat="1" ht="24.15" customHeight="1">
      <c r="A663" s="38"/>
      <c r="B663" s="160"/>
      <c r="C663" s="197" t="s">
        <v>1017</v>
      </c>
      <c r="D663" s="197" t="s">
        <v>650</v>
      </c>
      <c r="E663" s="198" t="s">
        <v>1018</v>
      </c>
      <c r="F663" s="199" t="s">
        <v>1019</v>
      </c>
      <c r="G663" s="200" t="s">
        <v>335</v>
      </c>
      <c r="H663" s="201">
        <v>2</v>
      </c>
      <c r="I663" s="202"/>
      <c r="J663" s="203">
        <f>ROUND(I663*H663,2)</f>
        <v>0</v>
      </c>
      <c r="K663" s="199" t="s">
        <v>142</v>
      </c>
      <c r="L663" s="204"/>
      <c r="M663" s="205" t="s">
        <v>3</v>
      </c>
      <c r="N663" s="206" t="s">
        <v>45</v>
      </c>
      <c r="O663" s="72"/>
      <c r="P663" s="170">
        <f>O663*H663</f>
        <v>0</v>
      </c>
      <c r="Q663" s="170">
        <v>0.016</v>
      </c>
      <c r="R663" s="170">
        <f>Q663*H663</f>
        <v>0.032000000000000001</v>
      </c>
      <c r="S663" s="170">
        <v>0</v>
      </c>
      <c r="T663" s="171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172" t="s">
        <v>378</v>
      </c>
      <c r="AT663" s="172" t="s">
        <v>650</v>
      </c>
      <c r="AU663" s="172" t="s">
        <v>144</v>
      </c>
      <c r="AY663" s="19" t="s">
        <v>135</v>
      </c>
      <c r="BE663" s="173">
        <f>IF(N663="základní",J663,0)</f>
        <v>0</v>
      </c>
      <c r="BF663" s="173">
        <f>IF(N663="snížená",J663,0)</f>
        <v>0</v>
      </c>
      <c r="BG663" s="173">
        <f>IF(N663="zákl. přenesená",J663,0)</f>
        <v>0</v>
      </c>
      <c r="BH663" s="173">
        <f>IF(N663="sníž. přenesená",J663,0)</f>
        <v>0</v>
      </c>
      <c r="BI663" s="173">
        <f>IF(N663="nulová",J663,0)</f>
        <v>0</v>
      </c>
      <c r="BJ663" s="19" t="s">
        <v>144</v>
      </c>
      <c r="BK663" s="173">
        <f>ROUND(I663*H663,2)</f>
        <v>0</v>
      </c>
      <c r="BL663" s="19" t="s">
        <v>266</v>
      </c>
      <c r="BM663" s="172" t="s">
        <v>1020</v>
      </c>
    </row>
    <row r="664" s="2" customFormat="1">
      <c r="A664" s="38"/>
      <c r="B664" s="39"/>
      <c r="C664" s="38"/>
      <c r="D664" s="174" t="s">
        <v>146</v>
      </c>
      <c r="E664" s="38"/>
      <c r="F664" s="175" t="s">
        <v>1019</v>
      </c>
      <c r="G664" s="38"/>
      <c r="H664" s="38"/>
      <c r="I664" s="176"/>
      <c r="J664" s="38"/>
      <c r="K664" s="38"/>
      <c r="L664" s="39"/>
      <c r="M664" s="177"/>
      <c r="N664" s="178"/>
      <c r="O664" s="72"/>
      <c r="P664" s="72"/>
      <c r="Q664" s="72"/>
      <c r="R664" s="72"/>
      <c r="S664" s="72"/>
      <c r="T664" s="73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9" t="s">
        <v>146</v>
      </c>
      <c r="AU664" s="19" t="s">
        <v>144</v>
      </c>
    </row>
    <row r="665" s="2" customFormat="1" ht="24.15" customHeight="1">
      <c r="A665" s="38"/>
      <c r="B665" s="160"/>
      <c r="C665" s="197" t="s">
        <v>1021</v>
      </c>
      <c r="D665" s="197" t="s">
        <v>650</v>
      </c>
      <c r="E665" s="198" t="s">
        <v>1022</v>
      </c>
      <c r="F665" s="199" t="s">
        <v>1023</v>
      </c>
      <c r="G665" s="200" t="s">
        <v>335</v>
      </c>
      <c r="H665" s="201">
        <v>1</v>
      </c>
      <c r="I665" s="202"/>
      <c r="J665" s="203">
        <f>ROUND(I665*H665,2)</f>
        <v>0</v>
      </c>
      <c r="K665" s="199" t="s">
        <v>142</v>
      </c>
      <c r="L665" s="204"/>
      <c r="M665" s="205" t="s">
        <v>3</v>
      </c>
      <c r="N665" s="206" t="s">
        <v>45</v>
      </c>
      <c r="O665" s="72"/>
      <c r="P665" s="170">
        <f>O665*H665</f>
        <v>0</v>
      </c>
      <c r="Q665" s="170">
        <v>0.017000000000000001</v>
      </c>
      <c r="R665" s="170">
        <f>Q665*H665</f>
        <v>0.017000000000000001</v>
      </c>
      <c r="S665" s="170">
        <v>0</v>
      </c>
      <c r="T665" s="171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172" t="s">
        <v>378</v>
      </c>
      <c r="AT665" s="172" t="s">
        <v>650</v>
      </c>
      <c r="AU665" s="172" t="s">
        <v>144</v>
      </c>
      <c r="AY665" s="19" t="s">
        <v>135</v>
      </c>
      <c r="BE665" s="173">
        <f>IF(N665="základní",J665,0)</f>
        <v>0</v>
      </c>
      <c r="BF665" s="173">
        <f>IF(N665="snížená",J665,0)</f>
        <v>0</v>
      </c>
      <c r="BG665" s="173">
        <f>IF(N665="zákl. přenesená",J665,0)</f>
        <v>0</v>
      </c>
      <c r="BH665" s="173">
        <f>IF(N665="sníž. přenesená",J665,0)</f>
        <v>0</v>
      </c>
      <c r="BI665" s="173">
        <f>IF(N665="nulová",J665,0)</f>
        <v>0</v>
      </c>
      <c r="BJ665" s="19" t="s">
        <v>144</v>
      </c>
      <c r="BK665" s="173">
        <f>ROUND(I665*H665,2)</f>
        <v>0</v>
      </c>
      <c r="BL665" s="19" t="s">
        <v>266</v>
      </c>
      <c r="BM665" s="172" t="s">
        <v>1024</v>
      </c>
    </row>
    <row r="666" s="2" customFormat="1">
      <c r="A666" s="38"/>
      <c r="B666" s="39"/>
      <c r="C666" s="38"/>
      <c r="D666" s="174" t="s">
        <v>146</v>
      </c>
      <c r="E666" s="38"/>
      <c r="F666" s="175" t="s">
        <v>1023</v>
      </c>
      <c r="G666" s="38"/>
      <c r="H666" s="38"/>
      <c r="I666" s="176"/>
      <c r="J666" s="38"/>
      <c r="K666" s="38"/>
      <c r="L666" s="39"/>
      <c r="M666" s="177"/>
      <c r="N666" s="178"/>
      <c r="O666" s="72"/>
      <c r="P666" s="72"/>
      <c r="Q666" s="72"/>
      <c r="R666" s="72"/>
      <c r="S666" s="72"/>
      <c r="T666" s="73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9" t="s">
        <v>146</v>
      </c>
      <c r="AU666" s="19" t="s">
        <v>144</v>
      </c>
    </row>
    <row r="667" s="2" customFormat="1" ht="24.15" customHeight="1">
      <c r="A667" s="38"/>
      <c r="B667" s="160"/>
      <c r="C667" s="197" t="s">
        <v>1025</v>
      </c>
      <c r="D667" s="197" t="s">
        <v>650</v>
      </c>
      <c r="E667" s="198" t="s">
        <v>1026</v>
      </c>
      <c r="F667" s="199" t="s">
        <v>1027</v>
      </c>
      <c r="G667" s="200" t="s">
        <v>335</v>
      </c>
      <c r="H667" s="201">
        <v>3</v>
      </c>
      <c r="I667" s="202"/>
      <c r="J667" s="203">
        <f>ROUND(I667*H667,2)</f>
        <v>0</v>
      </c>
      <c r="K667" s="199" t="s">
        <v>142</v>
      </c>
      <c r="L667" s="204"/>
      <c r="M667" s="205" t="s">
        <v>3</v>
      </c>
      <c r="N667" s="206" t="s">
        <v>45</v>
      </c>
      <c r="O667" s="72"/>
      <c r="P667" s="170">
        <f>O667*H667</f>
        <v>0</v>
      </c>
      <c r="Q667" s="170">
        <v>0.012999999999999999</v>
      </c>
      <c r="R667" s="170">
        <f>Q667*H667</f>
        <v>0.039</v>
      </c>
      <c r="S667" s="170">
        <v>0</v>
      </c>
      <c r="T667" s="171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172" t="s">
        <v>378</v>
      </c>
      <c r="AT667" s="172" t="s">
        <v>650</v>
      </c>
      <c r="AU667" s="172" t="s">
        <v>144</v>
      </c>
      <c r="AY667" s="19" t="s">
        <v>135</v>
      </c>
      <c r="BE667" s="173">
        <f>IF(N667="základní",J667,0)</f>
        <v>0</v>
      </c>
      <c r="BF667" s="173">
        <f>IF(N667="snížená",J667,0)</f>
        <v>0</v>
      </c>
      <c r="BG667" s="173">
        <f>IF(N667="zákl. přenesená",J667,0)</f>
        <v>0</v>
      </c>
      <c r="BH667" s="173">
        <f>IF(N667="sníž. přenesená",J667,0)</f>
        <v>0</v>
      </c>
      <c r="BI667" s="173">
        <f>IF(N667="nulová",J667,0)</f>
        <v>0</v>
      </c>
      <c r="BJ667" s="19" t="s">
        <v>144</v>
      </c>
      <c r="BK667" s="173">
        <f>ROUND(I667*H667,2)</f>
        <v>0</v>
      </c>
      <c r="BL667" s="19" t="s">
        <v>266</v>
      </c>
      <c r="BM667" s="172" t="s">
        <v>1028</v>
      </c>
    </row>
    <row r="668" s="2" customFormat="1">
      <c r="A668" s="38"/>
      <c r="B668" s="39"/>
      <c r="C668" s="38"/>
      <c r="D668" s="174" t="s">
        <v>146</v>
      </c>
      <c r="E668" s="38"/>
      <c r="F668" s="175" t="s">
        <v>1027</v>
      </c>
      <c r="G668" s="38"/>
      <c r="H668" s="38"/>
      <c r="I668" s="176"/>
      <c r="J668" s="38"/>
      <c r="K668" s="38"/>
      <c r="L668" s="39"/>
      <c r="M668" s="177"/>
      <c r="N668" s="178"/>
      <c r="O668" s="72"/>
      <c r="P668" s="72"/>
      <c r="Q668" s="72"/>
      <c r="R668" s="72"/>
      <c r="S668" s="72"/>
      <c r="T668" s="73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9" t="s">
        <v>146</v>
      </c>
      <c r="AU668" s="19" t="s">
        <v>144</v>
      </c>
    </row>
    <row r="669" s="2" customFormat="1" ht="24.15" customHeight="1">
      <c r="A669" s="38"/>
      <c r="B669" s="160"/>
      <c r="C669" s="197" t="s">
        <v>1029</v>
      </c>
      <c r="D669" s="197" t="s">
        <v>650</v>
      </c>
      <c r="E669" s="198" t="s">
        <v>1030</v>
      </c>
      <c r="F669" s="199" t="s">
        <v>1031</v>
      </c>
      <c r="G669" s="200" t="s">
        <v>335</v>
      </c>
      <c r="H669" s="201">
        <v>1</v>
      </c>
      <c r="I669" s="202"/>
      <c r="J669" s="203">
        <f>ROUND(I669*H669,2)</f>
        <v>0</v>
      </c>
      <c r="K669" s="199" t="s">
        <v>142</v>
      </c>
      <c r="L669" s="204"/>
      <c r="M669" s="205" t="s">
        <v>3</v>
      </c>
      <c r="N669" s="206" t="s">
        <v>45</v>
      </c>
      <c r="O669" s="72"/>
      <c r="P669" s="170">
        <f>O669*H669</f>
        <v>0</v>
      </c>
      <c r="Q669" s="170">
        <v>0.014500000000000001</v>
      </c>
      <c r="R669" s="170">
        <f>Q669*H669</f>
        <v>0.014500000000000001</v>
      </c>
      <c r="S669" s="170">
        <v>0</v>
      </c>
      <c r="T669" s="171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172" t="s">
        <v>378</v>
      </c>
      <c r="AT669" s="172" t="s">
        <v>650</v>
      </c>
      <c r="AU669" s="172" t="s">
        <v>144</v>
      </c>
      <c r="AY669" s="19" t="s">
        <v>135</v>
      </c>
      <c r="BE669" s="173">
        <f>IF(N669="základní",J669,0)</f>
        <v>0</v>
      </c>
      <c r="BF669" s="173">
        <f>IF(N669="snížená",J669,0)</f>
        <v>0</v>
      </c>
      <c r="BG669" s="173">
        <f>IF(N669="zákl. přenesená",J669,0)</f>
        <v>0</v>
      </c>
      <c r="BH669" s="173">
        <f>IF(N669="sníž. přenesená",J669,0)</f>
        <v>0</v>
      </c>
      <c r="BI669" s="173">
        <f>IF(N669="nulová",J669,0)</f>
        <v>0</v>
      </c>
      <c r="BJ669" s="19" t="s">
        <v>144</v>
      </c>
      <c r="BK669" s="173">
        <f>ROUND(I669*H669,2)</f>
        <v>0</v>
      </c>
      <c r="BL669" s="19" t="s">
        <v>266</v>
      </c>
      <c r="BM669" s="172" t="s">
        <v>1032</v>
      </c>
    </row>
    <row r="670" s="2" customFormat="1">
      <c r="A670" s="38"/>
      <c r="B670" s="39"/>
      <c r="C670" s="38"/>
      <c r="D670" s="174" t="s">
        <v>146</v>
      </c>
      <c r="E670" s="38"/>
      <c r="F670" s="175" t="s">
        <v>1031</v>
      </c>
      <c r="G670" s="38"/>
      <c r="H670" s="38"/>
      <c r="I670" s="176"/>
      <c r="J670" s="38"/>
      <c r="K670" s="38"/>
      <c r="L670" s="39"/>
      <c r="M670" s="177"/>
      <c r="N670" s="178"/>
      <c r="O670" s="72"/>
      <c r="P670" s="72"/>
      <c r="Q670" s="72"/>
      <c r="R670" s="72"/>
      <c r="S670" s="72"/>
      <c r="T670" s="73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9" t="s">
        <v>146</v>
      </c>
      <c r="AU670" s="19" t="s">
        <v>144</v>
      </c>
    </row>
    <row r="671" s="2" customFormat="1" ht="37.8" customHeight="1">
      <c r="A671" s="38"/>
      <c r="B671" s="160"/>
      <c r="C671" s="161" t="s">
        <v>1033</v>
      </c>
      <c r="D671" s="161" t="s">
        <v>138</v>
      </c>
      <c r="E671" s="162" t="s">
        <v>1034</v>
      </c>
      <c r="F671" s="163" t="s">
        <v>1035</v>
      </c>
      <c r="G671" s="164" t="s">
        <v>335</v>
      </c>
      <c r="H671" s="165">
        <v>1</v>
      </c>
      <c r="I671" s="166"/>
      <c r="J671" s="167">
        <f>ROUND(I671*H671,2)</f>
        <v>0</v>
      </c>
      <c r="K671" s="163" t="s">
        <v>3</v>
      </c>
      <c r="L671" s="39"/>
      <c r="M671" s="168" t="s">
        <v>3</v>
      </c>
      <c r="N671" s="169" t="s">
        <v>45</v>
      </c>
      <c r="O671" s="72"/>
      <c r="P671" s="170">
        <f>O671*H671</f>
        <v>0</v>
      </c>
      <c r="Q671" s="170">
        <v>0.00087000000000000001</v>
      </c>
      <c r="R671" s="170">
        <f>Q671*H671</f>
        <v>0.00087000000000000001</v>
      </c>
      <c r="S671" s="170">
        <v>0</v>
      </c>
      <c r="T671" s="171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172" t="s">
        <v>266</v>
      </c>
      <c r="AT671" s="172" t="s">
        <v>138</v>
      </c>
      <c r="AU671" s="172" t="s">
        <v>144</v>
      </c>
      <c r="AY671" s="19" t="s">
        <v>135</v>
      </c>
      <c r="BE671" s="173">
        <f>IF(N671="základní",J671,0)</f>
        <v>0</v>
      </c>
      <c r="BF671" s="173">
        <f>IF(N671="snížená",J671,0)</f>
        <v>0</v>
      </c>
      <c r="BG671" s="173">
        <f>IF(N671="zákl. přenesená",J671,0)</f>
        <v>0</v>
      </c>
      <c r="BH671" s="173">
        <f>IF(N671="sníž. přenesená",J671,0)</f>
        <v>0</v>
      </c>
      <c r="BI671" s="173">
        <f>IF(N671="nulová",J671,0)</f>
        <v>0</v>
      </c>
      <c r="BJ671" s="19" t="s">
        <v>144</v>
      </c>
      <c r="BK671" s="173">
        <f>ROUND(I671*H671,2)</f>
        <v>0</v>
      </c>
      <c r="BL671" s="19" t="s">
        <v>266</v>
      </c>
      <c r="BM671" s="172" t="s">
        <v>1036</v>
      </c>
    </row>
    <row r="672" s="2" customFormat="1">
      <c r="A672" s="38"/>
      <c r="B672" s="39"/>
      <c r="C672" s="38"/>
      <c r="D672" s="174" t="s">
        <v>146</v>
      </c>
      <c r="E672" s="38"/>
      <c r="F672" s="175" t="s">
        <v>1037</v>
      </c>
      <c r="G672" s="38"/>
      <c r="H672" s="38"/>
      <c r="I672" s="176"/>
      <c r="J672" s="38"/>
      <c r="K672" s="38"/>
      <c r="L672" s="39"/>
      <c r="M672" s="177"/>
      <c r="N672" s="178"/>
      <c r="O672" s="72"/>
      <c r="P672" s="72"/>
      <c r="Q672" s="72"/>
      <c r="R672" s="72"/>
      <c r="S672" s="72"/>
      <c r="T672" s="73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T672" s="19" t="s">
        <v>146</v>
      </c>
      <c r="AU672" s="19" t="s">
        <v>144</v>
      </c>
    </row>
    <row r="673" s="2" customFormat="1" ht="44.25" customHeight="1">
      <c r="A673" s="38"/>
      <c r="B673" s="160"/>
      <c r="C673" s="197" t="s">
        <v>1038</v>
      </c>
      <c r="D673" s="197" t="s">
        <v>650</v>
      </c>
      <c r="E673" s="198" t="s">
        <v>1039</v>
      </c>
      <c r="F673" s="199" t="s">
        <v>1040</v>
      </c>
      <c r="G673" s="200" t="s">
        <v>161</v>
      </c>
      <c r="H673" s="201">
        <v>1</v>
      </c>
      <c r="I673" s="202"/>
      <c r="J673" s="203">
        <f>ROUND(I673*H673,2)</f>
        <v>0</v>
      </c>
      <c r="K673" s="199" t="s">
        <v>3</v>
      </c>
      <c r="L673" s="204"/>
      <c r="M673" s="205" t="s">
        <v>3</v>
      </c>
      <c r="N673" s="206" t="s">
        <v>45</v>
      </c>
      <c r="O673" s="72"/>
      <c r="P673" s="170">
        <f>O673*H673</f>
        <v>0</v>
      </c>
      <c r="Q673" s="170">
        <v>0.024230000000000002</v>
      </c>
      <c r="R673" s="170">
        <f>Q673*H673</f>
        <v>0.024230000000000002</v>
      </c>
      <c r="S673" s="170">
        <v>0</v>
      </c>
      <c r="T673" s="171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172" t="s">
        <v>378</v>
      </c>
      <c r="AT673" s="172" t="s">
        <v>650</v>
      </c>
      <c r="AU673" s="172" t="s">
        <v>144</v>
      </c>
      <c r="AY673" s="19" t="s">
        <v>135</v>
      </c>
      <c r="BE673" s="173">
        <f>IF(N673="základní",J673,0)</f>
        <v>0</v>
      </c>
      <c r="BF673" s="173">
        <f>IF(N673="snížená",J673,0)</f>
        <v>0</v>
      </c>
      <c r="BG673" s="173">
        <f>IF(N673="zákl. přenesená",J673,0)</f>
        <v>0</v>
      </c>
      <c r="BH673" s="173">
        <f>IF(N673="sníž. přenesená",J673,0)</f>
        <v>0</v>
      </c>
      <c r="BI673" s="173">
        <f>IF(N673="nulová",J673,0)</f>
        <v>0</v>
      </c>
      <c r="BJ673" s="19" t="s">
        <v>144</v>
      </c>
      <c r="BK673" s="173">
        <f>ROUND(I673*H673,2)</f>
        <v>0</v>
      </c>
      <c r="BL673" s="19" t="s">
        <v>266</v>
      </c>
      <c r="BM673" s="172" t="s">
        <v>1041</v>
      </c>
    </row>
    <row r="674" s="2" customFormat="1">
      <c r="A674" s="38"/>
      <c r="B674" s="39"/>
      <c r="C674" s="38"/>
      <c r="D674" s="174" t="s">
        <v>146</v>
      </c>
      <c r="E674" s="38"/>
      <c r="F674" s="175" t="s">
        <v>1042</v>
      </c>
      <c r="G674" s="38"/>
      <c r="H674" s="38"/>
      <c r="I674" s="176"/>
      <c r="J674" s="38"/>
      <c r="K674" s="38"/>
      <c r="L674" s="39"/>
      <c r="M674" s="177"/>
      <c r="N674" s="178"/>
      <c r="O674" s="72"/>
      <c r="P674" s="72"/>
      <c r="Q674" s="72"/>
      <c r="R674" s="72"/>
      <c r="S674" s="72"/>
      <c r="T674" s="73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T674" s="19" t="s">
        <v>146</v>
      </c>
      <c r="AU674" s="19" t="s">
        <v>144</v>
      </c>
    </row>
    <row r="675" s="2" customFormat="1" ht="21.75" customHeight="1">
      <c r="A675" s="38"/>
      <c r="B675" s="160"/>
      <c r="C675" s="161" t="s">
        <v>1043</v>
      </c>
      <c r="D675" s="161" t="s">
        <v>138</v>
      </c>
      <c r="E675" s="162" t="s">
        <v>1044</v>
      </c>
      <c r="F675" s="163" t="s">
        <v>1045</v>
      </c>
      <c r="G675" s="164" t="s">
        <v>335</v>
      </c>
      <c r="H675" s="165">
        <v>5</v>
      </c>
      <c r="I675" s="166"/>
      <c r="J675" s="167">
        <f>ROUND(I675*H675,2)</f>
        <v>0</v>
      </c>
      <c r="K675" s="163" t="s">
        <v>142</v>
      </c>
      <c r="L675" s="39"/>
      <c r="M675" s="168" t="s">
        <v>3</v>
      </c>
      <c r="N675" s="169" t="s">
        <v>45</v>
      </c>
      <c r="O675" s="72"/>
      <c r="P675" s="170">
        <f>O675*H675</f>
        <v>0</v>
      </c>
      <c r="Q675" s="170">
        <v>0</v>
      </c>
      <c r="R675" s="170">
        <f>Q675*H675</f>
        <v>0</v>
      </c>
      <c r="S675" s="170">
        <v>0</v>
      </c>
      <c r="T675" s="171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172" t="s">
        <v>266</v>
      </c>
      <c r="AT675" s="172" t="s">
        <v>138</v>
      </c>
      <c r="AU675" s="172" t="s">
        <v>144</v>
      </c>
      <c r="AY675" s="19" t="s">
        <v>135</v>
      </c>
      <c r="BE675" s="173">
        <f>IF(N675="základní",J675,0)</f>
        <v>0</v>
      </c>
      <c r="BF675" s="173">
        <f>IF(N675="snížená",J675,0)</f>
        <v>0</v>
      </c>
      <c r="BG675" s="173">
        <f>IF(N675="zákl. přenesená",J675,0)</f>
        <v>0</v>
      </c>
      <c r="BH675" s="173">
        <f>IF(N675="sníž. přenesená",J675,0)</f>
        <v>0</v>
      </c>
      <c r="BI675" s="173">
        <f>IF(N675="nulová",J675,0)</f>
        <v>0</v>
      </c>
      <c r="BJ675" s="19" t="s">
        <v>144</v>
      </c>
      <c r="BK675" s="173">
        <f>ROUND(I675*H675,2)</f>
        <v>0</v>
      </c>
      <c r="BL675" s="19" t="s">
        <v>266</v>
      </c>
      <c r="BM675" s="172" t="s">
        <v>1046</v>
      </c>
    </row>
    <row r="676" s="2" customFormat="1">
      <c r="A676" s="38"/>
      <c r="B676" s="39"/>
      <c r="C676" s="38"/>
      <c r="D676" s="174" t="s">
        <v>146</v>
      </c>
      <c r="E676" s="38"/>
      <c r="F676" s="175" t="s">
        <v>1047</v>
      </c>
      <c r="G676" s="38"/>
      <c r="H676" s="38"/>
      <c r="I676" s="176"/>
      <c r="J676" s="38"/>
      <c r="K676" s="38"/>
      <c r="L676" s="39"/>
      <c r="M676" s="177"/>
      <c r="N676" s="178"/>
      <c r="O676" s="72"/>
      <c r="P676" s="72"/>
      <c r="Q676" s="72"/>
      <c r="R676" s="72"/>
      <c r="S676" s="72"/>
      <c r="T676" s="73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T676" s="19" t="s">
        <v>146</v>
      </c>
      <c r="AU676" s="19" t="s">
        <v>144</v>
      </c>
    </row>
    <row r="677" s="2" customFormat="1">
      <c r="A677" s="38"/>
      <c r="B677" s="39"/>
      <c r="C677" s="38"/>
      <c r="D677" s="179" t="s">
        <v>148</v>
      </c>
      <c r="E677" s="38"/>
      <c r="F677" s="180" t="s">
        <v>1048</v>
      </c>
      <c r="G677" s="38"/>
      <c r="H677" s="38"/>
      <c r="I677" s="176"/>
      <c r="J677" s="38"/>
      <c r="K677" s="38"/>
      <c r="L677" s="39"/>
      <c r="M677" s="177"/>
      <c r="N677" s="178"/>
      <c r="O677" s="72"/>
      <c r="P677" s="72"/>
      <c r="Q677" s="72"/>
      <c r="R677" s="72"/>
      <c r="S677" s="72"/>
      <c r="T677" s="73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T677" s="19" t="s">
        <v>148</v>
      </c>
      <c r="AU677" s="19" t="s">
        <v>144</v>
      </c>
    </row>
    <row r="678" s="2" customFormat="1" ht="16.5" customHeight="1">
      <c r="A678" s="38"/>
      <c r="B678" s="160"/>
      <c r="C678" s="197" t="s">
        <v>1049</v>
      </c>
      <c r="D678" s="197" t="s">
        <v>650</v>
      </c>
      <c r="E678" s="198" t="s">
        <v>1050</v>
      </c>
      <c r="F678" s="199" t="s">
        <v>1051</v>
      </c>
      <c r="G678" s="200" t="s">
        <v>335</v>
      </c>
      <c r="H678" s="201">
        <v>5</v>
      </c>
      <c r="I678" s="202"/>
      <c r="J678" s="203">
        <f>ROUND(I678*H678,2)</f>
        <v>0</v>
      </c>
      <c r="K678" s="199" t="s">
        <v>142</v>
      </c>
      <c r="L678" s="204"/>
      <c r="M678" s="205" t="s">
        <v>3</v>
      </c>
      <c r="N678" s="206" t="s">
        <v>45</v>
      </c>
      <c r="O678" s="72"/>
      <c r="P678" s="170">
        <f>O678*H678</f>
        <v>0</v>
      </c>
      <c r="Q678" s="170">
        <v>0.0022000000000000001</v>
      </c>
      <c r="R678" s="170">
        <f>Q678*H678</f>
        <v>0.011000000000000001</v>
      </c>
      <c r="S678" s="170">
        <v>0</v>
      </c>
      <c r="T678" s="171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72" t="s">
        <v>378</v>
      </c>
      <c r="AT678" s="172" t="s">
        <v>650</v>
      </c>
      <c r="AU678" s="172" t="s">
        <v>144</v>
      </c>
      <c r="AY678" s="19" t="s">
        <v>135</v>
      </c>
      <c r="BE678" s="173">
        <f>IF(N678="základní",J678,0)</f>
        <v>0</v>
      </c>
      <c r="BF678" s="173">
        <f>IF(N678="snížená",J678,0)</f>
        <v>0</v>
      </c>
      <c r="BG678" s="173">
        <f>IF(N678="zákl. přenesená",J678,0)</f>
        <v>0</v>
      </c>
      <c r="BH678" s="173">
        <f>IF(N678="sníž. přenesená",J678,0)</f>
        <v>0</v>
      </c>
      <c r="BI678" s="173">
        <f>IF(N678="nulová",J678,0)</f>
        <v>0</v>
      </c>
      <c r="BJ678" s="19" t="s">
        <v>144</v>
      </c>
      <c r="BK678" s="173">
        <f>ROUND(I678*H678,2)</f>
        <v>0</v>
      </c>
      <c r="BL678" s="19" t="s">
        <v>266</v>
      </c>
      <c r="BM678" s="172" t="s">
        <v>1052</v>
      </c>
    </row>
    <row r="679" s="2" customFormat="1">
      <c r="A679" s="38"/>
      <c r="B679" s="39"/>
      <c r="C679" s="38"/>
      <c r="D679" s="174" t="s">
        <v>146</v>
      </c>
      <c r="E679" s="38"/>
      <c r="F679" s="175" t="s">
        <v>1051</v>
      </c>
      <c r="G679" s="38"/>
      <c r="H679" s="38"/>
      <c r="I679" s="176"/>
      <c r="J679" s="38"/>
      <c r="K679" s="38"/>
      <c r="L679" s="39"/>
      <c r="M679" s="177"/>
      <c r="N679" s="178"/>
      <c r="O679" s="72"/>
      <c r="P679" s="72"/>
      <c r="Q679" s="72"/>
      <c r="R679" s="72"/>
      <c r="S679" s="72"/>
      <c r="T679" s="73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9" t="s">
        <v>146</v>
      </c>
      <c r="AU679" s="19" t="s">
        <v>144</v>
      </c>
    </row>
    <row r="680" s="2" customFormat="1" ht="24.15" customHeight="1">
      <c r="A680" s="38"/>
      <c r="B680" s="160"/>
      <c r="C680" s="161" t="s">
        <v>1053</v>
      </c>
      <c r="D680" s="161" t="s">
        <v>138</v>
      </c>
      <c r="E680" s="162" t="s">
        <v>1054</v>
      </c>
      <c r="F680" s="163" t="s">
        <v>1055</v>
      </c>
      <c r="G680" s="164" t="s">
        <v>335</v>
      </c>
      <c r="H680" s="165">
        <v>2</v>
      </c>
      <c r="I680" s="166"/>
      <c r="J680" s="167">
        <f>ROUND(I680*H680,2)</f>
        <v>0</v>
      </c>
      <c r="K680" s="163" t="s">
        <v>142</v>
      </c>
      <c r="L680" s="39"/>
      <c r="M680" s="168" t="s">
        <v>3</v>
      </c>
      <c r="N680" s="169" t="s">
        <v>45</v>
      </c>
      <c r="O680" s="72"/>
      <c r="P680" s="170">
        <f>O680*H680</f>
        <v>0</v>
      </c>
      <c r="Q680" s="170">
        <v>0</v>
      </c>
      <c r="R680" s="170">
        <f>Q680*H680</f>
        <v>0</v>
      </c>
      <c r="S680" s="170">
        <v>0</v>
      </c>
      <c r="T680" s="171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72" t="s">
        <v>266</v>
      </c>
      <c r="AT680" s="172" t="s">
        <v>138</v>
      </c>
      <c r="AU680" s="172" t="s">
        <v>144</v>
      </c>
      <c r="AY680" s="19" t="s">
        <v>135</v>
      </c>
      <c r="BE680" s="173">
        <f>IF(N680="základní",J680,0)</f>
        <v>0</v>
      </c>
      <c r="BF680" s="173">
        <f>IF(N680="snížená",J680,0)</f>
        <v>0</v>
      </c>
      <c r="BG680" s="173">
        <f>IF(N680="zákl. přenesená",J680,0)</f>
        <v>0</v>
      </c>
      <c r="BH680" s="173">
        <f>IF(N680="sníž. přenesená",J680,0)</f>
        <v>0</v>
      </c>
      <c r="BI680" s="173">
        <f>IF(N680="nulová",J680,0)</f>
        <v>0</v>
      </c>
      <c r="BJ680" s="19" t="s">
        <v>144</v>
      </c>
      <c r="BK680" s="173">
        <f>ROUND(I680*H680,2)</f>
        <v>0</v>
      </c>
      <c r="BL680" s="19" t="s">
        <v>266</v>
      </c>
      <c r="BM680" s="172" t="s">
        <v>1056</v>
      </c>
    </row>
    <row r="681" s="2" customFormat="1">
      <c r="A681" s="38"/>
      <c r="B681" s="39"/>
      <c r="C681" s="38"/>
      <c r="D681" s="174" t="s">
        <v>146</v>
      </c>
      <c r="E681" s="38"/>
      <c r="F681" s="175" t="s">
        <v>1057</v>
      </c>
      <c r="G681" s="38"/>
      <c r="H681" s="38"/>
      <c r="I681" s="176"/>
      <c r="J681" s="38"/>
      <c r="K681" s="38"/>
      <c r="L681" s="39"/>
      <c r="M681" s="177"/>
      <c r="N681" s="178"/>
      <c r="O681" s="72"/>
      <c r="P681" s="72"/>
      <c r="Q681" s="72"/>
      <c r="R681" s="72"/>
      <c r="S681" s="72"/>
      <c r="T681" s="73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T681" s="19" t="s">
        <v>146</v>
      </c>
      <c r="AU681" s="19" t="s">
        <v>144</v>
      </c>
    </row>
    <row r="682" s="2" customFormat="1">
      <c r="A682" s="38"/>
      <c r="B682" s="39"/>
      <c r="C682" s="38"/>
      <c r="D682" s="179" t="s">
        <v>148</v>
      </c>
      <c r="E682" s="38"/>
      <c r="F682" s="180" t="s">
        <v>1058</v>
      </c>
      <c r="G682" s="38"/>
      <c r="H682" s="38"/>
      <c r="I682" s="176"/>
      <c r="J682" s="38"/>
      <c r="K682" s="38"/>
      <c r="L682" s="39"/>
      <c r="M682" s="177"/>
      <c r="N682" s="178"/>
      <c r="O682" s="72"/>
      <c r="P682" s="72"/>
      <c r="Q682" s="72"/>
      <c r="R682" s="72"/>
      <c r="S682" s="72"/>
      <c r="T682" s="73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T682" s="19" t="s">
        <v>148</v>
      </c>
      <c r="AU682" s="19" t="s">
        <v>144</v>
      </c>
    </row>
    <row r="683" s="2" customFormat="1" ht="16.5" customHeight="1">
      <c r="A683" s="38"/>
      <c r="B683" s="160"/>
      <c r="C683" s="197" t="s">
        <v>1059</v>
      </c>
      <c r="D683" s="197" t="s">
        <v>650</v>
      </c>
      <c r="E683" s="198" t="s">
        <v>1060</v>
      </c>
      <c r="F683" s="199" t="s">
        <v>1061</v>
      </c>
      <c r="G683" s="200" t="s">
        <v>335</v>
      </c>
      <c r="H683" s="201">
        <v>2</v>
      </c>
      <c r="I683" s="202"/>
      <c r="J683" s="203">
        <f>ROUND(I683*H683,2)</f>
        <v>0</v>
      </c>
      <c r="K683" s="199" t="s">
        <v>142</v>
      </c>
      <c r="L683" s="204"/>
      <c r="M683" s="205" t="s">
        <v>3</v>
      </c>
      <c r="N683" s="206" t="s">
        <v>45</v>
      </c>
      <c r="O683" s="72"/>
      <c r="P683" s="170">
        <f>O683*H683</f>
        <v>0</v>
      </c>
      <c r="Q683" s="170">
        <v>0.0022000000000000001</v>
      </c>
      <c r="R683" s="170">
        <f>Q683*H683</f>
        <v>0.0044000000000000003</v>
      </c>
      <c r="S683" s="170">
        <v>0</v>
      </c>
      <c r="T683" s="171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172" t="s">
        <v>378</v>
      </c>
      <c r="AT683" s="172" t="s">
        <v>650</v>
      </c>
      <c r="AU683" s="172" t="s">
        <v>144</v>
      </c>
      <c r="AY683" s="19" t="s">
        <v>135</v>
      </c>
      <c r="BE683" s="173">
        <f>IF(N683="základní",J683,0)</f>
        <v>0</v>
      </c>
      <c r="BF683" s="173">
        <f>IF(N683="snížená",J683,0)</f>
        <v>0</v>
      </c>
      <c r="BG683" s="173">
        <f>IF(N683="zákl. přenesená",J683,0)</f>
        <v>0</v>
      </c>
      <c r="BH683" s="173">
        <f>IF(N683="sníž. přenesená",J683,0)</f>
        <v>0</v>
      </c>
      <c r="BI683" s="173">
        <f>IF(N683="nulová",J683,0)</f>
        <v>0</v>
      </c>
      <c r="BJ683" s="19" t="s">
        <v>144</v>
      </c>
      <c r="BK683" s="173">
        <f>ROUND(I683*H683,2)</f>
        <v>0</v>
      </c>
      <c r="BL683" s="19" t="s">
        <v>266</v>
      </c>
      <c r="BM683" s="172" t="s">
        <v>1062</v>
      </c>
    </row>
    <row r="684" s="2" customFormat="1">
      <c r="A684" s="38"/>
      <c r="B684" s="39"/>
      <c r="C684" s="38"/>
      <c r="D684" s="174" t="s">
        <v>146</v>
      </c>
      <c r="E684" s="38"/>
      <c r="F684" s="175" t="s">
        <v>1061</v>
      </c>
      <c r="G684" s="38"/>
      <c r="H684" s="38"/>
      <c r="I684" s="176"/>
      <c r="J684" s="38"/>
      <c r="K684" s="38"/>
      <c r="L684" s="39"/>
      <c r="M684" s="177"/>
      <c r="N684" s="178"/>
      <c r="O684" s="72"/>
      <c r="P684" s="72"/>
      <c r="Q684" s="72"/>
      <c r="R684" s="72"/>
      <c r="S684" s="72"/>
      <c r="T684" s="73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9" t="s">
        <v>146</v>
      </c>
      <c r="AU684" s="19" t="s">
        <v>144</v>
      </c>
    </row>
    <row r="685" s="2" customFormat="1" ht="24.15" customHeight="1">
      <c r="A685" s="38"/>
      <c r="B685" s="160"/>
      <c r="C685" s="161" t="s">
        <v>1063</v>
      </c>
      <c r="D685" s="161" t="s">
        <v>138</v>
      </c>
      <c r="E685" s="162" t="s">
        <v>1064</v>
      </c>
      <c r="F685" s="163" t="s">
        <v>1065</v>
      </c>
      <c r="G685" s="164" t="s">
        <v>335</v>
      </c>
      <c r="H685" s="165">
        <v>7</v>
      </c>
      <c r="I685" s="166"/>
      <c r="J685" s="167">
        <f>ROUND(I685*H685,2)</f>
        <v>0</v>
      </c>
      <c r="K685" s="163" t="s">
        <v>142</v>
      </c>
      <c r="L685" s="39"/>
      <c r="M685" s="168" t="s">
        <v>3</v>
      </c>
      <c r="N685" s="169" t="s">
        <v>45</v>
      </c>
      <c r="O685" s="72"/>
      <c r="P685" s="170">
        <f>O685*H685</f>
        <v>0</v>
      </c>
      <c r="Q685" s="170">
        <v>0.00046000000000000001</v>
      </c>
      <c r="R685" s="170">
        <f>Q685*H685</f>
        <v>0.0032200000000000002</v>
      </c>
      <c r="S685" s="170">
        <v>0</v>
      </c>
      <c r="T685" s="171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172" t="s">
        <v>266</v>
      </c>
      <c r="AT685" s="172" t="s">
        <v>138</v>
      </c>
      <c r="AU685" s="172" t="s">
        <v>144</v>
      </c>
      <c r="AY685" s="19" t="s">
        <v>135</v>
      </c>
      <c r="BE685" s="173">
        <f>IF(N685="základní",J685,0)</f>
        <v>0</v>
      </c>
      <c r="BF685" s="173">
        <f>IF(N685="snížená",J685,0)</f>
        <v>0</v>
      </c>
      <c r="BG685" s="173">
        <f>IF(N685="zákl. přenesená",J685,0)</f>
        <v>0</v>
      </c>
      <c r="BH685" s="173">
        <f>IF(N685="sníž. přenesená",J685,0)</f>
        <v>0</v>
      </c>
      <c r="BI685" s="173">
        <f>IF(N685="nulová",J685,0)</f>
        <v>0</v>
      </c>
      <c r="BJ685" s="19" t="s">
        <v>144</v>
      </c>
      <c r="BK685" s="173">
        <f>ROUND(I685*H685,2)</f>
        <v>0</v>
      </c>
      <c r="BL685" s="19" t="s">
        <v>266</v>
      </c>
      <c r="BM685" s="172" t="s">
        <v>1066</v>
      </c>
    </row>
    <row r="686" s="2" customFormat="1">
      <c r="A686" s="38"/>
      <c r="B686" s="39"/>
      <c r="C686" s="38"/>
      <c r="D686" s="174" t="s">
        <v>146</v>
      </c>
      <c r="E686" s="38"/>
      <c r="F686" s="175" t="s">
        <v>1067</v>
      </c>
      <c r="G686" s="38"/>
      <c r="H686" s="38"/>
      <c r="I686" s="176"/>
      <c r="J686" s="38"/>
      <c r="K686" s="38"/>
      <c r="L686" s="39"/>
      <c r="M686" s="177"/>
      <c r="N686" s="178"/>
      <c r="O686" s="72"/>
      <c r="P686" s="72"/>
      <c r="Q686" s="72"/>
      <c r="R686" s="72"/>
      <c r="S686" s="72"/>
      <c r="T686" s="73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T686" s="19" t="s">
        <v>146</v>
      </c>
      <c r="AU686" s="19" t="s">
        <v>144</v>
      </c>
    </row>
    <row r="687" s="2" customFormat="1">
      <c r="A687" s="38"/>
      <c r="B687" s="39"/>
      <c r="C687" s="38"/>
      <c r="D687" s="179" t="s">
        <v>148</v>
      </c>
      <c r="E687" s="38"/>
      <c r="F687" s="180" t="s">
        <v>1068</v>
      </c>
      <c r="G687" s="38"/>
      <c r="H687" s="38"/>
      <c r="I687" s="176"/>
      <c r="J687" s="38"/>
      <c r="K687" s="38"/>
      <c r="L687" s="39"/>
      <c r="M687" s="177"/>
      <c r="N687" s="178"/>
      <c r="O687" s="72"/>
      <c r="P687" s="72"/>
      <c r="Q687" s="72"/>
      <c r="R687" s="72"/>
      <c r="S687" s="72"/>
      <c r="T687" s="73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9" t="s">
        <v>148</v>
      </c>
      <c r="AU687" s="19" t="s">
        <v>144</v>
      </c>
    </row>
    <row r="688" s="2" customFormat="1" ht="37.8" customHeight="1">
      <c r="A688" s="38"/>
      <c r="B688" s="160"/>
      <c r="C688" s="197" t="s">
        <v>1069</v>
      </c>
      <c r="D688" s="197" t="s">
        <v>650</v>
      </c>
      <c r="E688" s="198" t="s">
        <v>1070</v>
      </c>
      <c r="F688" s="199" t="s">
        <v>1071</v>
      </c>
      <c r="G688" s="200" t="s">
        <v>335</v>
      </c>
      <c r="H688" s="201">
        <v>7</v>
      </c>
      <c r="I688" s="202"/>
      <c r="J688" s="203">
        <f>ROUND(I688*H688,2)</f>
        <v>0</v>
      </c>
      <c r="K688" s="199" t="s">
        <v>142</v>
      </c>
      <c r="L688" s="204"/>
      <c r="M688" s="205" t="s">
        <v>3</v>
      </c>
      <c r="N688" s="206" t="s">
        <v>45</v>
      </c>
      <c r="O688" s="72"/>
      <c r="P688" s="170">
        <f>O688*H688</f>
        <v>0</v>
      </c>
      <c r="Q688" s="170">
        <v>0.025999999999999999</v>
      </c>
      <c r="R688" s="170">
        <f>Q688*H688</f>
        <v>0.182</v>
      </c>
      <c r="S688" s="170">
        <v>0</v>
      </c>
      <c r="T688" s="171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172" t="s">
        <v>378</v>
      </c>
      <c r="AT688" s="172" t="s">
        <v>650</v>
      </c>
      <c r="AU688" s="172" t="s">
        <v>144</v>
      </c>
      <c r="AY688" s="19" t="s">
        <v>135</v>
      </c>
      <c r="BE688" s="173">
        <f>IF(N688="základní",J688,0)</f>
        <v>0</v>
      </c>
      <c r="BF688" s="173">
        <f>IF(N688="snížená",J688,0)</f>
        <v>0</v>
      </c>
      <c r="BG688" s="173">
        <f>IF(N688="zákl. přenesená",J688,0)</f>
        <v>0</v>
      </c>
      <c r="BH688" s="173">
        <f>IF(N688="sníž. přenesená",J688,0)</f>
        <v>0</v>
      </c>
      <c r="BI688" s="173">
        <f>IF(N688="nulová",J688,0)</f>
        <v>0</v>
      </c>
      <c r="BJ688" s="19" t="s">
        <v>144</v>
      </c>
      <c r="BK688" s="173">
        <f>ROUND(I688*H688,2)</f>
        <v>0</v>
      </c>
      <c r="BL688" s="19" t="s">
        <v>266</v>
      </c>
      <c r="BM688" s="172" t="s">
        <v>1072</v>
      </c>
    </row>
    <row r="689" s="2" customFormat="1">
      <c r="A689" s="38"/>
      <c r="B689" s="39"/>
      <c r="C689" s="38"/>
      <c r="D689" s="174" t="s">
        <v>146</v>
      </c>
      <c r="E689" s="38"/>
      <c r="F689" s="175" t="s">
        <v>1071</v>
      </c>
      <c r="G689" s="38"/>
      <c r="H689" s="38"/>
      <c r="I689" s="176"/>
      <c r="J689" s="38"/>
      <c r="K689" s="38"/>
      <c r="L689" s="39"/>
      <c r="M689" s="177"/>
      <c r="N689" s="178"/>
      <c r="O689" s="72"/>
      <c r="P689" s="72"/>
      <c r="Q689" s="72"/>
      <c r="R689" s="72"/>
      <c r="S689" s="72"/>
      <c r="T689" s="73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T689" s="19" t="s">
        <v>146</v>
      </c>
      <c r="AU689" s="19" t="s">
        <v>144</v>
      </c>
    </row>
    <row r="690" s="2" customFormat="1" ht="24.15" customHeight="1">
      <c r="A690" s="38"/>
      <c r="B690" s="160"/>
      <c r="C690" s="161" t="s">
        <v>1073</v>
      </c>
      <c r="D690" s="161" t="s">
        <v>138</v>
      </c>
      <c r="E690" s="162" t="s">
        <v>1074</v>
      </c>
      <c r="F690" s="163" t="s">
        <v>1075</v>
      </c>
      <c r="G690" s="164" t="s">
        <v>335</v>
      </c>
      <c r="H690" s="165">
        <v>20</v>
      </c>
      <c r="I690" s="166"/>
      <c r="J690" s="167">
        <f>ROUND(I690*H690,2)</f>
        <v>0</v>
      </c>
      <c r="K690" s="163" t="s">
        <v>142</v>
      </c>
      <c r="L690" s="39"/>
      <c r="M690" s="168" t="s">
        <v>3</v>
      </c>
      <c r="N690" s="169" t="s">
        <v>45</v>
      </c>
      <c r="O690" s="72"/>
      <c r="P690" s="170">
        <f>O690*H690</f>
        <v>0</v>
      </c>
      <c r="Q690" s="170">
        <v>0</v>
      </c>
      <c r="R690" s="170">
        <f>Q690*H690</f>
        <v>0</v>
      </c>
      <c r="S690" s="170">
        <v>0.012500000000000001</v>
      </c>
      <c r="T690" s="171">
        <f>S690*H690</f>
        <v>0.25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172" t="s">
        <v>266</v>
      </c>
      <c r="AT690" s="172" t="s">
        <v>138</v>
      </c>
      <c r="AU690" s="172" t="s">
        <v>144</v>
      </c>
      <c r="AY690" s="19" t="s">
        <v>135</v>
      </c>
      <c r="BE690" s="173">
        <f>IF(N690="základní",J690,0)</f>
        <v>0</v>
      </c>
      <c r="BF690" s="173">
        <f>IF(N690="snížená",J690,0)</f>
        <v>0</v>
      </c>
      <c r="BG690" s="173">
        <f>IF(N690="zákl. přenesená",J690,0)</f>
        <v>0</v>
      </c>
      <c r="BH690" s="173">
        <f>IF(N690="sníž. přenesená",J690,0)</f>
        <v>0</v>
      </c>
      <c r="BI690" s="173">
        <f>IF(N690="nulová",J690,0)</f>
        <v>0</v>
      </c>
      <c r="BJ690" s="19" t="s">
        <v>144</v>
      </c>
      <c r="BK690" s="173">
        <f>ROUND(I690*H690,2)</f>
        <v>0</v>
      </c>
      <c r="BL690" s="19" t="s">
        <v>266</v>
      </c>
      <c r="BM690" s="172" t="s">
        <v>1076</v>
      </c>
    </row>
    <row r="691" s="2" customFormat="1">
      <c r="A691" s="38"/>
      <c r="B691" s="39"/>
      <c r="C691" s="38"/>
      <c r="D691" s="174" t="s">
        <v>146</v>
      </c>
      <c r="E691" s="38"/>
      <c r="F691" s="175" t="s">
        <v>1077</v>
      </c>
      <c r="G691" s="38"/>
      <c r="H691" s="38"/>
      <c r="I691" s="176"/>
      <c r="J691" s="38"/>
      <c r="K691" s="38"/>
      <c r="L691" s="39"/>
      <c r="M691" s="177"/>
      <c r="N691" s="178"/>
      <c r="O691" s="72"/>
      <c r="P691" s="72"/>
      <c r="Q691" s="72"/>
      <c r="R691" s="72"/>
      <c r="S691" s="72"/>
      <c r="T691" s="73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9" t="s">
        <v>146</v>
      </c>
      <c r="AU691" s="19" t="s">
        <v>144</v>
      </c>
    </row>
    <row r="692" s="2" customFormat="1">
      <c r="A692" s="38"/>
      <c r="B692" s="39"/>
      <c r="C692" s="38"/>
      <c r="D692" s="179" t="s">
        <v>148</v>
      </c>
      <c r="E692" s="38"/>
      <c r="F692" s="180" t="s">
        <v>1078</v>
      </c>
      <c r="G692" s="38"/>
      <c r="H692" s="38"/>
      <c r="I692" s="176"/>
      <c r="J692" s="38"/>
      <c r="K692" s="38"/>
      <c r="L692" s="39"/>
      <c r="M692" s="177"/>
      <c r="N692" s="178"/>
      <c r="O692" s="72"/>
      <c r="P692" s="72"/>
      <c r="Q692" s="72"/>
      <c r="R692" s="72"/>
      <c r="S692" s="72"/>
      <c r="T692" s="73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9" t="s">
        <v>148</v>
      </c>
      <c r="AU692" s="19" t="s">
        <v>144</v>
      </c>
    </row>
    <row r="693" s="2" customFormat="1" ht="24.15" customHeight="1">
      <c r="A693" s="38"/>
      <c r="B693" s="160"/>
      <c r="C693" s="161" t="s">
        <v>1079</v>
      </c>
      <c r="D693" s="161" t="s">
        <v>138</v>
      </c>
      <c r="E693" s="162" t="s">
        <v>1080</v>
      </c>
      <c r="F693" s="163" t="s">
        <v>1081</v>
      </c>
      <c r="G693" s="164" t="s">
        <v>335</v>
      </c>
      <c r="H693" s="165">
        <v>8</v>
      </c>
      <c r="I693" s="166"/>
      <c r="J693" s="167">
        <f>ROUND(I693*H693,2)</f>
        <v>0</v>
      </c>
      <c r="K693" s="163" t="s">
        <v>142</v>
      </c>
      <c r="L693" s="39"/>
      <c r="M693" s="168" t="s">
        <v>3</v>
      </c>
      <c r="N693" s="169" t="s">
        <v>45</v>
      </c>
      <c r="O693" s="72"/>
      <c r="P693" s="170">
        <f>O693*H693</f>
        <v>0</v>
      </c>
      <c r="Q693" s="170">
        <v>0</v>
      </c>
      <c r="R693" s="170">
        <f>Q693*H693</f>
        <v>0</v>
      </c>
      <c r="S693" s="170">
        <v>0.024</v>
      </c>
      <c r="T693" s="171">
        <f>S693*H693</f>
        <v>0.192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172" t="s">
        <v>266</v>
      </c>
      <c r="AT693" s="172" t="s">
        <v>138</v>
      </c>
      <c r="AU693" s="172" t="s">
        <v>144</v>
      </c>
      <c r="AY693" s="19" t="s">
        <v>135</v>
      </c>
      <c r="BE693" s="173">
        <f>IF(N693="základní",J693,0)</f>
        <v>0</v>
      </c>
      <c r="BF693" s="173">
        <f>IF(N693="snížená",J693,0)</f>
        <v>0</v>
      </c>
      <c r="BG693" s="173">
        <f>IF(N693="zákl. přenesená",J693,0)</f>
        <v>0</v>
      </c>
      <c r="BH693" s="173">
        <f>IF(N693="sníž. přenesená",J693,0)</f>
        <v>0</v>
      </c>
      <c r="BI693" s="173">
        <f>IF(N693="nulová",J693,0)</f>
        <v>0</v>
      </c>
      <c r="BJ693" s="19" t="s">
        <v>144</v>
      </c>
      <c r="BK693" s="173">
        <f>ROUND(I693*H693,2)</f>
        <v>0</v>
      </c>
      <c r="BL693" s="19" t="s">
        <v>266</v>
      </c>
      <c r="BM693" s="172" t="s">
        <v>1082</v>
      </c>
    </row>
    <row r="694" s="2" customFormat="1">
      <c r="A694" s="38"/>
      <c r="B694" s="39"/>
      <c r="C694" s="38"/>
      <c r="D694" s="174" t="s">
        <v>146</v>
      </c>
      <c r="E694" s="38"/>
      <c r="F694" s="175" t="s">
        <v>1083</v>
      </c>
      <c r="G694" s="38"/>
      <c r="H694" s="38"/>
      <c r="I694" s="176"/>
      <c r="J694" s="38"/>
      <c r="K694" s="38"/>
      <c r="L694" s="39"/>
      <c r="M694" s="177"/>
      <c r="N694" s="178"/>
      <c r="O694" s="72"/>
      <c r="P694" s="72"/>
      <c r="Q694" s="72"/>
      <c r="R694" s="72"/>
      <c r="S694" s="72"/>
      <c r="T694" s="73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T694" s="19" t="s">
        <v>146</v>
      </c>
      <c r="AU694" s="19" t="s">
        <v>144</v>
      </c>
    </row>
    <row r="695" s="2" customFormat="1">
      <c r="A695" s="38"/>
      <c r="B695" s="39"/>
      <c r="C695" s="38"/>
      <c r="D695" s="179" t="s">
        <v>148</v>
      </c>
      <c r="E695" s="38"/>
      <c r="F695" s="180" t="s">
        <v>1084</v>
      </c>
      <c r="G695" s="38"/>
      <c r="H695" s="38"/>
      <c r="I695" s="176"/>
      <c r="J695" s="38"/>
      <c r="K695" s="38"/>
      <c r="L695" s="39"/>
      <c r="M695" s="177"/>
      <c r="N695" s="178"/>
      <c r="O695" s="72"/>
      <c r="P695" s="72"/>
      <c r="Q695" s="72"/>
      <c r="R695" s="72"/>
      <c r="S695" s="72"/>
      <c r="T695" s="73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9" t="s">
        <v>148</v>
      </c>
      <c r="AU695" s="19" t="s">
        <v>144</v>
      </c>
    </row>
    <row r="696" s="2" customFormat="1" ht="24.15" customHeight="1">
      <c r="A696" s="38"/>
      <c r="B696" s="160"/>
      <c r="C696" s="161" t="s">
        <v>1085</v>
      </c>
      <c r="D696" s="161" t="s">
        <v>138</v>
      </c>
      <c r="E696" s="162" t="s">
        <v>1086</v>
      </c>
      <c r="F696" s="163" t="s">
        <v>1087</v>
      </c>
      <c r="G696" s="164" t="s">
        <v>288</v>
      </c>
      <c r="H696" s="165">
        <v>6</v>
      </c>
      <c r="I696" s="166"/>
      <c r="J696" s="167">
        <f>ROUND(I696*H696,2)</f>
        <v>0</v>
      </c>
      <c r="K696" s="163" t="s">
        <v>142</v>
      </c>
      <c r="L696" s="39"/>
      <c r="M696" s="168" t="s">
        <v>3</v>
      </c>
      <c r="N696" s="169" t="s">
        <v>45</v>
      </c>
      <c r="O696" s="72"/>
      <c r="P696" s="170">
        <f>O696*H696</f>
        <v>0</v>
      </c>
      <c r="Q696" s="170">
        <v>0</v>
      </c>
      <c r="R696" s="170">
        <f>Q696*H696</f>
        <v>0</v>
      </c>
      <c r="S696" s="170">
        <v>0</v>
      </c>
      <c r="T696" s="171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72" t="s">
        <v>266</v>
      </c>
      <c r="AT696" s="172" t="s">
        <v>138</v>
      </c>
      <c r="AU696" s="172" t="s">
        <v>144</v>
      </c>
      <c r="AY696" s="19" t="s">
        <v>135</v>
      </c>
      <c r="BE696" s="173">
        <f>IF(N696="základní",J696,0)</f>
        <v>0</v>
      </c>
      <c r="BF696" s="173">
        <f>IF(N696="snížená",J696,0)</f>
        <v>0</v>
      </c>
      <c r="BG696" s="173">
        <f>IF(N696="zákl. přenesená",J696,0)</f>
        <v>0</v>
      </c>
      <c r="BH696" s="173">
        <f>IF(N696="sníž. přenesená",J696,0)</f>
        <v>0</v>
      </c>
      <c r="BI696" s="173">
        <f>IF(N696="nulová",J696,0)</f>
        <v>0</v>
      </c>
      <c r="BJ696" s="19" t="s">
        <v>144</v>
      </c>
      <c r="BK696" s="173">
        <f>ROUND(I696*H696,2)</f>
        <v>0</v>
      </c>
      <c r="BL696" s="19" t="s">
        <v>266</v>
      </c>
      <c r="BM696" s="172" t="s">
        <v>1088</v>
      </c>
    </row>
    <row r="697" s="2" customFormat="1">
      <c r="A697" s="38"/>
      <c r="B697" s="39"/>
      <c r="C697" s="38"/>
      <c r="D697" s="174" t="s">
        <v>146</v>
      </c>
      <c r="E697" s="38"/>
      <c r="F697" s="175" t="s">
        <v>1089</v>
      </c>
      <c r="G697" s="38"/>
      <c r="H697" s="38"/>
      <c r="I697" s="176"/>
      <c r="J697" s="38"/>
      <c r="K697" s="38"/>
      <c r="L697" s="39"/>
      <c r="M697" s="177"/>
      <c r="N697" s="178"/>
      <c r="O697" s="72"/>
      <c r="P697" s="72"/>
      <c r="Q697" s="72"/>
      <c r="R697" s="72"/>
      <c r="S697" s="72"/>
      <c r="T697" s="73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9" t="s">
        <v>146</v>
      </c>
      <c r="AU697" s="19" t="s">
        <v>144</v>
      </c>
    </row>
    <row r="698" s="2" customFormat="1">
      <c r="A698" s="38"/>
      <c r="B698" s="39"/>
      <c r="C698" s="38"/>
      <c r="D698" s="179" t="s">
        <v>148</v>
      </c>
      <c r="E698" s="38"/>
      <c r="F698" s="180" t="s">
        <v>1090</v>
      </c>
      <c r="G698" s="38"/>
      <c r="H698" s="38"/>
      <c r="I698" s="176"/>
      <c r="J698" s="38"/>
      <c r="K698" s="38"/>
      <c r="L698" s="39"/>
      <c r="M698" s="177"/>
      <c r="N698" s="178"/>
      <c r="O698" s="72"/>
      <c r="P698" s="72"/>
      <c r="Q698" s="72"/>
      <c r="R698" s="72"/>
      <c r="S698" s="72"/>
      <c r="T698" s="73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9" t="s">
        <v>148</v>
      </c>
      <c r="AU698" s="19" t="s">
        <v>144</v>
      </c>
    </row>
    <row r="699" s="13" customFormat="1">
      <c r="A699" s="13"/>
      <c r="B699" s="181"/>
      <c r="C699" s="13"/>
      <c r="D699" s="174" t="s">
        <v>150</v>
      </c>
      <c r="E699" s="182" t="s">
        <v>3</v>
      </c>
      <c r="F699" s="183" t="s">
        <v>1091</v>
      </c>
      <c r="G699" s="13"/>
      <c r="H699" s="184">
        <v>6</v>
      </c>
      <c r="I699" s="185"/>
      <c r="J699" s="13"/>
      <c r="K699" s="13"/>
      <c r="L699" s="181"/>
      <c r="M699" s="186"/>
      <c r="N699" s="187"/>
      <c r="O699" s="187"/>
      <c r="P699" s="187"/>
      <c r="Q699" s="187"/>
      <c r="R699" s="187"/>
      <c r="S699" s="187"/>
      <c r="T699" s="188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182" t="s">
        <v>150</v>
      </c>
      <c r="AU699" s="182" t="s">
        <v>144</v>
      </c>
      <c r="AV699" s="13" t="s">
        <v>144</v>
      </c>
      <c r="AW699" s="13" t="s">
        <v>34</v>
      </c>
      <c r="AX699" s="13" t="s">
        <v>73</v>
      </c>
      <c r="AY699" s="182" t="s">
        <v>135</v>
      </c>
    </row>
    <row r="700" s="2" customFormat="1" ht="24.15" customHeight="1">
      <c r="A700" s="38"/>
      <c r="B700" s="160"/>
      <c r="C700" s="197" t="s">
        <v>1092</v>
      </c>
      <c r="D700" s="197" t="s">
        <v>650</v>
      </c>
      <c r="E700" s="198" t="s">
        <v>1093</v>
      </c>
      <c r="F700" s="199" t="s">
        <v>1094</v>
      </c>
      <c r="G700" s="200" t="s">
        <v>288</v>
      </c>
      <c r="H700" s="201">
        <v>6</v>
      </c>
      <c r="I700" s="202"/>
      <c r="J700" s="203">
        <f>ROUND(I700*H700,2)</f>
        <v>0</v>
      </c>
      <c r="K700" s="199" t="s">
        <v>142</v>
      </c>
      <c r="L700" s="204"/>
      <c r="M700" s="205" t="s">
        <v>3</v>
      </c>
      <c r="N700" s="206" t="s">
        <v>45</v>
      </c>
      <c r="O700" s="72"/>
      <c r="P700" s="170">
        <f>O700*H700</f>
        <v>0</v>
      </c>
      <c r="Q700" s="170">
        <v>0.0040000000000000001</v>
      </c>
      <c r="R700" s="170">
        <f>Q700*H700</f>
        <v>0.024</v>
      </c>
      <c r="S700" s="170">
        <v>0</v>
      </c>
      <c r="T700" s="171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172" t="s">
        <v>378</v>
      </c>
      <c r="AT700" s="172" t="s">
        <v>650</v>
      </c>
      <c r="AU700" s="172" t="s">
        <v>144</v>
      </c>
      <c r="AY700" s="19" t="s">
        <v>135</v>
      </c>
      <c r="BE700" s="173">
        <f>IF(N700="základní",J700,0)</f>
        <v>0</v>
      </c>
      <c r="BF700" s="173">
        <f>IF(N700="snížená",J700,0)</f>
        <v>0</v>
      </c>
      <c r="BG700" s="173">
        <f>IF(N700="zákl. přenesená",J700,0)</f>
        <v>0</v>
      </c>
      <c r="BH700" s="173">
        <f>IF(N700="sníž. přenesená",J700,0)</f>
        <v>0</v>
      </c>
      <c r="BI700" s="173">
        <f>IF(N700="nulová",J700,0)</f>
        <v>0</v>
      </c>
      <c r="BJ700" s="19" t="s">
        <v>144</v>
      </c>
      <c r="BK700" s="173">
        <f>ROUND(I700*H700,2)</f>
        <v>0</v>
      </c>
      <c r="BL700" s="19" t="s">
        <v>266</v>
      </c>
      <c r="BM700" s="172" t="s">
        <v>1095</v>
      </c>
    </row>
    <row r="701" s="2" customFormat="1">
      <c r="A701" s="38"/>
      <c r="B701" s="39"/>
      <c r="C701" s="38"/>
      <c r="D701" s="174" t="s">
        <v>146</v>
      </c>
      <c r="E701" s="38"/>
      <c r="F701" s="175" t="s">
        <v>1094</v>
      </c>
      <c r="G701" s="38"/>
      <c r="H701" s="38"/>
      <c r="I701" s="176"/>
      <c r="J701" s="38"/>
      <c r="K701" s="38"/>
      <c r="L701" s="39"/>
      <c r="M701" s="177"/>
      <c r="N701" s="178"/>
      <c r="O701" s="72"/>
      <c r="P701" s="72"/>
      <c r="Q701" s="72"/>
      <c r="R701" s="72"/>
      <c r="S701" s="72"/>
      <c r="T701" s="73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9" t="s">
        <v>146</v>
      </c>
      <c r="AU701" s="19" t="s">
        <v>144</v>
      </c>
    </row>
    <row r="702" s="2" customFormat="1" ht="21.75" customHeight="1">
      <c r="A702" s="38"/>
      <c r="B702" s="160"/>
      <c r="C702" s="161" t="s">
        <v>1096</v>
      </c>
      <c r="D702" s="161" t="s">
        <v>138</v>
      </c>
      <c r="E702" s="162" t="s">
        <v>1097</v>
      </c>
      <c r="F702" s="163" t="s">
        <v>1098</v>
      </c>
      <c r="G702" s="164" t="s">
        <v>417</v>
      </c>
      <c r="H702" s="165">
        <v>1</v>
      </c>
      <c r="I702" s="166"/>
      <c r="J702" s="167">
        <f>ROUND(I702*H702,2)</f>
        <v>0</v>
      </c>
      <c r="K702" s="163" t="s">
        <v>3</v>
      </c>
      <c r="L702" s="39"/>
      <c r="M702" s="168" t="s">
        <v>3</v>
      </c>
      <c r="N702" s="169" t="s">
        <v>45</v>
      </c>
      <c r="O702" s="72"/>
      <c r="P702" s="170">
        <f>O702*H702</f>
        <v>0</v>
      </c>
      <c r="Q702" s="170">
        <v>0</v>
      </c>
      <c r="R702" s="170">
        <f>Q702*H702</f>
        <v>0</v>
      </c>
      <c r="S702" s="170">
        <v>0</v>
      </c>
      <c r="T702" s="171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72" t="s">
        <v>266</v>
      </c>
      <c r="AT702" s="172" t="s">
        <v>138</v>
      </c>
      <c r="AU702" s="172" t="s">
        <v>144</v>
      </c>
      <c r="AY702" s="19" t="s">
        <v>135</v>
      </c>
      <c r="BE702" s="173">
        <f>IF(N702="základní",J702,0)</f>
        <v>0</v>
      </c>
      <c r="BF702" s="173">
        <f>IF(N702="snížená",J702,0)</f>
        <v>0</v>
      </c>
      <c r="BG702" s="173">
        <f>IF(N702="zákl. přenesená",J702,0)</f>
        <v>0</v>
      </c>
      <c r="BH702" s="173">
        <f>IF(N702="sníž. přenesená",J702,0)</f>
        <v>0</v>
      </c>
      <c r="BI702" s="173">
        <f>IF(N702="nulová",J702,0)</f>
        <v>0</v>
      </c>
      <c r="BJ702" s="19" t="s">
        <v>144</v>
      </c>
      <c r="BK702" s="173">
        <f>ROUND(I702*H702,2)</f>
        <v>0</v>
      </c>
      <c r="BL702" s="19" t="s">
        <v>266</v>
      </c>
      <c r="BM702" s="172" t="s">
        <v>1099</v>
      </c>
    </row>
    <row r="703" s="2" customFormat="1">
      <c r="A703" s="38"/>
      <c r="B703" s="39"/>
      <c r="C703" s="38"/>
      <c r="D703" s="174" t="s">
        <v>146</v>
      </c>
      <c r="E703" s="38"/>
      <c r="F703" s="175" t="s">
        <v>1100</v>
      </c>
      <c r="G703" s="38"/>
      <c r="H703" s="38"/>
      <c r="I703" s="176"/>
      <c r="J703" s="38"/>
      <c r="K703" s="38"/>
      <c r="L703" s="39"/>
      <c r="M703" s="177"/>
      <c r="N703" s="178"/>
      <c r="O703" s="72"/>
      <c r="P703" s="72"/>
      <c r="Q703" s="72"/>
      <c r="R703" s="72"/>
      <c r="S703" s="72"/>
      <c r="T703" s="73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9" t="s">
        <v>146</v>
      </c>
      <c r="AU703" s="19" t="s">
        <v>144</v>
      </c>
    </row>
    <row r="704" s="2" customFormat="1" ht="24.15" customHeight="1">
      <c r="A704" s="38"/>
      <c r="B704" s="160"/>
      <c r="C704" s="161" t="s">
        <v>1101</v>
      </c>
      <c r="D704" s="161" t="s">
        <v>138</v>
      </c>
      <c r="E704" s="162" t="s">
        <v>1102</v>
      </c>
      <c r="F704" s="163" t="s">
        <v>1103</v>
      </c>
      <c r="G704" s="164" t="s">
        <v>935</v>
      </c>
      <c r="H704" s="207"/>
      <c r="I704" s="166"/>
      <c r="J704" s="167">
        <f>ROUND(I704*H704,2)</f>
        <v>0</v>
      </c>
      <c r="K704" s="163" t="s">
        <v>142</v>
      </c>
      <c r="L704" s="39"/>
      <c r="M704" s="168" t="s">
        <v>3</v>
      </c>
      <c r="N704" s="169" t="s">
        <v>45</v>
      </c>
      <c r="O704" s="72"/>
      <c r="P704" s="170">
        <f>O704*H704</f>
        <v>0</v>
      </c>
      <c r="Q704" s="170">
        <v>0</v>
      </c>
      <c r="R704" s="170">
        <f>Q704*H704</f>
        <v>0</v>
      </c>
      <c r="S704" s="170">
        <v>0</v>
      </c>
      <c r="T704" s="171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172" t="s">
        <v>266</v>
      </c>
      <c r="AT704" s="172" t="s">
        <v>138</v>
      </c>
      <c r="AU704" s="172" t="s">
        <v>144</v>
      </c>
      <c r="AY704" s="19" t="s">
        <v>135</v>
      </c>
      <c r="BE704" s="173">
        <f>IF(N704="základní",J704,0)</f>
        <v>0</v>
      </c>
      <c r="BF704" s="173">
        <f>IF(N704="snížená",J704,0)</f>
        <v>0</v>
      </c>
      <c r="BG704" s="173">
        <f>IF(N704="zákl. přenesená",J704,0)</f>
        <v>0</v>
      </c>
      <c r="BH704" s="173">
        <f>IF(N704="sníž. přenesená",J704,0)</f>
        <v>0</v>
      </c>
      <c r="BI704" s="173">
        <f>IF(N704="nulová",J704,0)</f>
        <v>0</v>
      </c>
      <c r="BJ704" s="19" t="s">
        <v>144</v>
      </c>
      <c r="BK704" s="173">
        <f>ROUND(I704*H704,2)</f>
        <v>0</v>
      </c>
      <c r="BL704" s="19" t="s">
        <v>266</v>
      </c>
      <c r="BM704" s="172" t="s">
        <v>1104</v>
      </c>
    </row>
    <row r="705" s="2" customFormat="1">
      <c r="A705" s="38"/>
      <c r="B705" s="39"/>
      <c r="C705" s="38"/>
      <c r="D705" s="174" t="s">
        <v>146</v>
      </c>
      <c r="E705" s="38"/>
      <c r="F705" s="175" t="s">
        <v>1105</v>
      </c>
      <c r="G705" s="38"/>
      <c r="H705" s="38"/>
      <c r="I705" s="176"/>
      <c r="J705" s="38"/>
      <c r="K705" s="38"/>
      <c r="L705" s="39"/>
      <c r="M705" s="177"/>
      <c r="N705" s="178"/>
      <c r="O705" s="72"/>
      <c r="P705" s="72"/>
      <c r="Q705" s="72"/>
      <c r="R705" s="72"/>
      <c r="S705" s="72"/>
      <c r="T705" s="73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9" t="s">
        <v>146</v>
      </c>
      <c r="AU705" s="19" t="s">
        <v>144</v>
      </c>
    </row>
    <row r="706" s="2" customFormat="1">
      <c r="A706" s="38"/>
      <c r="B706" s="39"/>
      <c r="C706" s="38"/>
      <c r="D706" s="179" t="s">
        <v>148</v>
      </c>
      <c r="E706" s="38"/>
      <c r="F706" s="180" t="s">
        <v>1106</v>
      </c>
      <c r="G706" s="38"/>
      <c r="H706" s="38"/>
      <c r="I706" s="176"/>
      <c r="J706" s="38"/>
      <c r="K706" s="38"/>
      <c r="L706" s="39"/>
      <c r="M706" s="177"/>
      <c r="N706" s="178"/>
      <c r="O706" s="72"/>
      <c r="P706" s="72"/>
      <c r="Q706" s="72"/>
      <c r="R706" s="72"/>
      <c r="S706" s="72"/>
      <c r="T706" s="73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9" t="s">
        <v>148</v>
      </c>
      <c r="AU706" s="19" t="s">
        <v>144</v>
      </c>
    </row>
    <row r="707" s="12" customFormat="1" ht="22.8" customHeight="1">
      <c r="A707" s="12"/>
      <c r="B707" s="147"/>
      <c r="C707" s="12"/>
      <c r="D707" s="148" t="s">
        <v>72</v>
      </c>
      <c r="E707" s="158" t="s">
        <v>1107</v>
      </c>
      <c r="F707" s="158" t="s">
        <v>1108</v>
      </c>
      <c r="G707" s="12"/>
      <c r="H707" s="12"/>
      <c r="I707" s="150"/>
      <c r="J707" s="159">
        <f>BK707</f>
        <v>0</v>
      </c>
      <c r="K707" s="12"/>
      <c r="L707" s="147"/>
      <c r="M707" s="152"/>
      <c r="N707" s="153"/>
      <c r="O707" s="153"/>
      <c r="P707" s="154">
        <f>SUM(P708:P712)</f>
        <v>0</v>
      </c>
      <c r="Q707" s="153"/>
      <c r="R707" s="154">
        <f>SUM(R708:R712)</f>
        <v>0.0022599999999999999</v>
      </c>
      <c r="S707" s="153"/>
      <c r="T707" s="155">
        <f>SUM(T708:T712)</f>
        <v>0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R707" s="148" t="s">
        <v>144</v>
      </c>
      <c r="AT707" s="156" t="s">
        <v>72</v>
      </c>
      <c r="AU707" s="156" t="s">
        <v>81</v>
      </c>
      <c r="AY707" s="148" t="s">
        <v>135</v>
      </c>
      <c r="BK707" s="157">
        <f>SUM(BK708:BK712)</f>
        <v>0</v>
      </c>
    </row>
    <row r="708" s="2" customFormat="1" ht="24.15" customHeight="1">
      <c r="A708" s="38"/>
      <c r="B708" s="160"/>
      <c r="C708" s="161" t="s">
        <v>1109</v>
      </c>
      <c r="D708" s="161" t="s">
        <v>138</v>
      </c>
      <c r="E708" s="162" t="s">
        <v>1110</v>
      </c>
      <c r="F708" s="163" t="s">
        <v>1111</v>
      </c>
      <c r="G708" s="164" t="s">
        <v>161</v>
      </c>
      <c r="H708" s="165">
        <v>1</v>
      </c>
      <c r="I708" s="166"/>
      <c r="J708" s="167">
        <f>ROUND(I708*H708,2)</f>
        <v>0</v>
      </c>
      <c r="K708" s="163" t="s">
        <v>177</v>
      </c>
      <c r="L708" s="39"/>
      <c r="M708" s="168" t="s">
        <v>3</v>
      </c>
      <c r="N708" s="169" t="s">
        <v>45</v>
      </c>
      <c r="O708" s="72"/>
      <c r="P708" s="170">
        <f>O708*H708</f>
        <v>0</v>
      </c>
      <c r="Q708" s="170">
        <v>0.00012</v>
      </c>
      <c r="R708" s="170">
        <f>Q708*H708</f>
        <v>0.00012</v>
      </c>
      <c r="S708" s="170">
        <v>0</v>
      </c>
      <c r="T708" s="171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172" t="s">
        <v>266</v>
      </c>
      <c r="AT708" s="172" t="s">
        <v>138</v>
      </c>
      <c r="AU708" s="172" t="s">
        <v>144</v>
      </c>
      <c r="AY708" s="19" t="s">
        <v>135</v>
      </c>
      <c r="BE708" s="173">
        <f>IF(N708="základní",J708,0)</f>
        <v>0</v>
      </c>
      <c r="BF708" s="173">
        <f>IF(N708="snížená",J708,0)</f>
        <v>0</v>
      </c>
      <c r="BG708" s="173">
        <f>IF(N708="zákl. přenesená",J708,0)</f>
        <v>0</v>
      </c>
      <c r="BH708" s="173">
        <f>IF(N708="sníž. přenesená",J708,0)</f>
        <v>0</v>
      </c>
      <c r="BI708" s="173">
        <f>IF(N708="nulová",J708,0)</f>
        <v>0</v>
      </c>
      <c r="BJ708" s="19" t="s">
        <v>144</v>
      </c>
      <c r="BK708" s="173">
        <f>ROUND(I708*H708,2)</f>
        <v>0</v>
      </c>
      <c r="BL708" s="19" t="s">
        <v>266</v>
      </c>
      <c r="BM708" s="172" t="s">
        <v>1112</v>
      </c>
    </row>
    <row r="709" s="2" customFormat="1">
      <c r="A709" s="38"/>
      <c r="B709" s="39"/>
      <c r="C709" s="38"/>
      <c r="D709" s="174" t="s">
        <v>146</v>
      </c>
      <c r="E709" s="38"/>
      <c r="F709" s="175" t="s">
        <v>1113</v>
      </c>
      <c r="G709" s="38"/>
      <c r="H709" s="38"/>
      <c r="I709" s="176"/>
      <c r="J709" s="38"/>
      <c r="K709" s="38"/>
      <c r="L709" s="39"/>
      <c r="M709" s="177"/>
      <c r="N709" s="178"/>
      <c r="O709" s="72"/>
      <c r="P709" s="72"/>
      <c r="Q709" s="72"/>
      <c r="R709" s="72"/>
      <c r="S709" s="72"/>
      <c r="T709" s="73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9" t="s">
        <v>146</v>
      </c>
      <c r="AU709" s="19" t="s">
        <v>144</v>
      </c>
    </row>
    <row r="710" s="2" customFormat="1">
      <c r="A710" s="38"/>
      <c r="B710" s="39"/>
      <c r="C710" s="38"/>
      <c r="D710" s="179" t="s">
        <v>148</v>
      </c>
      <c r="E710" s="38"/>
      <c r="F710" s="180" t="s">
        <v>1114</v>
      </c>
      <c r="G710" s="38"/>
      <c r="H710" s="38"/>
      <c r="I710" s="176"/>
      <c r="J710" s="38"/>
      <c r="K710" s="38"/>
      <c r="L710" s="39"/>
      <c r="M710" s="177"/>
      <c r="N710" s="178"/>
      <c r="O710" s="72"/>
      <c r="P710" s="72"/>
      <c r="Q710" s="72"/>
      <c r="R710" s="72"/>
      <c r="S710" s="72"/>
      <c r="T710" s="73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9" t="s">
        <v>148</v>
      </c>
      <c r="AU710" s="19" t="s">
        <v>144</v>
      </c>
    </row>
    <row r="711" s="2" customFormat="1" ht="16.5" customHeight="1">
      <c r="A711" s="38"/>
      <c r="B711" s="160"/>
      <c r="C711" s="197" t="s">
        <v>1115</v>
      </c>
      <c r="D711" s="197" t="s">
        <v>650</v>
      </c>
      <c r="E711" s="198" t="s">
        <v>1116</v>
      </c>
      <c r="F711" s="199" t="s">
        <v>1117</v>
      </c>
      <c r="G711" s="200" t="s">
        <v>335</v>
      </c>
      <c r="H711" s="201">
        <v>1</v>
      </c>
      <c r="I711" s="202"/>
      <c r="J711" s="203">
        <f>ROUND(I711*H711,2)</f>
        <v>0</v>
      </c>
      <c r="K711" s="199" t="s">
        <v>177</v>
      </c>
      <c r="L711" s="204"/>
      <c r="M711" s="205" t="s">
        <v>3</v>
      </c>
      <c r="N711" s="206" t="s">
        <v>45</v>
      </c>
      <c r="O711" s="72"/>
      <c r="P711" s="170">
        <f>O711*H711</f>
        <v>0</v>
      </c>
      <c r="Q711" s="170">
        <v>0.00214</v>
      </c>
      <c r="R711" s="170">
        <f>Q711*H711</f>
        <v>0.00214</v>
      </c>
      <c r="S711" s="170">
        <v>0</v>
      </c>
      <c r="T711" s="171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172" t="s">
        <v>378</v>
      </c>
      <c r="AT711" s="172" t="s">
        <v>650</v>
      </c>
      <c r="AU711" s="172" t="s">
        <v>144</v>
      </c>
      <c r="AY711" s="19" t="s">
        <v>135</v>
      </c>
      <c r="BE711" s="173">
        <f>IF(N711="základní",J711,0)</f>
        <v>0</v>
      </c>
      <c r="BF711" s="173">
        <f>IF(N711="snížená",J711,0)</f>
        <v>0</v>
      </c>
      <c r="BG711" s="173">
        <f>IF(N711="zákl. přenesená",J711,0)</f>
        <v>0</v>
      </c>
      <c r="BH711" s="173">
        <f>IF(N711="sníž. přenesená",J711,0)</f>
        <v>0</v>
      </c>
      <c r="BI711" s="173">
        <f>IF(N711="nulová",J711,0)</f>
        <v>0</v>
      </c>
      <c r="BJ711" s="19" t="s">
        <v>144</v>
      </c>
      <c r="BK711" s="173">
        <f>ROUND(I711*H711,2)</f>
        <v>0</v>
      </c>
      <c r="BL711" s="19" t="s">
        <v>266</v>
      </c>
      <c r="BM711" s="172" t="s">
        <v>1118</v>
      </c>
    </row>
    <row r="712" s="2" customFormat="1">
      <c r="A712" s="38"/>
      <c r="B712" s="39"/>
      <c r="C712" s="38"/>
      <c r="D712" s="174" t="s">
        <v>146</v>
      </c>
      <c r="E712" s="38"/>
      <c r="F712" s="175" t="s">
        <v>1117</v>
      </c>
      <c r="G712" s="38"/>
      <c r="H712" s="38"/>
      <c r="I712" s="176"/>
      <c r="J712" s="38"/>
      <c r="K712" s="38"/>
      <c r="L712" s="39"/>
      <c r="M712" s="177"/>
      <c r="N712" s="178"/>
      <c r="O712" s="72"/>
      <c r="P712" s="72"/>
      <c r="Q712" s="72"/>
      <c r="R712" s="72"/>
      <c r="S712" s="72"/>
      <c r="T712" s="73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9" t="s">
        <v>146</v>
      </c>
      <c r="AU712" s="19" t="s">
        <v>144</v>
      </c>
    </row>
    <row r="713" s="12" customFormat="1" ht="22.8" customHeight="1">
      <c r="A713" s="12"/>
      <c r="B713" s="147"/>
      <c r="C713" s="12"/>
      <c r="D713" s="148" t="s">
        <v>72</v>
      </c>
      <c r="E713" s="158" t="s">
        <v>1119</v>
      </c>
      <c r="F713" s="158" t="s">
        <v>1120</v>
      </c>
      <c r="G713" s="12"/>
      <c r="H713" s="12"/>
      <c r="I713" s="150"/>
      <c r="J713" s="159">
        <f>BK713</f>
        <v>0</v>
      </c>
      <c r="K713" s="12"/>
      <c r="L713" s="147"/>
      <c r="M713" s="152"/>
      <c r="N713" s="153"/>
      <c r="O713" s="153"/>
      <c r="P713" s="154">
        <f>SUM(P714:P760)</f>
        <v>0</v>
      </c>
      <c r="Q713" s="153"/>
      <c r="R713" s="154">
        <f>SUM(R714:R760)</f>
        <v>0.22338569999999999</v>
      </c>
      <c r="S713" s="153"/>
      <c r="T713" s="155">
        <f>SUM(T714:T760)</f>
        <v>0.43736700000000001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148" t="s">
        <v>144</v>
      </c>
      <c r="AT713" s="156" t="s">
        <v>72</v>
      </c>
      <c r="AU713" s="156" t="s">
        <v>81</v>
      </c>
      <c r="AY713" s="148" t="s">
        <v>135</v>
      </c>
      <c r="BK713" s="157">
        <f>SUM(BK714:BK760)</f>
        <v>0</v>
      </c>
    </row>
    <row r="714" s="2" customFormat="1" ht="16.5" customHeight="1">
      <c r="A714" s="38"/>
      <c r="B714" s="160"/>
      <c r="C714" s="161" t="s">
        <v>1121</v>
      </c>
      <c r="D714" s="161" t="s">
        <v>138</v>
      </c>
      <c r="E714" s="162" t="s">
        <v>1122</v>
      </c>
      <c r="F714" s="163" t="s">
        <v>1123</v>
      </c>
      <c r="G714" s="164" t="s">
        <v>161</v>
      </c>
      <c r="H714" s="165">
        <v>5.8300000000000001</v>
      </c>
      <c r="I714" s="166"/>
      <c r="J714" s="167">
        <f>ROUND(I714*H714,2)</f>
        <v>0</v>
      </c>
      <c r="K714" s="163" t="s">
        <v>142</v>
      </c>
      <c r="L714" s="39"/>
      <c r="M714" s="168" t="s">
        <v>3</v>
      </c>
      <c r="N714" s="169" t="s">
        <v>45</v>
      </c>
      <c r="O714" s="72"/>
      <c r="P714" s="170">
        <f>O714*H714</f>
        <v>0</v>
      </c>
      <c r="Q714" s="170">
        <v>0</v>
      </c>
      <c r="R714" s="170">
        <f>Q714*H714</f>
        <v>0</v>
      </c>
      <c r="S714" s="170">
        <v>0</v>
      </c>
      <c r="T714" s="171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172" t="s">
        <v>266</v>
      </c>
      <c r="AT714" s="172" t="s">
        <v>138</v>
      </c>
      <c r="AU714" s="172" t="s">
        <v>144</v>
      </c>
      <c r="AY714" s="19" t="s">
        <v>135</v>
      </c>
      <c r="BE714" s="173">
        <f>IF(N714="základní",J714,0)</f>
        <v>0</v>
      </c>
      <c r="BF714" s="173">
        <f>IF(N714="snížená",J714,0)</f>
        <v>0</v>
      </c>
      <c r="BG714" s="173">
        <f>IF(N714="zákl. přenesená",J714,0)</f>
        <v>0</v>
      </c>
      <c r="BH714" s="173">
        <f>IF(N714="sníž. přenesená",J714,0)</f>
        <v>0</v>
      </c>
      <c r="BI714" s="173">
        <f>IF(N714="nulová",J714,0)</f>
        <v>0</v>
      </c>
      <c r="BJ714" s="19" t="s">
        <v>144</v>
      </c>
      <c r="BK714" s="173">
        <f>ROUND(I714*H714,2)</f>
        <v>0</v>
      </c>
      <c r="BL714" s="19" t="s">
        <v>266</v>
      </c>
      <c r="BM714" s="172" t="s">
        <v>1124</v>
      </c>
    </row>
    <row r="715" s="2" customFormat="1">
      <c r="A715" s="38"/>
      <c r="B715" s="39"/>
      <c r="C715" s="38"/>
      <c r="D715" s="174" t="s">
        <v>146</v>
      </c>
      <c r="E715" s="38"/>
      <c r="F715" s="175" t="s">
        <v>1125</v>
      </c>
      <c r="G715" s="38"/>
      <c r="H715" s="38"/>
      <c r="I715" s="176"/>
      <c r="J715" s="38"/>
      <c r="K715" s="38"/>
      <c r="L715" s="39"/>
      <c r="M715" s="177"/>
      <c r="N715" s="178"/>
      <c r="O715" s="72"/>
      <c r="P715" s="72"/>
      <c r="Q715" s="72"/>
      <c r="R715" s="72"/>
      <c r="S715" s="72"/>
      <c r="T715" s="73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9" t="s">
        <v>146</v>
      </c>
      <c r="AU715" s="19" t="s">
        <v>144</v>
      </c>
    </row>
    <row r="716" s="2" customFormat="1">
      <c r="A716" s="38"/>
      <c r="B716" s="39"/>
      <c r="C716" s="38"/>
      <c r="D716" s="179" t="s">
        <v>148</v>
      </c>
      <c r="E716" s="38"/>
      <c r="F716" s="180" t="s">
        <v>1126</v>
      </c>
      <c r="G716" s="38"/>
      <c r="H716" s="38"/>
      <c r="I716" s="176"/>
      <c r="J716" s="38"/>
      <c r="K716" s="38"/>
      <c r="L716" s="39"/>
      <c r="M716" s="177"/>
      <c r="N716" s="178"/>
      <c r="O716" s="72"/>
      <c r="P716" s="72"/>
      <c r="Q716" s="72"/>
      <c r="R716" s="72"/>
      <c r="S716" s="72"/>
      <c r="T716" s="73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9" t="s">
        <v>148</v>
      </c>
      <c r="AU716" s="19" t="s">
        <v>144</v>
      </c>
    </row>
    <row r="717" s="13" customFormat="1">
      <c r="A717" s="13"/>
      <c r="B717" s="181"/>
      <c r="C717" s="13"/>
      <c r="D717" s="174" t="s">
        <v>150</v>
      </c>
      <c r="E717" s="182" t="s">
        <v>3</v>
      </c>
      <c r="F717" s="183" t="s">
        <v>1127</v>
      </c>
      <c r="G717" s="13"/>
      <c r="H717" s="184">
        <v>0.90000000000000002</v>
      </c>
      <c r="I717" s="185"/>
      <c r="J717" s="13"/>
      <c r="K717" s="13"/>
      <c r="L717" s="181"/>
      <c r="M717" s="186"/>
      <c r="N717" s="187"/>
      <c r="O717" s="187"/>
      <c r="P717" s="187"/>
      <c r="Q717" s="187"/>
      <c r="R717" s="187"/>
      <c r="S717" s="187"/>
      <c r="T717" s="188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82" t="s">
        <v>150</v>
      </c>
      <c r="AU717" s="182" t="s">
        <v>144</v>
      </c>
      <c r="AV717" s="13" t="s">
        <v>144</v>
      </c>
      <c r="AW717" s="13" t="s">
        <v>34</v>
      </c>
      <c r="AX717" s="13" t="s">
        <v>73</v>
      </c>
      <c r="AY717" s="182" t="s">
        <v>135</v>
      </c>
    </row>
    <row r="718" s="13" customFormat="1">
      <c r="A718" s="13"/>
      <c r="B718" s="181"/>
      <c r="C718" s="13"/>
      <c r="D718" s="174" t="s">
        <v>150</v>
      </c>
      <c r="E718" s="182" t="s">
        <v>3</v>
      </c>
      <c r="F718" s="183" t="s">
        <v>1128</v>
      </c>
      <c r="G718" s="13"/>
      <c r="H718" s="184">
        <v>1.96</v>
      </c>
      <c r="I718" s="185"/>
      <c r="J718" s="13"/>
      <c r="K718" s="13"/>
      <c r="L718" s="181"/>
      <c r="M718" s="186"/>
      <c r="N718" s="187"/>
      <c r="O718" s="187"/>
      <c r="P718" s="187"/>
      <c r="Q718" s="187"/>
      <c r="R718" s="187"/>
      <c r="S718" s="187"/>
      <c r="T718" s="188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82" t="s">
        <v>150</v>
      </c>
      <c r="AU718" s="182" t="s">
        <v>144</v>
      </c>
      <c r="AV718" s="13" t="s">
        <v>144</v>
      </c>
      <c r="AW718" s="13" t="s">
        <v>34</v>
      </c>
      <c r="AX718" s="13" t="s">
        <v>73</v>
      </c>
      <c r="AY718" s="182" t="s">
        <v>135</v>
      </c>
    </row>
    <row r="719" s="13" customFormat="1">
      <c r="A719" s="13"/>
      <c r="B719" s="181"/>
      <c r="C719" s="13"/>
      <c r="D719" s="174" t="s">
        <v>150</v>
      </c>
      <c r="E719" s="182" t="s">
        <v>3</v>
      </c>
      <c r="F719" s="183" t="s">
        <v>1129</v>
      </c>
      <c r="G719" s="13"/>
      <c r="H719" s="184">
        <v>2.9700000000000002</v>
      </c>
      <c r="I719" s="185"/>
      <c r="J719" s="13"/>
      <c r="K719" s="13"/>
      <c r="L719" s="181"/>
      <c r="M719" s="186"/>
      <c r="N719" s="187"/>
      <c r="O719" s="187"/>
      <c r="P719" s="187"/>
      <c r="Q719" s="187"/>
      <c r="R719" s="187"/>
      <c r="S719" s="187"/>
      <c r="T719" s="188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82" t="s">
        <v>150</v>
      </c>
      <c r="AU719" s="182" t="s">
        <v>144</v>
      </c>
      <c r="AV719" s="13" t="s">
        <v>144</v>
      </c>
      <c r="AW719" s="13" t="s">
        <v>34</v>
      </c>
      <c r="AX719" s="13" t="s">
        <v>73</v>
      </c>
      <c r="AY719" s="182" t="s">
        <v>135</v>
      </c>
    </row>
    <row r="720" s="2" customFormat="1" ht="16.5" customHeight="1">
      <c r="A720" s="38"/>
      <c r="B720" s="160"/>
      <c r="C720" s="161" t="s">
        <v>1130</v>
      </c>
      <c r="D720" s="161" t="s">
        <v>138</v>
      </c>
      <c r="E720" s="162" t="s">
        <v>1131</v>
      </c>
      <c r="F720" s="163" t="s">
        <v>1132</v>
      </c>
      <c r="G720" s="164" t="s">
        <v>161</v>
      </c>
      <c r="H720" s="165">
        <v>5.8300000000000001</v>
      </c>
      <c r="I720" s="166"/>
      <c r="J720" s="167">
        <f>ROUND(I720*H720,2)</f>
        <v>0</v>
      </c>
      <c r="K720" s="163" t="s">
        <v>142</v>
      </c>
      <c r="L720" s="39"/>
      <c r="M720" s="168" t="s">
        <v>3</v>
      </c>
      <c r="N720" s="169" t="s">
        <v>45</v>
      </c>
      <c r="O720" s="72"/>
      <c r="P720" s="170">
        <f>O720*H720</f>
        <v>0</v>
      </c>
      <c r="Q720" s="170">
        <v>0.00029999999999999997</v>
      </c>
      <c r="R720" s="170">
        <f>Q720*H720</f>
        <v>0.0017489999999999999</v>
      </c>
      <c r="S720" s="170">
        <v>0</v>
      </c>
      <c r="T720" s="171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72" t="s">
        <v>266</v>
      </c>
      <c r="AT720" s="172" t="s">
        <v>138</v>
      </c>
      <c r="AU720" s="172" t="s">
        <v>144</v>
      </c>
      <c r="AY720" s="19" t="s">
        <v>135</v>
      </c>
      <c r="BE720" s="173">
        <f>IF(N720="základní",J720,0)</f>
        <v>0</v>
      </c>
      <c r="BF720" s="173">
        <f>IF(N720="snížená",J720,0)</f>
        <v>0</v>
      </c>
      <c r="BG720" s="173">
        <f>IF(N720="zákl. přenesená",J720,0)</f>
        <v>0</v>
      </c>
      <c r="BH720" s="173">
        <f>IF(N720="sníž. přenesená",J720,0)</f>
        <v>0</v>
      </c>
      <c r="BI720" s="173">
        <f>IF(N720="nulová",J720,0)</f>
        <v>0</v>
      </c>
      <c r="BJ720" s="19" t="s">
        <v>144</v>
      </c>
      <c r="BK720" s="173">
        <f>ROUND(I720*H720,2)</f>
        <v>0</v>
      </c>
      <c r="BL720" s="19" t="s">
        <v>266</v>
      </c>
      <c r="BM720" s="172" t="s">
        <v>1133</v>
      </c>
    </row>
    <row r="721" s="2" customFormat="1">
      <c r="A721" s="38"/>
      <c r="B721" s="39"/>
      <c r="C721" s="38"/>
      <c r="D721" s="174" t="s">
        <v>146</v>
      </c>
      <c r="E721" s="38"/>
      <c r="F721" s="175" t="s">
        <v>1134</v>
      </c>
      <c r="G721" s="38"/>
      <c r="H721" s="38"/>
      <c r="I721" s="176"/>
      <c r="J721" s="38"/>
      <c r="K721" s="38"/>
      <c r="L721" s="39"/>
      <c r="M721" s="177"/>
      <c r="N721" s="178"/>
      <c r="O721" s="72"/>
      <c r="P721" s="72"/>
      <c r="Q721" s="72"/>
      <c r="R721" s="72"/>
      <c r="S721" s="72"/>
      <c r="T721" s="73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9" t="s">
        <v>146</v>
      </c>
      <c r="AU721" s="19" t="s">
        <v>144</v>
      </c>
    </row>
    <row r="722" s="2" customFormat="1">
      <c r="A722" s="38"/>
      <c r="B722" s="39"/>
      <c r="C722" s="38"/>
      <c r="D722" s="179" t="s">
        <v>148</v>
      </c>
      <c r="E722" s="38"/>
      <c r="F722" s="180" t="s">
        <v>1135</v>
      </c>
      <c r="G722" s="38"/>
      <c r="H722" s="38"/>
      <c r="I722" s="176"/>
      <c r="J722" s="38"/>
      <c r="K722" s="38"/>
      <c r="L722" s="39"/>
      <c r="M722" s="177"/>
      <c r="N722" s="178"/>
      <c r="O722" s="72"/>
      <c r="P722" s="72"/>
      <c r="Q722" s="72"/>
      <c r="R722" s="72"/>
      <c r="S722" s="72"/>
      <c r="T722" s="73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9" t="s">
        <v>148</v>
      </c>
      <c r="AU722" s="19" t="s">
        <v>144</v>
      </c>
    </row>
    <row r="723" s="2" customFormat="1" ht="21.75" customHeight="1">
      <c r="A723" s="38"/>
      <c r="B723" s="160"/>
      <c r="C723" s="161" t="s">
        <v>1136</v>
      </c>
      <c r="D723" s="161" t="s">
        <v>138</v>
      </c>
      <c r="E723" s="162" t="s">
        <v>1137</v>
      </c>
      <c r="F723" s="163" t="s">
        <v>1138</v>
      </c>
      <c r="G723" s="164" t="s">
        <v>161</v>
      </c>
      <c r="H723" s="165">
        <v>5.8300000000000001</v>
      </c>
      <c r="I723" s="166"/>
      <c r="J723" s="167">
        <f>ROUND(I723*H723,2)</f>
        <v>0</v>
      </c>
      <c r="K723" s="163" t="s">
        <v>142</v>
      </c>
      <c r="L723" s="39"/>
      <c r="M723" s="168" t="s">
        <v>3</v>
      </c>
      <c r="N723" s="169" t="s">
        <v>45</v>
      </c>
      <c r="O723" s="72"/>
      <c r="P723" s="170">
        <f>O723*H723</f>
        <v>0</v>
      </c>
      <c r="Q723" s="170">
        <v>0</v>
      </c>
      <c r="R723" s="170">
        <f>Q723*H723</f>
        <v>0</v>
      </c>
      <c r="S723" s="170">
        <v>0</v>
      </c>
      <c r="T723" s="171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172" t="s">
        <v>266</v>
      </c>
      <c r="AT723" s="172" t="s">
        <v>138</v>
      </c>
      <c r="AU723" s="172" t="s">
        <v>144</v>
      </c>
      <c r="AY723" s="19" t="s">
        <v>135</v>
      </c>
      <c r="BE723" s="173">
        <f>IF(N723="základní",J723,0)</f>
        <v>0</v>
      </c>
      <c r="BF723" s="173">
        <f>IF(N723="snížená",J723,0)</f>
        <v>0</v>
      </c>
      <c r="BG723" s="173">
        <f>IF(N723="zákl. přenesená",J723,0)</f>
        <v>0</v>
      </c>
      <c r="BH723" s="173">
        <f>IF(N723="sníž. přenesená",J723,0)</f>
        <v>0</v>
      </c>
      <c r="BI723" s="173">
        <f>IF(N723="nulová",J723,0)</f>
        <v>0</v>
      </c>
      <c r="BJ723" s="19" t="s">
        <v>144</v>
      </c>
      <c r="BK723" s="173">
        <f>ROUND(I723*H723,2)</f>
        <v>0</v>
      </c>
      <c r="BL723" s="19" t="s">
        <v>266</v>
      </c>
      <c r="BM723" s="172" t="s">
        <v>1139</v>
      </c>
    </row>
    <row r="724" s="2" customFormat="1">
      <c r="A724" s="38"/>
      <c r="B724" s="39"/>
      <c r="C724" s="38"/>
      <c r="D724" s="174" t="s">
        <v>146</v>
      </c>
      <c r="E724" s="38"/>
      <c r="F724" s="175" t="s">
        <v>1140</v>
      </c>
      <c r="G724" s="38"/>
      <c r="H724" s="38"/>
      <c r="I724" s="176"/>
      <c r="J724" s="38"/>
      <c r="K724" s="38"/>
      <c r="L724" s="39"/>
      <c r="M724" s="177"/>
      <c r="N724" s="178"/>
      <c r="O724" s="72"/>
      <c r="P724" s="72"/>
      <c r="Q724" s="72"/>
      <c r="R724" s="72"/>
      <c r="S724" s="72"/>
      <c r="T724" s="73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19" t="s">
        <v>146</v>
      </c>
      <c r="AU724" s="19" t="s">
        <v>144</v>
      </c>
    </row>
    <row r="725" s="2" customFormat="1">
      <c r="A725" s="38"/>
      <c r="B725" s="39"/>
      <c r="C725" s="38"/>
      <c r="D725" s="179" t="s">
        <v>148</v>
      </c>
      <c r="E725" s="38"/>
      <c r="F725" s="180" t="s">
        <v>1141</v>
      </c>
      <c r="G725" s="38"/>
      <c r="H725" s="38"/>
      <c r="I725" s="176"/>
      <c r="J725" s="38"/>
      <c r="K725" s="38"/>
      <c r="L725" s="39"/>
      <c r="M725" s="177"/>
      <c r="N725" s="178"/>
      <c r="O725" s="72"/>
      <c r="P725" s="72"/>
      <c r="Q725" s="72"/>
      <c r="R725" s="72"/>
      <c r="S725" s="72"/>
      <c r="T725" s="73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T725" s="19" t="s">
        <v>148</v>
      </c>
      <c r="AU725" s="19" t="s">
        <v>144</v>
      </c>
    </row>
    <row r="726" s="2" customFormat="1" ht="16.5" customHeight="1">
      <c r="A726" s="38"/>
      <c r="B726" s="160"/>
      <c r="C726" s="161" t="s">
        <v>1142</v>
      </c>
      <c r="D726" s="161" t="s">
        <v>138</v>
      </c>
      <c r="E726" s="162" t="s">
        <v>1143</v>
      </c>
      <c r="F726" s="163" t="s">
        <v>1144</v>
      </c>
      <c r="G726" s="164" t="s">
        <v>161</v>
      </c>
      <c r="H726" s="165">
        <v>12.390000000000001</v>
      </c>
      <c r="I726" s="166"/>
      <c r="J726" s="167">
        <f>ROUND(I726*H726,2)</f>
        <v>0</v>
      </c>
      <c r="K726" s="163" t="s">
        <v>142</v>
      </c>
      <c r="L726" s="39"/>
      <c r="M726" s="168" t="s">
        <v>3</v>
      </c>
      <c r="N726" s="169" t="s">
        <v>45</v>
      </c>
      <c r="O726" s="72"/>
      <c r="P726" s="170">
        <f>O726*H726</f>
        <v>0</v>
      </c>
      <c r="Q726" s="170">
        <v>0</v>
      </c>
      <c r="R726" s="170">
        <f>Q726*H726</f>
        <v>0</v>
      </c>
      <c r="S726" s="170">
        <v>0.035299999999999998</v>
      </c>
      <c r="T726" s="171">
        <f>S726*H726</f>
        <v>0.43736700000000001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172" t="s">
        <v>266</v>
      </c>
      <c r="AT726" s="172" t="s">
        <v>138</v>
      </c>
      <c r="AU726" s="172" t="s">
        <v>144</v>
      </c>
      <c r="AY726" s="19" t="s">
        <v>135</v>
      </c>
      <c r="BE726" s="173">
        <f>IF(N726="základní",J726,0)</f>
        <v>0</v>
      </c>
      <c r="BF726" s="173">
        <f>IF(N726="snížená",J726,0)</f>
        <v>0</v>
      </c>
      <c r="BG726" s="173">
        <f>IF(N726="zákl. přenesená",J726,0)</f>
        <v>0</v>
      </c>
      <c r="BH726" s="173">
        <f>IF(N726="sníž. přenesená",J726,0)</f>
        <v>0</v>
      </c>
      <c r="BI726" s="173">
        <f>IF(N726="nulová",J726,0)</f>
        <v>0</v>
      </c>
      <c r="BJ726" s="19" t="s">
        <v>144</v>
      </c>
      <c r="BK726" s="173">
        <f>ROUND(I726*H726,2)</f>
        <v>0</v>
      </c>
      <c r="BL726" s="19" t="s">
        <v>266</v>
      </c>
      <c r="BM726" s="172" t="s">
        <v>1145</v>
      </c>
    </row>
    <row r="727" s="2" customFormat="1">
      <c r="A727" s="38"/>
      <c r="B727" s="39"/>
      <c r="C727" s="38"/>
      <c r="D727" s="174" t="s">
        <v>146</v>
      </c>
      <c r="E727" s="38"/>
      <c r="F727" s="175" t="s">
        <v>1144</v>
      </c>
      <c r="G727" s="38"/>
      <c r="H727" s="38"/>
      <c r="I727" s="176"/>
      <c r="J727" s="38"/>
      <c r="K727" s="38"/>
      <c r="L727" s="39"/>
      <c r="M727" s="177"/>
      <c r="N727" s="178"/>
      <c r="O727" s="72"/>
      <c r="P727" s="72"/>
      <c r="Q727" s="72"/>
      <c r="R727" s="72"/>
      <c r="S727" s="72"/>
      <c r="T727" s="73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9" t="s">
        <v>146</v>
      </c>
      <c r="AU727" s="19" t="s">
        <v>144</v>
      </c>
    </row>
    <row r="728" s="2" customFormat="1">
      <c r="A728" s="38"/>
      <c r="B728" s="39"/>
      <c r="C728" s="38"/>
      <c r="D728" s="179" t="s">
        <v>148</v>
      </c>
      <c r="E728" s="38"/>
      <c r="F728" s="180" t="s">
        <v>1146</v>
      </c>
      <c r="G728" s="38"/>
      <c r="H728" s="38"/>
      <c r="I728" s="176"/>
      <c r="J728" s="38"/>
      <c r="K728" s="38"/>
      <c r="L728" s="39"/>
      <c r="M728" s="177"/>
      <c r="N728" s="178"/>
      <c r="O728" s="72"/>
      <c r="P728" s="72"/>
      <c r="Q728" s="72"/>
      <c r="R728" s="72"/>
      <c r="S728" s="72"/>
      <c r="T728" s="73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T728" s="19" t="s">
        <v>148</v>
      </c>
      <c r="AU728" s="19" t="s">
        <v>144</v>
      </c>
    </row>
    <row r="729" s="13" customFormat="1">
      <c r="A729" s="13"/>
      <c r="B729" s="181"/>
      <c r="C729" s="13"/>
      <c r="D729" s="174" t="s">
        <v>150</v>
      </c>
      <c r="E729" s="182" t="s">
        <v>3</v>
      </c>
      <c r="F729" s="183" t="s">
        <v>1127</v>
      </c>
      <c r="G729" s="13"/>
      <c r="H729" s="184">
        <v>0.90000000000000002</v>
      </c>
      <c r="I729" s="185"/>
      <c r="J729" s="13"/>
      <c r="K729" s="13"/>
      <c r="L729" s="181"/>
      <c r="M729" s="186"/>
      <c r="N729" s="187"/>
      <c r="O729" s="187"/>
      <c r="P729" s="187"/>
      <c r="Q729" s="187"/>
      <c r="R729" s="187"/>
      <c r="S729" s="187"/>
      <c r="T729" s="18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182" t="s">
        <v>150</v>
      </c>
      <c r="AU729" s="182" t="s">
        <v>144</v>
      </c>
      <c r="AV729" s="13" t="s">
        <v>144</v>
      </c>
      <c r="AW729" s="13" t="s">
        <v>34</v>
      </c>
      <c r="AX729" s="13" t="s">
        <v>73</v>
      </c>
      <c r="AY729" s="182" t="s">
        <v>135</v>
      </c>
    </row>
    <row r="730" s="13" customFormat="1">
      <c r="A730" s="13"/>
      <c r="B730" s="181"/>
      <c r="C730" s="13"/>
      <c r="D730" s="174" t="s">
        <v>150</v>
      </c>
      <c r="E730" s="182" t="s">
        <v>3</v>
      </c>
      <c r="F730" s="183" t="s">
        <v>1128</v>
      </c>
      <c r="G730" s="13"/>
      <c r="H730" s="184">
        <v>1.96</v>
      </c>
      <c r="I730" s="185"/>
      <c r="J730" s="13"/>
      <c r="K730" s="13"/>
      <c r="L730" s="181"/>
      <c r="M730" s="186"/>
      <c r="N730" s="187"/>
      <c r="O730" s="187"/>
      <c r="P730" s="187"/>
      <c r="Q730" s="187"/>
      <c r="R730" s="187"/>
      <c r="S730" s="187"/>
      <c r="T730" s="188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82" t="s">
        <v>150</v>
      </c>
      <c r="AU730" s="182" t="s">
        <v>144</v>
      </c>
      <c r="AV730" s="13" t="s">
        <v>144</v>
      </c>
      <c r="AW730" s="13" t="s">
        <v>34</v>
      </c>
      <c r="AX730" s="13" t="s">
        <v>73</v>
      </c>
      <c r="AY730" s="182" t="s">
        <v>135</v>
      </c>
    </row>
    <row r="731" s="13" customFormat="1">
      <c r="A731" s="13"/>
      <c r="B731" s="181"/>
      <c r="C731" s="13"/>
      <c r="D731" s="174" t="s">
        <v>150</v>
      </c>
      <c r="E731" s="182" t="s">
        <v>3</v>
      </c>
      <c r="F731" s="183" t="s">
        <v>1147</v>
      </c>
      <c r="G731" s="13"/>
      <c r="H731" s="184">
        <v>6.5599999999999996</v>
      </c>
      <c r="I731" s="185"/>
      <c r="J731" s="13"/>
      <c r="K731" s="13"/>
      <c r="L731" s="181"/>
      <c r="M731" s="186"/>
      <c r="N731" s="187"/>
      <c r="O731" s="187"/>
      <c r="P731" s="187"/>
      <c r="Q731" s="187"/>
      <c r="R731" s="187"/>
      <c r="S731" s="187"/>
      <c r="T731" s="18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82" t="s">
        <v>150</v>
      </c>
      <c r="AU731" s="182" t="s">
        <v>144</v>
      </c>
      <c r="AV731" s="13" t="s">
        <v>144</v>
      </c>
      <c r="AW731" s="13" t="s">
        <v>34</v>
      </c>
      <c r="AX731" s="13" t="s">
        <v>73</v>
      </c>
      <c r="AY731" s="182" t="s">
        <v>135</v>
      </c>
    </row>
    <row r="732" s="13" customFormat="1">
      <c r="A732" s="13"/>
      <c r="B732" s="181"/>
      <c r="C732" s="13"/>
      <c r="D732" s="174" t="s">
        <v>150</v>
      </c>
      <c r="E732" s="182" t="s">
        <v>3</v>
      </c>
      <c r="F732" s="183" t="s">
        <v>1129</v>
      </c>
      <c r="G732" s="13"/>
      <c r="H732" s="184">
        <v>2.9700000000000002</v>
      </c>
      <c r="I732" s="185"/>
      <c r="J732" s="13"/>
      <c r="K732" s="13"/>
      <c r="L732" s="181"/>
      <c r="M732" s="186"/>
      <c r="N732" s="187"/>
      <c r="O732" s="187"/>
      <c r="P732" s="187"/>
      <c r="Q732" s="187"/>
      <c r="R732" s="187"/>
      <c r="S732" s="187"/>
      <c r="T732" s="188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2" t="s">
        <v>150</v>
      </c>
      <c r="AU732" s="182" t="s">
        <v>144</v>
      </c>
      <c r="AV732" s="13" t="s">
        <v>144</v>
      </c>
      <c r="AW732" s="13" t="s">
        <v>34</v>
      </c>
      <c r="AX732" s="13" t="s">
        <v>73</v>
      </c>
      <c r="AY732" s="182" t="s">
        <v>135</v>
      </c>
    </row>
    <row r="733" s="2" customFormat="1" ht="33" customHeight="1">
      <c r="A733" s="38"/>
      <c r="B733" s="160"/>
      <c r="C733" s="161" t="s">
        <v>1148</v>
      </c>
      <c r="D733" s="161" t="s">
        <v>138</v>
      </c>
      <c r="E733" s="162" t="s">
        <v>1149</v>
      </c>
      <c r="F733" s="163" t="s">
        <v>1150</v>
      </c>
      <c r="G733" s="164" t="s">
        <v>161</v>
      </c>
      <c r="H733" s="165">
        <v>5.8300000000000001</v>
      </c>
      <c r="I733" s="166"/>
      <c r="J733" s="167">
        <f>ROUND(I733*H733,2)</f>
        <v>0</v>
      </c>
      <c r="K733" s="163" t="s">
        <v>142</v>
      </c>
      <c r="L733" s="39"/>
      <c r="M733" s="168" t="s">
        <v>3</v>
      </c>
      <c r="N733" s="169" t="s">
        <v>45</v>
      </c>
      <c r="O733" s="72"/>
      <c r="P733" s="170">
        <f>O733*H733</f>
        <v>0</v>
      </c>
      <c r="Q733" s="170">
        <v>0.0090299999999999998</v>
      </c>
      <c r="R733" s="170">
        <f>Q733*H733</f>
        <v>0.052644900000000001</v>
      </c>
      <c r="S733" s="170">
        <v>0</v>
      </c>
      <c r="T733" s="171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72" t="s">
        <v>266</v>
      </c>
      <c r="AT733" s="172" t="s">
        <v>138</v>
      </c>
      <c r="AU733" s="172" t="s">
        <v>144</v>
      </c>
      <c r="AY733" s="19" t="s">
        <v>135</v>
      </c>
      <c r="BE733" s="173">
        <f>IF(N733="základní",J733,0)</f>
        <v>0</v>
      </c>
      <c r="BF733" s="173">
        <f>IF(N733="snížená",J733,0)</f>
        <v>0</v>
      </c>
      <c r="BG733" s="173">
        <f>IF(N733="zákl. přenesená",J733,0)</f>
        <v>0</v>
      </c>
      <c r="BH733" s="173">
        <f>IF(N733="sníž. přenesená",J733,0)</f>
        <v>0</v>
      </c>
      <c r="BI733" s="173">
        <f>IF(N733="nulová",J733,0)</f>
        <v>0</v>
      </c>
      <c r="BJ733" s="19" t="s">
        <v>144</v>
      </c>
      <c r="BK733" s="173">
        <f>ROUND(I733*H733,2)</f>
        <v>0</v>
      </c>
      <c r="BL733" s="19" t="s">
        <v>266</v>
      </c>
      <c r="BM733" s="172" t="s">
        <v>1151</v>
      </c>
    </row>
    <row r="734" s="2" customFormat="1">
      <c r="A734" s="38"/>
      <c r="B734" s="39"/>
      <c r="C734" s="38"/>
      <c r="D734" s="174" t="s">
        <v>146</v>
      </c>
      <c r="E734" s="38"/>
      <c r="F734" s="175" t="s">
        <v>1152</v>
      </c>
      <c r="G734" s="38"/>
      <c r="H734" s="38"/>
      <c r="I734" s="176"/>
      <c r="J734" s="38"/>
      <c r="K734" s="38"/>
      <c r="L734" s="39"/>
      <c r="M734" s="177"/>
      <c r="N734" s="178"/>
      <c r="O734" s="72"/>
      <c r="P734" s="72"/>
      <c r="Q734" s="72"/>
      <c r="R734" s="72"/>
      <c r="S734" s="72"/>
      <c r="T734" s="73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9" t="s">
        <v>146</v>
      </c>
      <c r="AU734" s="19" t="s">
        <v>144</v>
      </c>
    </row>
    <row r="735" s="2" customFormat="1">
      <c r="A735" s="38"/>
      <c r="B735" s="39"/>
      <c r="C735" s="38"/>
      <c r="D735" s="179" t="s">
        <v>148</v>
      </c>
      <c r="E735" s="38"/>
      <c r="F735" s="180" t="s">
        <v>1153</v>
      </c>
      <c r="G735" s="38"/>
      <c r="H735" s="38"/>
      <c r="I735" s="176"/>
      <c r="J735" s="38"/>
      <c r="K735" s="38"/>
      <c r="L735" s="39"/>
      <c r="M735" s="177"/>
      <c r="N735" s="178"/>
      <c r="O735" s="72"/>
      <c r="P735" s="72"/>
      <c r="Q735" s="72"/>
      <c r="R735" s="72"/>
      <c r="S735" s="72"/>
      <c r="T735" s="73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T735" s="19" t="s">
        <v>148</v>
      </c>
      <c r="AU735" s="19" t="s">
        <v>144</v>
      </c>
    </row>
    <row r="736" s="2" customFormat="1" ht="24.15" customHeight="1">
      <c r="A736" s="38"/>
      <c r="B736" s="160"/>
      <c r="C736" s="197" t="s">
        <v>1154</v>
      </c>
      <c r="D736" s="197" t="s">
        <v>650</v>
      </c>
      <c r="E736" s="198" t="s">
        <v>1155</v>
      </c>
      <c r="F736" s="199" t="s">
        <v>1156</v>
      </c>
      <c r="G736" s="200" t="s">
        <v>161</v>
      </c>
      <c r="H736" s="201">
        <v>6.4130000000000003</v>
      </c>
      <c r="I736" s="202"/>
      <c r="J736" s="203">
        <f>ROUND(I736*H736,2)</f>
        <v>0</v>
      </c>
      <c r="K736" s="199" t="s">
        <v>142</v>
      </c>
      <c r="L736" s="204"/>
      <c r="M736" s="205" t="s">
        <v>3</v>
      </c>
      <c r="N736" s="206" t="s">
        <v>45</v>
      </c>
      <c r="O736" s="72"/>
      <c r="P736" s="170">
        <f>O736*H736</f>
        <v>0</v>
      </c>
      <c r="Q736" s="170">
        <v>0.021999999999999999</v>
      </c>
      <c r="R736" s="170">
        <f>Q736*H736</f>
        <v>0.14108599999999999</v>
      </c>
      <c r="S736" s="170">
        <v>0</v>
      </c>
      <c r="T736" s="171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72" t="s">
        <v>378</v>
      </c>
      <c r="AT736" s="172" t="s">
        <v>650</v>
      </c>
      <c r="AU736" s="172" t="s">
        <v>144</v>
      </c>
      <c r="AY736" s="19" t="s">
        <v>135</v>
      </c>
      <c r="BE736" s="173">
        <f>IF(N736="základní",J736,0)</f>
        <v>0</v>
      </c>
      <c r="BF736" s="173">
        <f>IF(N736="snížená",J736,0)</f>
        <v>0</v>
      </c>
      <c r="BG736" s="173">
        <f>IF(N736="zákl. přenesená",J736,0)</f>
        <v>0</v>
      </c>
      <c r="BH736" s="173">
        <f>IF(N736="sníž. přenesená",J736,0)</f>
        <v>0</v>
      </c>
      <c r="BI736" s="173">
        <f>IF(N736="nulová",J736,0)</f>
        <v>0</v>
      </c>
      <c r="BJ736" s="19" t="s">
        <v>144</v>
      </c>
      <c r="BK736" s="173">
        <f>ROUND(I736*H736,2)</f>
        <v>0</v>
      </c>
      <c r="BL736" s="19" t="s">
        <v>266</v>
      </c>
      <c r="BM736" s="172" t="s">
        <v>1157</v>
      </c>
    </row>
    <row r="737" s="2" customFormat="1">
      <c r="A737" s="38"/>
      <c r="B737" s="39"/>
      <c r="C737" s="38"/>
      <c r="D737" s="174" t="s">
        <v>146</v>
      </c>
      <c r="E737" s="38"/>
      <c r="F737" s="175" t="s">
        <v>1156</v>
      </c>
      <c r="G737" s="38"/>
      <c r="H737" s="38"/>
      <c r="I737" s="176"/>
      <c r="J737" s="38"/>
      <c r="K737" s="38"/>
      <c r="L737" s="39"/>
      <c r="M737" s="177"/>
      <c r="N737" s="178"/>
      <c r="O737" s="72"/>
      <c r="P737" s="72"/>
      <c r="Q737" s="72"/>
      <c r="R737" s="72"/>
      <c r="S737" s="72"/>
      <c r="T737" s="73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9" t="s">
        <v>146</v>
      </c>
      <c r="AU737" s="19" t="s">
        <v>144</v>
      </c>
    </row>
    <row r="738" s="13" customFormat="1">
      <c r="A738" s="13"/>
      <c r="B738" s="181"/>
      <c r="C738" s="13"/>
      <c r="D738" s="174" t="s">
        <v>150</v>
      </c>
      <c r="E738" s="13"/>
      <c r="F738" s="183" t="s">
        <v>1158</v>
      </c>
      <c r="G738" s="13"/>
      <c r="H738" s="184">
        <v>6.4130000000000003</v>
      </c>
      <c r="I738" s="185"/>
      <c r="J738" s="13"/>
      <c r="K738" s="13"/>
      <c r="L738" s="181"/>
      <c r="M738" s="186"/>
      <c r="N738" s="187"/>
      <c r="O738" s="187"/>
      <c r="P738" s="187"/>
      <c r="Q738" s="187"/>
      <c r="R738" s="187"/>
      <c r="S738" s="187"/>
      <c r="T738" s="188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82" t="s">
        <v>150</v>
      </c>
      <c r="AU738" s="182" t="s">
        <v>144</v>
      </c>
      <c r="AV738" s="13" t="s">
        <v>144</v>
      </c>
      <c r="AW738" s="13" t="s">
        <v>4</v>
      </c>
      <c r="AX738" s="13" t="s">
        <v>81</v>
      </c>
      <c r="AY738" s="182" t="s">
        <v>135</v>
      </c>
    </row>
    <row r="739" s="2" customFormat="1" ht="24.15" customHeight="1">
      <c r="A739" s="38"/>
      <c r="B739" s="160"/>
      <c r="C739" s="161" t="s">
        <v>1159</v>
      </c>
      <c r="D739" s="161" t="s">
        <v>138</v>
      </c>
      <c r="E739" s="162" t="s">
        <v>1160</v>
      </c>
      <c r="F739" s="163" t="s">
        <v>1161</v>
      </c>
      <c r="G739" s="164" t="s">
        <v>161</v>
      </c>
      <c r="H739" s="165">
        <v>5.8300000000000001</v>
      </c>
      <c r="I739" s="166"/>
      <c r="J739" s="167">
        <f>ROUND(I739*H739,2)</f>
        <v>0</v>
      </c>
      <c r="K739" s="163" t="s">
        <v>142</v>
      </c>
      <c r="L739" s="39"/>
      <c r="M739" s="168" t="s">
        <v>3</v>
      </c>
      <c r="N739" s="169" t="s">
        <v>45</v>
      </c>
      <c r="O739" s="72"/>
      <c r="P739" s="170">
        <f>O739*H739</f>
        <v>0</v>
      </c>
      <c r="Q739" s="170">
        <v>0.0015</v>
      </c>
      <c r="R739" s="170">
        <f>Q739*H739</f>
        <v>0.008745000000000001</v>
      </c>
      <c r="S739" s="170">
        <v>0</v>
      </c>
      <c r="T739" s="171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172" t="s">
        <v>266</v>
      </c>
      <c r="AT739" s="172" t="s">
        <v>138</v>
      </c>
      <c r="AU739" s="172" t="s">
        <v>144</v>
      </c>
      <c r="AY739" s="19" t="s">
        <v>135</v>
      </c>
      <c r="BE739" s="173">
        <f>IF(N739="základní",J739,0)</f>
        <v>0</v>
      </c>
      <c r="BF739" s="173">
        <f>IF(N739="snížená",J739,0)</f>
        <v>0</v>
      </c>
      <c r="BG739" s="173">
        <f>IF(N739="zákl. přenesená",J739,0)</f>
        <v>0</v>
      </c>
      <c r="BH739" s="173">
        <f>IF(N739="sníž. přenesená",J739,0)</f>
        <v>0</v>
      </c>
      <c r="BI739" s="173">
        <f>IF(N739="nulová",J739,0)</f>
        <v>0</v>
      </c>
      <c r="BJ739" s="19" t="s">
        <v>144</v>
      </c>
      <c r="BK739" s="173">
        <f>ROUND(I739*H739,2)</f>
        <v>0</v>
      </c>
      <c r="BL739" s="19" t="s">
        <v>266</v>
      </c>
      <c r="BM739" s="172" t="s">
        <v>1162</v>
      </c>
    </row>
    <row r="740" s="2" customFormat="1">
      <c r="A740" s="38"/>
      <c r="B740" s="39"/>
      <c r="C740" s="38"/>
      <c r="D740" s="174" t="s">
        <v>146</v>
      </c>
      <c r="E740" s="38"/>
      <c r="F740" s="175" t="s">
        <v>1163</v>
      </c>
      <c r="G740" s="38"/>
      <c r="H740" s="38"/>
      <c r="I740" s="176"/>
      <c r="J740" s="38"/>
      <c r="K740" s="38"/>
      <c r="L740" s="39"/>
      <c r="M740" s="177"/>
      <c r="N740" s="178"/>
      <c r="O740" s="72"/>
      <c r="P740" s="72"/>
      <c r="Q740" s="72"/>
      <c r="R740" s="72"/>
      <c r="S740" s="72"/>
      <c r="T740" s="73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9" t="s">
        <v>146</v>
      </c>
      <c r="AU740" s="19" t="s">
        <v>144</v>
      </c>
    </row>
    <row r="741" s="2" customFormat="1">
      <c r="A741" s="38"/>
      <c r="B741" s="39"/>
      <c r="C741" s="38"/>
      <c r="D741" s="179" t="s">
        <v>148</v>
      </c>
      <c r="E741" s="38"/>
      <c r="F741" s="180" t="s">
        <v>1164</v>
      </c>
      <c r="G741" s="38"/>
      <c r="H741" s="38"/>
      <c r="I741" s="176"/>
      <c r="J741" s="38"/>
      <c r="K741" s="38"/>
      <c r="L741" s="39"/>
      <c r="M741" s="177"/>
      <c r="N741" s="178"/>
      <c r="O741" s="72"/>
      <c r="P741" s="72"/>
      <c r="Q741" s="72"/>
      <c r="R741" s="72"/>
      <c r="S741" s="72"/>
      <c r="T741" s="73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9" t="s">
        <v>148</v>
      </c>
      <c r="AU741" s="19" t="s">
        <v>144</v>
      </c>
    </row>
    <row r="742" s="2" customFormat="1" ht="16.5" customHeight="1">
      <c r="A742" s="38"/>
      <c r="B742" s="160"/>
      <c r="C742" s="161" t="s">
        <v>1165</v>
      </c>
      <c r="D742" s="161" t="s">
        <v>138</v>
      </c>
      <c r="E742" s="162" t="s">
        <v>1166</v>
      </c>
      <c r="F742" s="163" t="s">
        <v>1167</v>
      </c>
      <c r="G742" s="164" t="s">
        <v>288</v>
      </c>
      <c r="H742" s="165">
        <v>10.68</v>
      </c>
      <c r="I742" s="166"/>
      <c r="J742" s="167">
        <f>ROUND(I742*H742,2)</f>
        <v>0</v>
      </c>
      <c r="K742" s="163" t="s">
        <v>142</v>
      </c>
      <c r="L742" s="39"/>
      <c r="M742" s="168" t="s">
        <v>3</v>
      </c>
      <c r="N742" s="169" t="s">
        <v>45</v>
      </c>
      <c r="O742" s="72"/>
      <c r="P742" s="170">
        <f>O742*H742</f>
        <v>0</v>
      </c>
      <c r="Q742" s="170">
        <v>9.0000000000000006E-05</v>
      </c>
      <c r="R742" s="170">
        <f>Q742*H742</f>
        <v>0.00096120000000000005</v>
      </c>
      <c r="S742" s="170">
        <v>0</v>
      </c>
      <c r="T742" s="171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172" t="s">
        <v>266</v>
      </c>
      <c r="AT742" s="172" t="s">
        <v>138</v>
      </c>
      <c r="AU742" s="172" t="s">
        <v>144</v>
      </c>
      <c r="AY742" s="19" t="s">
        <v>135</v>
      </c>
      <c r="BE742" s="173">
        <f>IF(N742="základní",J742,0)</f>
        <v>0</v>
      </c>
      <c r="BF742" s="173">
        <f>IF(N742="snížená",J742,0)</f>
        <v>0</v>
      </c>
      <c r="BG742" s="173">
        <f>IF(N742="zákl. přenesená",J742,0)</f>
        <v>0</v>
      </c>
      <c r="BH742" s="173">
        <f>IF(N742="sníž. přenesená",J742,0)</f>
        <v>0</v>
      </c>
      <c r="BI742" s="173">
        <f>IF(N742="nulová",J742,0)</f>
        <v>0</v>
      </c>
      <c r="BJ742" s="19" t="s">
        <v>144</v>
      </c>
      <c r="BK742" s="173">
        <f>ROUND(I742*H742,2)</f>
        <v>0</v>
      </c>
      <c r="BL742" s="19" t="s">
        <v>266</v>
      </c>
      <c r="BM742" s="172" t="s">
        <v>1168</v>
      </c>
    </row>
    <row r="743" s="2" customFormat="1">
      <c r="A743" s="38"/>
      <c r="B743" s="39"/>
      <c r="C743" s="38"/>
      <c r="D743" s="174" t="s">
        <v>146</v>
      </c>
      <c r="E743" s="38"/>
      <c r="F743" s="175" t="s">
        <v>1169</v>
      </c>
      <c r="G743" s="38"/>
      <c r="H743" s="38"/>
      <c r="I743" s="176"/>
      <c r="J743" s="38"/>
      <c r="K743" s="38"/>
      <c r="L743" s="39"/>
      <c r="M743" s="177"/>
      <c r="N743" s="178"/>
      <c r="O743" s="72"/>
      <c r="P743" s="72"/>
      <c r="Q743" s="72"/>
      <c r="R743" s="72"/>
      <c r="S743" s="72"/>
      <c r="T743" s="73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9" t="s">
        <v>146</v>
      </c>
      <c r="AU743" s="19" t="s">
        <v>144</v>
      </c>
    </row>
    <row r="744" s="2" customFormat="1">
      <c r="A744" s="38"/>
      <c r="B744" s="39"/>
      <c r="C744" s="38"/>
      <c r="D744" s="179" t="s">
        <v>148</v>
      </c>
      <c r="E744" s="38"/>
      <c r="F744" s="180" t="s">
        <v>1170</v>
      </c>
      <c r="G744" s="38"/>
      <c r="H744" s="38"/>
      <c r="I744" s="176"/>
      <c r="J744" s="38"/>
      <c r="K744" s="38"/>
      <c r="L744" s="39"/>
      <c r="M744" s="177"/>
      <c r="N744" s="178"/>
      <c r="O744" s="72"/>
      <c r="P744" s="72"/>
      <c r="Q744" s="72"/>
      <c r="R744" s="72"/>
      <c r="S744" s="72"/>
      <c r="T744" s="73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9" t="s">
        <v>148</v>
      </c>
      <c r="AU744" s="19" t="s">
        <v>144</v>
      </c>
    </row>
    <row r="745" s="13" customFormat="1">
      <c r="A745" s="13"/>
      <c r="B745" s="181"/>
      <c r="C745" s="13"/>
      <c r="D745" s="174" t="s">
        <v>150</v>
      </c>
      <c r="E745" s="182" t="s">
        <v>3</v>
      </c>
      <c r="F745" s="183" t="s">
        <v>1171</v>
      </c>
      <c r="G745" s="13"/>
      <c r="H745" s="184">
        <v>10.68</v>
      </c>
      <c r="I745" s="185"/>
      <c r="J745" s="13"/>
      <c r="K745" s="13"/>
      <c r="L745" s="181"/>
      <c r="M745" s="186"/>
      <c r="N745" s="187"/>
      <c r="O745" s="187"/>
      <c r="P745" s="187"/>
      <c r="Q745" s="187"/>
      <c r="R745" s="187"/>
      <c r="S745" s="187"/>
      <c r="T745" s="18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182" t="s">
        <v>150</v>
      </c>
      <c r="AU745" s="182" t="s">
        <v>144</v>
      </c>
      <c r="AV745" s="13" t="s">
        <v>144</v>
      </c>
      <c r="AW745" s="13" t="s">
        <v>34</v>
      </c>
      <c r="AX745" s="13" t="s">
        <v>73</v>
      </c>
      <c r="AY745" s="182" t="s">
        <v>135</v>
      </c>
    </row>
    <row r="746" s="2" customFormat="1" ht="16.5" customHeight="1">
      <c r="A746" s="38"/>
      <c r="B746" s="160"/>
      <c r="C746" s="161" t="s">
        <v>1172</v>
      </c>
      <c r="D746" s="161" t="s">
        <v>138</v>
      </c>
      <c r="E746" s="162" t="s">
        <v>1173</v>
      </c>
      <c r="F746" s="163" t="s">
        <v>1174</v>
      </c>
      <c r="G746" s="164" t="s">
        <v>335</v>
      </c>
      <c r="H746" s="165">
        <v>10</v>
      </c>
      <c r="I746" s="166"/>
      <c r="J746" s="167">
        <f>ROUND(I746*H746,2)</f>
        <v>0</v>
      </c>
      <c r="K746" s="163" t="s">
        <v>142</v>
      </c>
      <c r="L746" s="39"/>
      <c r="M746" s="168" t="s">
        <v>3</v>
      </c>
      <c r="N746" s="169" t="s">
        <v>45</v>
      </c>
      <c r="O746" s="72"/>
      <c r="P746" s="170">
        <f>O746*H746</f>
        <v>0</v>
      </c>
      <c r="Q746" s="170">
        <v>0.00021000000000000001</v>
      </c>
      <c r="R746" s="170">
        <f>Q746*H746</f>
        <v>0.0021000000000000003</v>
      </c>
      <c r="S746" s="170">
        <v>0</v>
      </c>
      <c r="T746" s="171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172" t="s">
        <v>266</v>
      </c>
      <c r="AT746" s="172" t="s">
        <v>138</v>
      </c>
      <c r="AU746" s="172" t="s">
        <v>144</v>
      </c>
      <c r="AY746" s="19" t="s">
        <v>135</v>
      </c>
      <c r="BE746" s="173">
        <f>IF(N746="základní",J746,0)</f>
        <v>0</v>
      </c>
      <c r="BF746" s="173">
        <f>IF(N746="snížená",J746,0)</f>
        <v>0</v>
      </c>
      <c r="BG746" s="173">
        <f>IF(N746="zákl. přenesená",J746,0)</f>
        <v>0</v>
      </c>
      <c r="BH746" s="173">
        <f>IF(N746="sníž. přenesená",J746,0)</f>
        <v>0</v>
      </c>
      <c r="BI746" s="173">
        <f>IF(N746="nulová",J746,0)</f>
        <v>0</v>
      </c>
      <c r="BJ746" s="19" t="s">
        <v>144</v>
      </c>
      <c r="BK746" s="173">
        <f>ROUND(I746*H746,2)</f>
        <v>0</v>
      </c>
      <c r="BL746" s="19" t="s">
        <v>266</v>
      </c>
      <c r="BM746" s="172" t="s">
        <v>1175</v>
      </c>
    </row>
    <row r="747" s="2" customFormat="1">
      <c r="A747" s="38"/>
      <c r="B747" s="39"/>
      <c r="C747" s="38"/>
      <c r="D747" s="174" t="s">
        <v>146</v>
      </c>
      <c r="E747" s="38"/>
      <c r="F747" s="175" t="s">
        <v>1176</v>
      </c>
      <c r="G747" s="38"/>
      <c r="H747" s="38"/>
      <c r="I747" s="176"/>
      <c r="J747" s="38"/>
      <c r="K747" s="38"/>
      <c r="L747" s="39"/>
      <c r="M747" s="177"/>
      <c r="N747" s="178"/>
      <c r="O747" s="72"/>
      <c r="P747" s="72"/>
      <c r="Q747" s="72"/>
      <c r="R747" s="72"/>
      <c r="S747" s="72"/>
      <c r="T747" s="73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T747" s="19" t="s">
        <v>146</v>
      </c>
      <c r="AU747" s="19" t="s">
        <v>144</v>
      </c>
    </row>
    <row r="748" s="2" customFormat="1">
      <c r="A748" s="38"/>
      <c r="B748" s="39"/>
      <c r="C748" s="38"/>
      <c r="D748" s="179" t="s">
        <v>148</v>
      </c>
      <c r="E748" s="38"/>
      <c r="F748" s="180" t="s">
        <v>1177</v>
      </c>
      <c r="G748" s="38"/>
      <c r="H748" s="38"/>
      <c r="I748" s="176"/>
      <c r="J748" s="38"/>
      <c r="K748" s="38"/>
      <c r="L748" s="39"/>
      <c r="M748" s="177"/>
      <c r="N748" s="178"/>
      <c r="O748" s="72"/>
      <c r="P748" s="72"/>
      <c r="Q748" s="72"/>
      <c r="R748" s="72"/>
      <c r="S748" s="72"/>
      <c r="T748" s="73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T748" s="19" t="s">
        <v>148</v>
      </c>
      <c r="AU748" s="19" t="s">
        <v>144</v>
      </c>
    </row>
    <row r="749" s="2" customFormat="1" ht="16.5" customHeight="1">
      <c r="A749" s="38"/>
      <c r="B749" s="160"/>
      <c r="C749" s="161" t="s">
        <v>1178</v>
      </c>
      <c r="D749" s="161" t="s">
        <v>138</v>
      </c>
      <c r="E749" s="162" t="s">
        <v>1179</v>
      </c>
      <c r="F749" s="163" t="s">
        <v>1180</v>
      </c>
      <c r="G749" s="164" t="s">
        <v>335</v>
      </c>
      <c r="H749" s="165">
        <v>2</v>
      </c>
      <c r="I749" s="166"/>
      <c r="J749" s="167">
        <f>ROUND(I749*H749,2)</f>
        <v>0</v>
      </c>
      <c r="K749" s="163" t="s">
        <v>142</v>
      </c>
      <c r="L749" s="39"/>
      <c r="M749" s="168" t="s">
        <v>3</v>
      </c>
      <c r="N749" s="169" t="s">
        <v>45</v>
      </c>
      <c r="O749" s="72"/>
      <c r="P749" s="170">
        <f>O749*H749</f>
        <v>0</v>
      </c>
      <c r="Q749" s="170">
        <v>0.00020000000000000001</v>
      </c>
      <c r="R749" s="170">
        <f>Q749*H749</f>
        <v>0.00040000000000000002</v>
      </c>
      <c r="S749" s="170">
        <v>0</v>
      </c>
      <c r="T749" s="171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172" t="s">
        <v>266</v>
      </c>
      <c r="AT749" s="172" t="s">
        <v>138</v>
      </c>
      <c r="AU749" s="172" t="s">
        <v>144</v>
      </c>
      <c r="AY749" s="19" t="s">
        <v>135</v>
      </c>
      <c r="BE749" s="173">
        <f>IF(N749="základní",J749,0)</f>
        <v>0</v>
      </c>
      <c r="BF749" s="173">
        <f>IF(N749="snížená",J749,0)</f>
        <v>0</v>
      </c>
      <c r="BG749" s="173">
        <f>IF(N749="zákl. přenesená",J749,0)</f>
        <v>0</v>
      </c>
      <c r="BH749" s="173">
        <f>IF(N749="sníž. přenesená",J749,0)</f>
        <v>0</v>
      </c>
      <c r="BI749" s="173">
        <f>IF(N749="nulová",J749,0)</f>
        <v>0</v>
      </c>
      <c r="BJ749" s="19" t="s">
        <v>144</v>
      </c>
      <c r="BK749" s="173">
        <f>ROUND(I749*H749,2)</f>
        <v>0</v>
      </c>
      <c r="BL749" s="19" t="s">
        <v>266</v>
      </c>
      <c r="BM749" s="172" t="s">
        <v>1181</v>
      </c>
    </row>
    <row r="750" s="2" customFormat="1">
      <c r="A750" s="38"/>
      <c r="B750" s="39"/>
      <c r="C750" s="38"/>
      <c r="D750" s="174" t="s">
        <v>146</v>
      </c>
      <c r="E750" s="38"/>
      <c r="F750" s="175" t="s">
        <v>1182</v>
      </c>
      <c r="G750" s="38"/>
      <c r="H750" s="38"/>
      <c r="I750" s="176"/>
      <c r="J750" s="38"/>
      <c r="K750" s="38"/>
      <c r="L750" s="39"/>
      <c r="M750" s="177"/>
      <c r="N750" s="178"/>
      <c r="O750" s="72"/>
      <c r="P750" s="72"/>
      <c r="Q750" s="72"/>
      <c r="R750" s="72"/>
      <c r="S750" s="72"/>
      <c r="T750" s="73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T750" s="19" t="s">
        <v>146</v>
      </c>
      <c r="AU750" s="19" t="s">
        <v>144</v>
      </c>
    </row>
    <row r="751" s="2" customFormat="1">
      <c r="A751" s="38"/>
      <c r="B751" s="39"/>
      <c r="C751" s="38"/>
      <c r="D751" s="179" t="s">
        <v>148</v>
      </c>
      <c r="E751" s="38"/>
      <c r="F751" s="180" t="s">
        <v>1183</v>
      </c>
      <c r="G751" s="38"/>
      <c r="H751" s="38"/>
      <c r="I751" s="176"/>
      <c r="J751" s="38"/>
      <c r="K751" s="38"/>
      <c r="L751" s="39"/>
      <c r="M751" s="177"/>
      <c r="N751" s="178"/>
      <c r="O751" s="72"/>
      <c r="P751" s="72"/>
      <c r="Q751" s="72"/>
      <c r="R751" s="72"/>
      <c r="S751" s="72"/>
      <c r="T751" s="73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T751" s="19" t="s">
        <v>148</v>
      </c>
      <c r="AU751" s="19" t="s">
        <v>144</v>
      </c>
    </row>
    <row r="752" s="2" customFormat="1" ht="16.5" customHeight="1">
      <c r="A752" s="38"/>
      <c r="B752" s="160"/>
      <c r="C752" s="161" t="s">
        <v>1184</v>
      </c>
      <c r="D752" s="161" t="s">
        <v>138</v>
      </c>
      <c r="E752" s="162" t="s">
        <v>1185</v>
      </c>
      <c r="F752" s="163" t="s">
        <v>1186</v>
      </c>
      <c r="G752" s="164" t="s">
        <v>288</v>
      </c>
      <c r="H752" s="165">
        <v>10.68</v>
      </c>
      <c r="I752" s="166"/>
      <c r="J752" s="167">
        <f>ROUND(I752*H752,2)</f>
        <v>0</v>
      </c>
      <c r="K752" s="163" t="s">
        <v>142</v>
      </c>
      <c r="L752" s="39"/>
      <c r="M752" s="168" t="s">
        <v>3</v>
      </c>
      <c r="N752" s="169" t="s">
        <v>45</v>
      </c>
      <c r="O752" s="72"/>
      <c r="P752" s="170">
        <f>O752*H752</f>
        <v>0</v>
      </c>
      <c r="Q752" s="170">
        <v>0.00142</v>
      </c>
      <c r="R752" s="170">
        <f>Q752*H752</f>
        <v>0.0151656</v>
      </c>
      <c r="S752" s="170">
        <v>0</v>
      </c>
      <c r="T752" s="171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172" t="s">
        <v>266</v>
      </c>
      <c r="AT752" s="172" t="s">
        <v>138</v>
      </c>
      <c r="AU752" s="172" t="s">
        <v>144</v>
      </c>
      <c r="AY752" s="19" t="s">
        <v>135</v>
      </c>
      <c r="BE752" s="173">
        <f>IF(N752="základní",J752,0)</f>
        <v>0</v>
      </c>
      <c r="BF752" s="173">
        <f>IF(N752="snížená",J752,0)</f>
        <v>0</v>
      </c>
      <c r="BG752" s="173">
        <f>IF(N752="zákl. přenesená",J752,0)</f>
        <v>0</v>
      </c>
      <c r="BH752" s="173">
        <f>IF(N752="sníž. přenesená",J752,0)</f>
        <v>0</v>
      </c>
      <c r="BI752" s="173">
        <f>IF(N752="nulová",J752,0)</f>
        <v>0</v>
      </c>
      <c r="BJ752" s="19" t="s">
        <v>144</v>
      </c>
      <c r="BK752" s="173">
        <f>ROUND(I752*H752,2)</f>
        <v>0</v>
      </c>
      <c r="BL752" s="19" t="s">
        <v>266</v>
      </c>
      <c r="BM752" s="172" t="s">
        <v>1187</v>
      </c>
    </row>
    <row r="753" s="2" customFormat="1">
      <c r="A753" s="38"/>
      <c r="B753" s="39"/>
      <c r="C753" s="38"/>
      <c r="D753" s="174" t="s">
        <v>146</v>
      </c>
      <c r="E753" s="38"/>
      <c r="F753" s="175" t="s">
        <v>1188</v>
      </c>
      <c r="G753" s="38"/>
      <c r="H753" s="38"/>
      <c r="I753" s="176"/>
      <c r="J753" s="38"/>
      <c r="K753" s="38"/>
      <c r="L753" s="39"/>
      <c r="M753" s="177"/>
      <c r="N753" s="178"/>
      <c r="O753" s="72"/>
      <c r="P753" s="72"/>
      <c r="Q753" s="72"/>
      <c r="R753" s="72"/>
      <c r="S753" s="72"/>
      <c r="T753" s="73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19" t="s">
        <v>146</v>
      </c>
      <c r="AU753" s="19" t="s">
        <v>144</v>
      </c>
    </row>
    <row r="754" s="2" customFormat="1">
      <c r="A754" s="38"/>
      <c r="B754" s="39"/>
      <c r="C754" s="38"/>
      <c r="D754" s="179" t="s">
        <v>148</v>
      </c>
      <c r="E754" s="38"/>
      <c r="F754" s="180" t="s">
        <v>1189</v>
      </c>
      <c r="G754" s="38"/>
      <c r="H754" s="38"/>
      <c r="I754" s="176"/>
      <c r="J754" s="38"/>
      <c r="K754" s="38"/>
      <c r="L754" s="39"/>
      <c r="M754" s="177"/>
      <c r="N754" s="178"/>
      <c r="O754" s="72"/>
      <c r="P754" s="72"/>
      <c r="Q754" s="72"/>
      <c r="R754" s="72"/>
      <c r="S754" s="72"/>
      <c r="T754" s="73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9" t="s">
        <v>148</v>
      </c>
      <c r="AU754" s="19" t="s">
        <v>144</v>
      </c>
    </row>
    <row r="755" s="2" customFormat="1" ht="24.15" customHeight="1">
      <c r="A755" s="38"/>
      <c r="B755" s="160"/>
      <c r="C755" s="161" t="s">
        <v>1190</v>
      </c>
      <c r="D755" s="161" t="s">
        <v>138</v>
      </c>
      <c r="E755" s="162" t="s">
        <v>1191</v>
      </c>
      <c r="F755" s="163" t="s">
        <v>1192</v>
      </c>
      <c r="G755" s="164" t="s">
        <v>161</v>
      </c>
      <c r="H755" s="165">
        <v>10.68</v>
      </c>
      <c r="I755" s="166"/>
      <c r="J755" s="167">
        <f>ROUND(I755*H755,2)</f>
        <v>0</v>
      </c>
      <c r="K755" s="163" t="s">
        <v>142</v>
      </c>
      <c r="L755" s="39"/>
      <c r="M755" s="168" t="s">
        <v>3</v>
      </c>
      <c r="N755" s="169" t="s">
        <v>45</v>
      </c>
      <c r="O755" s="72"/>
      <c r="P755" s="170">
        <f>O755*H755</f>
        <v>0</v>
      </c>
      <c r="Q755" s="170">
        <v>5.0000000000000002E-05</v>
      </c>
      <c r="R755" s="170">
        <f>Q755*H755</f>
        <v>0.00053399999999999997</v>
      </c>
      <c r="S755" s="170">
        <v>0</v>
      </c>
      <c r="T755" s="171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72" t="s">
        <v>266</v>
      </c>
      <c r="AT755" s="172" t="s">
        <v>138</v>
      </c>
      <c r="AU755" s="172" t="s">
        <v>144</v>
      </c>
      <c r="AY755" s="19" t="s">
        <v>135</v>
      </c>
      <c r="BE755" s="173">
        <f>IF(N755="základní",J755,0)</f>
        <v>0</v>
      </c>
      <c r="BF755" s="173">
        <f>IF(N755="snížená",J755,0)</f>
        <v>0</v>
      </c>
      <c r="BG755" s="173">
        <f>IF(N755="zákl. přenesená",J755,0)</f>
        <v>0</v>
      </c>
      <c r="BH755" s="173">
        <f>IF(N755="sníž. přenesená",J755,0)</f>
        <v>0</v>
      </c>
      <c r="BI755" s="173">
        <f>IF(N755="nulová",J755,0)</f>
        <v>0</v>
      </c>
      <c r="BJ755" s="19" t="s">
        <v>144</v>
      </c>
      <c r="BK755" s="173">
        <f>ROUND(I755*H755,2)</f>
        <v>0</v>
      </c>
      <c r="BL755" s="19" t="s">
        <v>266</v>
      </c>
      <c r="BM755" s="172" t="s">
        <v>1193</v>
      </c>
    </row>
    <row r="756" s="2" customFormat="1">
      <c r="A756" s="38"/>
      <c r="B756" s="39"/>
      <c r="C756" s="38"/>
      <c r="D756" s="174" t="s">
        <v>146</v>
      </c>
      <c r="E756" s="38"/>
      <c r="F756" s="175" t="s">
        <v>1194</v>
      </c>
      <c r="G756" s="38"/>
      <c r="H756" s="38"/>
      <c r="I756" s="176"/>
      <c r="J756" s="38"/>
      <c r="K756" s="38"/>
      <c r="L756" s="39"/>
      <c r="M756" s="177"/>
      <c r="N756" s="178"/>
      <c r="O756" s="72"/>
      <c r="P756" s="72"/>
      <c r="Q756" s="72"/>
      <c r="R756" s="72"/>
      <c r="S756" s="72"/>
      <c r="T756" s="73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T756" s="19" t="s">
        <v>146</v>
      </c>
      <c r="AU756" s="19" t="s">
        <v>144</v>
      </c>
    </row>
    <row r="757" s="2" customFormat="1">
      <c r="A757" s="38"/>
      <c r="B757" s="39"/>
      <c r="C757" s="38"/>
      <c r="D757" s="179" t="s">
        <v>148</v>
      </c>
      <c r="E757" s="38"/>
      <c r="F757" s="180" t="s">
        <v>1195</v>
      </c>
      <c r="G757" s="38"/>
      <c r="H757" s="38"/>
      <c r="I757" s="176"/>
      <c r="J757" s="38"/>
      <c r="K757" s="38"/>
      <c r="L757" s="39"/>
      <c r="M757" s="177"/>
      <c r="N757" s="178"/>
      <c r="O757" s="72"/>
      <c r="P757" s="72"/>
      <c r="Q757" s="72"/>
      <c r="R757" s="72"/>
      <c r="S757" s="72"/>
      <c r="T757" s="73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T757" s="19" t="s">
        <v>148</v>
      </c>
      <c r="AU757" s="19" t="s">
        <v>144</v>
      </c>
    </row>
    <row r="758" s="2" customFormat="1" ht="24.15" customHeight="1">
      <c r="A758" s="38"/>
      <c r="B758" s="160"/>
      <c r="C758" s="161" t="s">
        <v>1196</v>
      </c>
      <c r="D758" s="161" t="s">
        <v>138</v>
      </c>
      <c r="E758" s="162" t="s">
        <v>1197</v>
      </c>
      <c r="F758" s="163" t="s">
        <v>1198</v>
      </c>
      <c r="G758" s="164" t="s">
        <v>935</v>
      </c>
      <c r="H758" s="207"/>
      <c r="I758" s="166"/>
      <c r="J758" s="167">
        <f>ROUND(I758*H758,2)</f>
        <v>0</v>
      </c>
      <c r="K758" s="163" t="s">
        <v>142</v>
      </c>
      <c r="L758" s="39"/>
      <c r="M758" s="168" t="s">
        <v>3</v>
      </c>
      <c r="N758" s="169" t="s">
        <v>45</v>
      </c>
      <c r="O758" s="72"/>
      <c r="P758" s="170">
        <f>O758*H758</f>
        <v>0</v>
      </c>
      <c r="Q758" s="170">
        <v>0</v>
      </c>
      <c r="R758" s="170">
        <f>Q758*H758</f>
        <v>0</v>
      </c>
      <c r="S758" s="170">
        <v>0</v>
      </c>
      <c r="T758" s="171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172" t="s">
        <v>266</v>
      </c>
      <c r="AT758" s="172" t="s">
        <v>138</v>
      </c>
      <c r="AU758" s="172" t="s">
        <v>144</v>
      </c>
      <c r="AY758" s="19" t="s">
        <v>135</v>
      </c>
      <c r="BE758" s="173">
        <f>IF(N758="základní",J758,0)</f>
        <v>0</v>
      </c>
      <c r="BF758" s="173">
        <f>IF(N758="snížená",J758,0)</f>
        <v>0</v>
      </c>
      <c r="BG758" s="173">
        <f>IF(N758="zákl. přenesená",J758,0)</f>
        <v>0</v>
      </c>
      <c r="BH758" s="173">
        <f>IF(N758="sníž. přenesená",J758,0)</f>
        <v>0</v>
      </c>
      <c r="BI758" s="173">
        <f>IF(N758="nulová",J758,0)</f>
        <v>0</v>
      </c>
      <c r="BJ758" s="19" t="s">
        <v>144</v>
      </c>
      <c r="BK758" s="173">
        <f>ROUND(I758*H758,2)</f>
        <v>0</v>
      </c>
      <c r="BL758" s="19" t="s">
        <v>266</v>
      </c>
      <c r="BM758" s="172" t="s">
        <v>1199</v>
      </c>
    </row>
    <row r="759" s="2" customFormat="1">
      <c r="A759" s="38"/>
      <c r="B759" s="39"/>
      <c r="C759" s="38"/>
      <c r="D759" s="174" t="s">
        <v>146</v>
      </c>
      <c r="E759" s="38"/>
      <c r="F759" s="175" t="s">
        <v>1200</v>
      </c>
      <c r="G759" s="38"/>
      <c r="H759" s="38"/>
      <c r="I759" s="176"/>
      <c r="J759" s="38"/>
      <c r="K759" s="38"/>
      <c r="L759" s="39"/>
      <c r="M759" s="177"/>
      <c r="N759" s="178"/>
      <c r="O759" s="72"/>
      <c r="P759" s="72"/>
      <c r="Q759" s="72"/>
      <c r="R759" s="72"/>
      <c r="S759" s="72"/>
      <c r="T759" s="73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T759" s="19" t="s">
        <v>146</v>
      </c>
      <c r="AU759" s="19" t="s">
        <v>144</v>
      </c>
    </row>
    <row r="760" s="2" customFormat="1">
      <c r="A760" s="38"/>
      <c r="B760" s="39"/>
      <c r="C760" s="38"/>
      <c r="D760" s="179" t="s">
        <v>148</v>
      </c>
      <c r="E760" s="38"/>
      <c r="F760" s="180" t="s">
        <v>1201</v>
      </c>
      <c r="G760" s="38"/>
      <c r="H760" s="38"/>
      <c r="I760" s="176"/>
      <c r="J760" s="38"/>
      <c r="K760" s="38"/>
      <c r="L760" s="39"/>
      <c r="M760" s="177"/>
      <c r="N760" s="178"/>
      <c r="O760" s="72"/>
      <c r="P760" s="72"/>
      <c r="Q760" s="72"/>
      <c r="R760" s="72"/>
      <c r="S760" s="72"/>
      <c r="T760" s="73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9" t="s">
        <v>148</v>
      </c>
      <c r="AU760" s="19" t="s">
        <v>144</v>
      </c>
    </row>
    <row r="761" s="12" customFormat="1" ht="22.8" customHeight="1">
      <c r="A761" s="12"/>
      <c r="B761" s="147"/>
      <c r="C761" s="12"/>
      <c r="D761" s="148" t="s">
        <v>72</v>
      </c>
      <c r="E761" s="158" t="s">
        <v>1202</v>
      </c>
      <c r="F761" s="158" t="s">
        <v>1203</v>
      </c>
      <c r="G761" s="12"/>
      <c r="H761" s="12"/>
      <c r="I761" s="150"/>
      <c r="J761" s="159">
        <f>BK761</f>
        <v>0</v>
      </c>
      <c r="K761" s="12"/>
      <c r="L761" s="147"/>
      <c r="M761" s="152"/>
      <c r="N761" s="153"/>
      <c r="O761" s="153"/>
      <c r="P761" s="154">
        <f>SUM(P762:P812)</f>
        <v>0</v>
      </c>
      <c r="Q761" s="153"/>
      <c r="R761" s="154">
        <f>SUM(R762:R812)</f>
        <v>0.60314754000000004</v>
      </c>
      <c r="S761" s="153"/>
      <c r="T761" s="155">
        <f>SUM(T762:T812)</f>
        <v>0.17496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R761" s="148" t="s">
        <v>144</v>
      </c>
      <c r="AT761" s="156" t="s">
        <v>72</v>
      </c>
      <c r="AU761" s="156" t="s">
        <v>81</v>
      </c>
      <c r="AY761" s="148" t="s">
        <v>135</v>
      </c>
      <c r="BK761" s="157">
        <f>SUM(BK762:BK812)</f>
        <v>0</v>
      </c>
    </row>
    <row r="762" s="2" customFormat="1" ht="21.75" customHeight="1">
      <c r="A762" s="38"/>
      <c r="B762" s="160"/>
      <c r="C762" s="161" t="s">
        <v>1204</v>
      </c>
      <c r="D762" s="161" t="s">
        <v>138</v>
      </c>
      <c r="E762" s="162" t="s">
        <v>1205</v>
      </c>
      <c r="F762" s="163" t="s">
        <v>1206</v>
      </c>
      <c r="G762" s="164" t="s">
        <v>161</v>
      </c>
      <c r="H762" s="165">
        <v>58.460000000000001</v>
      </c>
      <c r="I762" s="166"/>
      <c r="J762" s="167">
        <f>ROUND(I762*H762,2)</f>
        <v>0</v>
      </c>
      <c r="K762" s="163" t="s">
        <v>142</v>
      </c>
      <c r="L762" s="39"/>
      <c r="M762" s="168" t="s">
        <v>3</v>
      </c>
      <c r="N762" s="169" t="s">
        <v>45</v>
      </c>
      <c r="O762" s="72"/>
      <c r="P762" s="170">
        <f>O762*H762</f>
        <v>0</v>
      </c>
      <c r="Q762" s="170">
        <v>0</v>
      </c>
      <c r="R762" s="170">
        <f>Q762*H762</f>
        <v>0</v>
      </c>
      <c r="S762" s="170">
        <v>0</v>
      </c>
      <c r="T762" s="171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172" t="s">
        <v>266</v>
      </c>
      <c r="AT762" s="172" t="s">
        <v>138</v>
      </c>
      <c r="AU762" s="172" t="s">
        <v>144</v>
      </c>
      <c r="AY762" s="19" t="s">
        <v>135</v>
      </c>
      <c r="BE762" s="173">
        <f>IF(N762="základní",J762,0)</f>
        <v>0</v>
      </c>
      <c r="BF762" s="173">
        <f>IF(N762="snížená",J762,0)</f>
        <v>0</v>
      </c>
      <c r="BG762" s="173">
        <f>IF(N762="zákl. přenesená",J762,0)</f>
        <v>0</v>
      </c>
      <c r="BH762" s="173">
        <f>IF(N762="sníž. přenesená",J762,0)</f>
        <v>0</v>
      </c>
      <c r="BI762" s="173">
        <f>IF(N762="nulová",J762,0)</f>
        <v>0</v>
      </c>
      <c r="BJ762" s="19" t="s">
        <v>144</v>
      </c>
      <c r="BK762" s="173">
        <f>ROUND(I762*H762,2)</f>
        <v>0</v>
      </c>
      <c r="BL762" s="19" t="s">
        <v>266</v>
      </c>
      <c r="BM762" s="172" t="s">
        <v>1207</v>
      </c>
    </row>
    <row r="763" s="2" customFormat="1">
      <c r="A763" s="38"/>
      <c r="B763" s="39"/>
      <c r="C763" s="38"/>
      <c r="D763" s="174" t="s">
        <v>146</v>
      </c>
      <c r="E763" s="38"/>
      <c r="F763" s="175" t="s">
        <v>1208</v>
      </c>
      <c r="G763" s="38"/>
      <c r="H763" s="38"/>
      <c r="I763" s="176"/>
      <c r="J763" s="38"/>
      <c r="K763" s="38"/>
      <c r="L763" s="39"/>
      <c r="M763" s="177"/>
      <c r="N763" s="178"/>
      <c r="O763" s="72"/>
      <c r="P763" s="72"/>
      <c r="Q763" s="72"/>
      <c r="R763" s="72"/>
      <c r="S763" s="72"/>
      <c r="T763" s="73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T763" s="19" t="s">
        <v>146</v>
      </c>
      <c r="AU763" s="19" t="s">
        <v>144</v>
      </c>
    </row>
    <row r="764" s="2" customFormat="1">
      <c r="A764" s="38"/>
      <c r="B764" s="39"/>
      <c r="C764" s="38"/>
      <c r="D764" s="179" t="s">
        <v>148</v>
      </c>
      <c r="E764" s="38"/>
      <c r="F764" s="180" t="s">
        <v>1209</v>
      </c>
      <c r="G764" s="38"/>
      <c r="H764" s="38"/>
      <c r="I764" s="176"/>
      <c r="J764" s="38"/>
      <c r="K764" s="38"/>
      <c r="L764" s="39"/>
      <c r="M764" s="177"/>
      <c r="N764" s="178"/>
      <c r="O764" s="72"/>
      <c r="P764" s="72"/>
      <c r="Q764" s="72"/>
      <c r="R764" s="72"/>
      <c r="S764" s="72"/>
      <c r="T764" s="73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9" t="s">
        <v>148</v>
      </c>
      <c r="AU764" s="19" t="s">
        <v>144</v>
      </c>
    </row>
    <row r="765" s="13" customFormat="1">
      <c r="A765" s="13"/>
      <c r="B765" s="181"/>
      <c r="C765" s="13"/>
      <c r="D765" s="174" t="s">
        <v>150</v>
      </c>
      <c r="E765" s="182" t="s">
        <v>3</v>
      </c>
      <c r="F765" s="183" t="s">
        <v>272</v>
      </c>
      <c r="G765" s="13"/>
      <c r="H765" s="184">
        <v>24.25</v>
      </c>
      <c r="I765" s="185"/>
      <c r="J765" s="13"/>
      <c r="K765" s="13"/>
      <c r="L765" s="181"/>
      <c r="M765" s="186"/>
      <c r="N765" s="187"/>
      <c r="O765" s="187"/>
      <c r="P765" s="187"/>
      <c r="Q765" s="187"/>
      <c r="R765" s="187"/>
      <c r="S765" s="187"/>
      <c r="T765" s="188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182" t="s">
        <v>150</v>
      </c>
      <c r="AU765" s="182" t="s">
        <v>144</v>
      </c>
      <c r="AV765" s="13" t="s">
        <v>144</v>
      </c>
      <c r="AW765" s="13" t="s">
        <v>34</v>
      </c>
      <c r="AX765" s="13" t="s">
        <v>73</v>
      </c>
      <c r="AY765" s="182" t="s">
        <v>135</v>
      </c>
    </row>
    <row r="766" s="13" customFormat="1">
      <c r="A766" s="13"/>
      <c r="B766" s="181"/>
      <c r="C766" s="13"/>
      <c r="D766" s="174" t="s">
        <v>150</v>
      </c>
      <c r="E766" s="182" t="s">
        <v>3</v>
      </c>
      <c r="F766" s="183" t="s">
        <v>273</v>
      </c>
      <c r="G766" s="13"/>
      <c r="H766" s="184">
        <v>12.9</v>
      </c>
      <c r="I766" s="185"/>
      <c r="J766" s="13"/>
      <c r="K766" s="13"/>
      <c r="L766" s="181"/>
      <c r="M766" s="186"/>
      <c r="N766" s="187"/>
      <c r="O766" s="187"/>
      <c r="P766" s="187"/>
      <c r="Q766" s="187"/>
      <c r="R766" s="187"/>
      <c r="S766" s="187"/>
      <c r="T766" s="18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182" t="s">
        <v>150</v>
      </c>
      <c r="AU766" s="182" t="s">
        <v>144</v>
      </c>
      <c r="AV766" s="13" t="s">
        <v>144</v>
      </c>
      <c r="AW766" s="13" t="s">
        <v>34</v>
      </c>
      <c r="AX766" s="13" t="s">
        <v>73</v>
      </c>
      <c r="AY766" s="182" t="s">
        <v>135</v>
      </c>
    </row>
    <row r="767" s="13" customFormat="1">
      <c r="A767" s="13"/>
      <c r="B767" s="181"/>
      <c r="C767" s="13"/>
      <c r="D767" s="174" t="s">
        <v>150</v>
      </c>
      <c r="E767" s="182" t="s">
        <v>3</v>
      </c>
      <c r="F767" s="183" t="s">
        <v>1210</v>
      </c>
      <c r="G767" s="13"/>
      <c r="H767" s="184">
        <v>6.5999999999999996</v>
      </c>
      <c r="I767" s="185"/>
      <c r="J767" s="13"/>
      <c r="K767" s="13"/>
      <c r="L767" s="181"/>
      <c r="M767" s="186"/>
      <c r="N767" s="187"/>
      <c r="O767" s="187"/>
      <c r="P767" s="187"/>
      <c r="Q767" s="187"/>
      <c r="R767" s="187"/>
      <c r="S767" s="187"/>
      <c r="T767" s="188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182" t="s">
        <v>150</v>
      </c>
      <c r="AU767" s="182" t="s">
        <v>144</v>
      </c>
      <c r="AV767" s="13" t="s">
        <v>144</v>
      </c>
      <c r="AW767" s="13" t="s">
        <v>34</v>
      </c>
      <c r="AX767" s="13" t="s">
        <v>73</v>
      </c>
      <c r="AY767" s="182" t="s">
        <v>135</v>
      </c>
    </row>
    <row r="768" s="13" customFormat="1">
      <c r="A768" s="13"/>
      <c r="B768" s="181"/>
      <c r="C768" s="13"/>
      <c r="D768" s="174" t="s">
        <v>150</v>
      </c>
      <c r="E768" s="182" t="s">
        <v>3</v>
      </c>
      <c r="F768" s="183" t="s">
        <v>1211</v>
      </c>
      <c r="G768" s="13"/>
      <c r="H768" s="184">
        <v>14.710000000000001</v>
      </c>
      <c r="I768" s="185"/>
      <c r="J768" s="13"/>
      <c r="K768" s="13"/>
      <c r="L768" s="181"/>
      <c r="M768" s="186"/>
      <c r="N768" s="187"/>
      <c r="O768" s="187"/>
      <c r="P768" s="187"/>
      <c r="Q768" s="187"/>
      <c r="R768" s="187"/>
      <c r="S768" s="187"/>
      <c r="T768" s="18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82" t="s">
        <v>150</v>
      </c>
      <c r="AU768" s="182" t="s">
        <v>144</v>
      </c>
      <c r="AV768" s="13" t="s">
        <v>144</v>
      </c>
      <c r="AW768" s="13" t="s">
        <v>34</v>
      </c>
      <c r="AX768" s="13" t="s">
        <v>73</v>
      </c>
      <c r="AY768" s="182" t="s">
        <v>135</v>
      </c>
    </row>
    <row r="769" s="2" customFormat="1" ht="16.5" customHeight="1">
      <c r="A769" s="38"/>
      <c r="B769" s="160"/>
      <c r="C769" s="161" t="s">
        <v>1212</v>
      </c>
      <c r="D769" s="161" t="s">
        <v>138</v>
      </c>
      <c r="E769" s="162" t="s">
        <v>1213</v>
      </c>
      <c r="F769" s="163" t="s">
        <v>1214</v>
      </c>
      <c r="G769" s="164" t="s">
        <v>161</v>
      </c>
      <c r="H769" s="165">
        <v>58.460000000000001</v>
      </c>
      <c r="I769" s="166"/>
      <c r="J769" s="167">
        <f>ROUND(I769*H769,2)</f>
        <v>0</v>
      </c>
      <c r="K769" s="163" t="s">
        <v>142</v>
      </c>
      <c r="L769" s="39"/>
      <c r="M769" s="168" t="s">
        <v>3</v>
      </c>
      <c r="N769" s="169" t="s">
        <v>45</v>
      </c>
      <c r="O769" s="72"/>
      <c r="P769" s="170">
        <f>O769*H769</f>
        <v>0</v>
      </c>
      <c r="Q769" s="170">
        <v>0</v>
      </c>
      <c r="R769" s="170">
        <f>Q769*H769</f>
        <v>0</v>
      </c>
      <c r="S769" s="170">
        <v>0</v>
      </c>
      <c r="T769" s="171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172" t="s">
        <v>266</v>
      </c>
      <c r="AT769" s="172" t="s">
        <v>138</v>
      </c>
      <c r="AU769" s="172" t="s">
        <v>144</v>
      </c>
      <c r="AY769" s="19" t="s">
        <v>135</v>
      </c>
      <c r="BE769" s="173">
        <f>IF(N769="základní",J769,0)</f>
        <v>0</v>
      </c>
      <c r="BF769" s="173">
        <f>IF(N769="snížená",J769,0)</f>
        <v>0</v>
      </c>
      <c r="BG769" s="173">
        <f>IF(N769="zákl. přenesená",J769,0)</f>
        <v>0</v>
      </c>
      <c r="BH769" s="173">
        <f>IF(N769="sníž. přenesená",J769,0)</f>
        <v>0</v>
      </c>
      <c r="BI769" s="173">
        <f>IF(N769="nulová",J769,0)</f>
        <v>0</v>
      </c>
      <c r="BJ769" s="19" t="s">
        <v>144</v>
      </c>
      <c r="BK769" s="173">
        <f>ROUND(I769*H769,2)</f>
        <v>0</v>
      </c>
      <c r="BL769" s="19" t="s">
        <v>266</v>
      </c>
      <c r="BM769" s="172" t="s">
        <v>1215</v>
      </c>
    </row>
    <row r="770" s="2" customFormat="1">
      <c r="A770" s="38"/>
      <c r="B770" s="39"/>
      <c r="C770" s="38"/>
      <c r="D770" s="174" t="s">
        <v>146</v>
      </c>
      <c r="E770" s="38"/>
      <c r="F770" s="175" t="s">
        <v>1216</v>
      </c>
      <c r="G770" s="38"/>
      <c r="H770" s="38"/>
      <c r="I770" s="176"/>
      <c r="J770" s="38"/>
      <c r="K770" s="38"/>
      <c r="L770" s="39"/>
      <c r="M770" s="177"/>
      <c r="N770" s="178"/>
      <c r="O770" s="72"/>
      <c r="P770" s="72"/>
      <c r="Q770" s="72"/>
      <c r="R770" s="72"/>
      <c r="S770" s="72"/>
      <c r="T770" s="73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T770" s="19" t="s">
        <v>146</v>
      </c>
      <c r="AU770" s="19" t="s">
        <v>144</v>
      </c>
    </row>
    <row r="771" s="2" customFormat="1">
      <c r="A771" s="38"/>
      <c r="B771" s="39"/>
      <c r="C771" s="38"/>
      <c r="D771" s="179" t="s">
        <v>148</v>
      </c>
      <c r="E771" s="38"/>
      <c r="F771" s="180" t="s">
        <v>1217</v>
      </c>
      <c r="G771" s="38"/>
      <c r="H771" s="38"/>
      <c r="I771" s="176"/>
      <c r="J771" s="38"/>
      <c r="K771" s="38"/>
      <c r="L771" s="39"/>
      <c r="M771" s="177"/>
      <c r="N771" s="178"/>
      <c r="O771" s="72"/>
      <c r="P771" s="72"/>
      <c r="Q771" s="72"/>
      <c r="R771" s="72"/>
      <c r="S771" s="72"/>
      <c r="T771" s="73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T771" s="19" t="s">
        <v>148</v>
      </c>
      <c r="AU771" s="19" t="s">
        <v>144</v>
      </c>
    </row>
    <row r="772" s="2" customFormat="1" ht="16.5" customHeight="1">
      <c r="A772" s="38"/>
      <c r="B772" s="160"/>
      <c r="C772" s="161" t="s">
        <v>1218</v>
      </c>
      <c r="D772" s="161" t="s">
        <v>138</v>
      </c>
      <c r="E772" s="162" t="s">
        <v>1219</v>
      </c>
      <c r="F772" s="163" t="s">
        <v>1220</v>
      </c>
      <c r="G772" s="164" t="s">
        <v>288</v>
      </c>
      <c r="H772" s="165">
        <v>64.599999999999994</v>
      </c>
      <c r="I772" s="166"/>
      <c r="J772" s="167">
        <f>ROUND(I772*H772,2)</f>
        <v>0</v>
      </c>
      <c r="K772" s="163" t="s">
        <v>142</v>
      </c>
      <c r="L772" s="39"/>
      <c r="M772" s="168" t="s">
        <v>3</v>
      </c>
      <c r="N772" s="169" t="s">
        <v>45</v>
      </c>
      <c r="O772" s="72"/>
      <c r="P772" s="170">
        <f>O772*H772</f>
        <v>0</v>
      </c>
      <c r="Q772" s="170">
        <v>0</v>
      </c>
      <c r="R772" s="170">
        <f>Q772*H772</f>
        <v>0</v>
      </c>
      <c r="S772" s="170">
        <v>0</v>
      </c>
      <c r="T772" s="171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172" t="s">
        <v>266</v>
      </c>
      <c r="AT772" s="172" t="s">
        <v>138</v>
      </c>
      <c r="AU772" s="172" t="s">
        <v>144</v>
      </c>
      <c r="AY772" s="19" t="s">
        <v>135</v>
      </c>
      <c r="BE772" s="173">
        <f>IF(N772="základní",J772,0)</f>
        <v>0</v>
      </c>
      <c r="BF772" s="173">
        <f>IF(N772="snížená",J772,0)</f>
        <v>0</v>
      </c>
      <c r="BG772" s="173">
        <f>IF(N772="zákl. přenesená",J772,0)</f>
        <v>0</v>
      </c>
      <c r="BH772" s="173">
        <f>IF(N772="sníž. přenesená",J772,0)</f>
        <v>0</v>
      </c>
      <c r="BI772" s="173">
        <f>IF(N772="nulová",J772,0)</f>
        <v>0</v>
      </c>
      <c r="BJ772" s="19" t="s">
        <v>144</v>
      </c>
      <c r="BK772" s="173">
        <f>ROUND(I772*H772,2)</f>
        <v>0</v>
      </c>
      <c r="BL772" s="19" t="s">
        <v>266</v>
      </c>
      <c r="BM772" s="172" t="s">
        <v>1221</v>
      </c>
    </row>
    <row r="773" s="2" customFormat="1">
      <c r="A773" s="38"/>
      <c r="B773" s="39"/>
      <c r="C773" s="38"/>
      <c r="D773" s="174" t="s">
        <v>146</v>
      </c>
      <c r="E773" s="38"/>
      <c r="F773" s="175" t="s">
        <v>1222</v>
      </c>
      <c r="G773" s="38"/>
      <c r="H773" s="38"/>
      <c r="I773" s="176"/>
      <c r="J773" s="38"/>
      <c r="K773" s="38"/>
      <c r="L773" s="39"/>
      <c r="M773" s="177"/>
      <c r="N773" s="178"/>
      <c r="O773" s="72"/>
      <c r="P773" s="72"/>
      <c r="Q773" s="72"/>
      <c r="R773" s="72"/>
      <c r="S773" s="72"/>
      <c r="T773" s="73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T773" s="19" t="s">
        <v>146</v>
      </c>
      <c r="AU773" s="19" t="s">
        <v>144</v>
      </c>
    </row>
    <row r="774" s="2" customFormat="1">
      <c r="A774" s="38"/>
      <c r="B774" s="39"/>
      <c r="C774" s="38"/>
      <c r="D774" s="179" t="s">
        <v>148</v>
      </c>
      <c r="E774" s="38"/>
      <c r="F774" s="180" t="s">
        <v>1223</v>
      </c>
      <c r="G774" s="38"/>
      <c r="H774" s="38"/>
      <c r="I774" s="176"/>
      <c r="J774" s="38"/>
      <c r="K774" s="38"/>
      <c r="L774" s="39"/>
      <c r="M774" s="177"/>
      <c r="N774" s="178"/>
      <c r="O774" s="72"/>
      <c r="P774" s="72"/>
      <c r="Q774" s="72"/>
      <c r="R774" s="72"/>
      <c r="S774" s="72"/>
      <c r="T774" s="73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9" t="s">
        <v>148</v>
      </c>
      <c r="AU774" s="19" t="s">
        <v>144</v>
      </c>
    </row>
    <row r="775" s="13" customFormat="1">
      <c r="A775" s="13"/>
      <c r="B775" s="181"/>
      <c r="C775" s="13"/>
      <c r="D775" s="174" t="s">
        <v>150</v>
      </c>
      <c r="E775" s="182" t="s">
        <v>3</v>
      </c>
      <c r="F775" s="183" t="s">
        <v>1224</v>
      </c>
      <c r="G775" s="13"/>
      <c r="H775" s="184">
        <v>64.599999999999994</v>
      </c>
      <c r="I775" s="185"/>
      <c r="J775" s="13"/>
      <c r="K775" s="13"/>
      <c r="L775" s="181"/>
      <c r="M775" s="186"/>
      <c r="N775" s="187"/>
      <c r="O775" s="187"/>
      <c r="P775" s="187"/>
      <c r="Q775" s="187"/>
      <c r="R775" s="187"/>
      <c r="S775" s="187"/>
      <c r="T775" s="18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82" t="s">
        <v>150</v>
      </c>
      <c r="AU775" s="182" t="s">
        <v>144</v>
      </c>
      <c r="AV775" s="13" t="s">
        <v>144</v>
      </c>
      <c r="AW775" s="13" t="s">
        <v>34</v>
      </c>
      <c r="AX775" s="13" t="s">
        <v>73</v>
      </c>
      <c r="AY775" s="182" t="s">
        <v>135</v>
      </c>
    </row>
    <row r="776" s="2" customFormat="1" ht="16.5" customHeight="1">
      <c r="A776" s="38"/>
      <c r="B776" s="160"/>
      <c r="C776" s="197" t="s">
        <v>1225</v>
      </c>
      <c r="D776" s="197" t="s">
        <v>650</v>
      </c>
      <c r="E776" s="198" t="s">
        <v>1226</v>
      </c>
      <c r="F776" s="199" t="s">
        <v>1227</v>
      </c>
      <c r="G776" s="200" t="s">
        <v>288</v>
      </c>
      <c r="H776" s="201">
        <v>64.599999999999994</v>
      </c>
      <c r="I776" s="202"/>
      <c r="J776" s="203">
        <f>ROUND(I776*H776,2)</f>
        <v>0</v>
      </c>
      <c r="K776" s="199" t="s">
        <v>142</v>
      </c>
      <c r="L776" s="204"/>
      <c r="M776" s="205" t="s">
        <v>3</v>
      </c>
      <c r="N776" s="206" t="s">
        <v>45</v>
      </c>
      <c r="O776" s="72"/>
      <c r="P776" s="170">
        <f>O776*H776</f>
        <v>0</v>
      </c>
      <c r="Q776" s="170">
        <v>5.0000000000000002E-05</v>
      </c>
      <c r="R776" s="170">
        <f>Q776*H776</f>
        <v>0.0032299999999999998</v>
      </c>
      <c r="S776" s="170">
        <v>0</v>
      </c>
      <c r="T776" s="171">
        <f>S776*H776</f>
        <v>0</v>
      </c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172" t="s">
        <v>378</v>
      </c>
      <c r="AT776" s="172" t="s">
        <v>650</v>
      </c>
      <c r="AU776" s="172" t="s">
        <v>144</v>
      </c>
      <c r="AY776" s="19" t="s">
        <v>135</v>
      </c>
      <c r="BE776" s="173">
        <f>IF(N776="základní",J776,0)</f>
        <v>0</v>
      </c>
      <c r="BF776" s="173">
        <f>IF(N776="snížená",J776,0)</f>
        <v>0</v>
      </c>
      <c r="BG776" s="173">
        <f>IF(N776="zákl. přenesená",J776,0)</f>
        <v>0</v>
      </c>
      <c r="BH776" s="173">
        <f>IF(N776="sníž. přenesená",J776,0)</f>
        <v>0</v>
      </c>
      <c r="BI776" s="173">
        <f>IF(N776="nulová",J776,0)</f>
        <v>0</v>
      </c>
      <c r="BJ776" s="19" t="s">
        <v>144</v>
      </c>
      <c r="BK776" s="173">
        <f>ROUND(I776*H776,2)</f>
        <v>0</v>
      </c>
      <c r="BL776" s="19" t="s">
        <v>266</v>
      </c>
      <c r="BM776" s="172" t="s">
        <v>1228</v>
      </c>
    </row>
    <row r="777" s="2" customFormat="1">
      <c r="A777" s="38"/>
      <c r="B777" s="39"/>
      <c r="C777" s="38"/>
      <c r="D777" s="174" t="s">
        <v>146</v>
      </c>
      <c r="E777" s="38"/>
      <c r="F777" s="175" t="s">
        <v>1227</v>
      </c>
      <c r="G777" s="38"/>
      <c r="H777" s="38"/>
      <c r="I777" s="176"/>
      <c r="J777" s="38"/>
      <c r="K777" s="38"/>
      <c r="L777" s="39"/>
      <c r="M777" s="177"/>
      <c r="N777" s="178"/>
      <c r="O777" s="72"/>
      <c r="P777" s="72"/>
      <c r="Q777" s="72"/>
      <c r="R777" s="72"/>
      <c r="S777" s="72"/>
      <c r="T777" s="73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T777" s="19" t="s">
        <v>146</v>
      </c>
      <c r="AU777" s="19" t="s">
        <v>144</v>
      </c>
    </row>
    <row r="778" s="2" customFormat="1" ht="24.15" customHeight="1">
      <c r="A778" s="38"/>
      <c r="B778" s="160"/>
      <c r="C778" s="161" t="s">
        <v>1229</v>
      </c>
      <c r="D778" s="161" t="s">
        <v>138</v>
      </c>
      <c r="E778" s="162" t="s">
        <v>1230</v>
      </c>
      <c r="F778" s="163" t="s">
        <v>1231</v>
      </c>
      <c r="G778" s="164" t="s">
        <v>161</v>
      </c>
      <c r="H778" s="165">
        <v>58.460000000000001</v>
      </c>
      <c r="I778" s="166"/>
      <c r="J778" s="167">
        <f>ROUND(I778*H778,2)</f>
        <v>0</v>
      </c>
      <c r="K778" s="163" t="s">
        <v>142</v>
      </c>
      <c r="L778" s="39"/>
      <c r="M778" s="168" t="s">
        <v>3</v>
      </c>
      <c r="N778" s="169" t="s">
        <v>45</v>
      </c>
      <c r="O778" s="72"/>
      <c r="P778" s="170">
        <f>O778*H778</f>
        <v>0</v>
      </c>
      <c r="Q778" s="170">
        <v>3.0000000000000001E-05</v>
      </c>
      <c r="R778" s="170">
        <f>Q778*H778</f>
        <v>0.0017538</v>
      </c>
      <c r="S778" s="170">
        <v>0</v>
      </c>
      <c r="T778" s="171">
        <f>S778*H778</f>
        <v>0</v>
      </c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R778" s="172" t="s">
        <v>266</v>
      </c>
      <c r="AT778" s="172" t="s">
        <v>138</v>
      </c>
      <c r="AU778" s="172" t="s">
        <v>144</v>
      </c>
      <c r="AY778" s="19" t="s">
        <v>135</v>
      </c>
      <c r="BE778" s="173">
        <f>IF(N778="základní",J778,0)</f>
        <v>0</v>
      </c>
      <c r="BF778" s="173">
        <f>IF(N778="snížená",J778,0)</f>
        <v>0</v>
      </c>
      <c r="BG778" s="173">
        <f>IF(N778="zákl. přenesená",J778,0)</f>
        <v>0</v>
      </c>
      <c r="BH778" s="173">
        <f>IF(N778="sníž. přenesená",J778,0)</f>
        <v>0</v>
      </c>
      <c r="BI778" s="173">
        <f>IF(N778="nulová",J778,0)</f>
        <v>0</v>
      </c>
      <c r="BJ778" s="19" t="s">
        <v>144</v>
      </c>
      <c r="BK778" s="173">
        <f>ROUND(I778*H778,2)</f>
        <v>0</v>
      </c>
      <c r="BL778" s="19" t="s">
        <v>266</v>
      </c>
      <c r="BM778" s="172" t="s">
        <v>1232</v>
      </c>
    </row>
    <row r="779" s="2" customFormat="1">
      <c r="A779" s="38"/>
      <c r="B779" s="39"/>
      <c r="C779" s="38"/>
      <c r="D779" s="174" t="s">
        <v>146</v>
      </c>
      <c r="E779" s="38"/>
      <c r="F779" s="175" t="s">
        <v>1233</v>
      </c>
      <c r="G779" s="38"/>
      <c r="H779" s="38"/>
      <c r="I779" s="176"/>
      <c r="J779" s="38"/>
      <c r="K779" s="38"/>
      <c r="L779" s="39"/>
      <c r="M779" s="177"/>
      <c r="N779" s="178"/>
      <c r="O779" s="72"/>
      <c r="P779" s="72"/>
      <c r="Q779" s="72"/>
      <c r="R779" s="72"/>
      <c r="S779" s="72"/>
      <c r="T779" s="73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T779" s="19" t="s">
        <v>146</v>
      </c>
      <c r="AU779" s="19" t="s">
        <v>144</v>
      </c>
    </row>
    <row r="780" s="2" customFormat="1">
      <c r="A780" s="38"/>
      <c r="B780" s="39"/>
      <c r="C780" s="38"/>
      <c r="D780" s="179" t="s">
        <v>148</v>
      </c>
      <c r="E780" s="38"/>
      <c r="F780" s="180" t="s">
        <v>1234</v>
      </c>
      <c r="G780" s="38"/>
      <c r="H780" s="38"/>
      <c r="I780" s="176"/>
      <c r="J780" s="38"/>
      <c r="K780" s="38"/>
      <c r="L780" s="39"/>
      <c r="M780" s="177"/>
      <c r="N780" s="178"/>
      <c r="O780" s="72"/>
      <c r="P780" s="72"/>
      <c r="Q780" s="72"/>
      <c r="R780" s="72"/>
      <c r="S780" s="72"/>
      <c r="T780" s="73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T780" s="19" t="s">
        <v>148</v>
      </c>
      <c r="AU780" s="19" t="s">
        <v>144</v>
      </c>
    </row>
    <row r="781" s="2" customFormat="1" ht="33" customHeight="1">
      <c r="A781" s="38"/>
      <c r="B781" s="160"/>
      <c r="C781" s="161" t="s">
        <v>1235</v>
      </c>
      <c r="D781" s="161" t="s">
        <v>138</v>
      </c>
      <c r="E781" s="162" t="s">
        <v>1236</v>
      </c>
      <c r="F781" s="163" t="s">
        <v>1237</v>
      </c>
      <c r="G781" s="164" t="s">
        <v>161</v>
      </c>
      <c r="H781" s="165">
        <v>58.460000000000001</v>
      </c>
      <c r="I781" s="166"/>
      <c r="J781" s="167">
        <f>ROUND(I781*H781,2)</f>
        <v>0</v>
      </c>
      <c r="K781" s="163" t="s">
        <v>142</v>
      </c>
      <c r="L781" s="39"/>
      <c r="M781" s="168" t="s">
        <v>3</v>
      </c>
      <c r="N781" s="169" t="s">
        <v>45</v>
      </c>
      <c r="O781" s="72"/>
      <c r="P781" s="170">
        <f>O781*H781</f>
        <v>0</v>
      </c>
      <c r="Q781" s="170">
        <v>0.0045500000000000002</v>
      </c>
      <c r="R781" s="170">
        <f>Q781*H781</f>
        <v>0.26599300000000003</v>
      </c>
      <c r="S781" s="170">
        <v>0</v>
      </c>
      <c r="T781" s="171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172" t="s">
        <v>266</v>
      </c>
      <c r="AT781" s="172" t="s">
        <v>138</v>
      </c>
      <c r="AU781" s="172" t="s">
        <v>144</v>
      </c>
      <c r="AY781" s="19" t="s">
        <v>135</v>
      </c>
      <c r="BE781" s="173">
        <f>IF(N781="základní",J781,0)</f>
        <v>0</v>
      </c>
      <c r="BF781" s="173">
        <f>IF(N781="snížená",J781,0)</f>
        <v>0</v>
      </c>
      <c r="BG781" s="173">
        <f>IF(N781="zákl. přenesená",J781,0)</f>
        <v>0</v>
      </c>
      <c r="BH781" s="173">
        <f>IF(N781="sníž. přenesená",J781,0)</f>
        <v>0</v>
      </c>
      <c r="BI781" s="173">
        <f>IF(N781="nulová",J781,0)</f>
        <v>0</v>
      </c>
      <c r="BJ781" s="19" t="s">
        <v>144</v>
      </c>
      <c r="BK781" s="173">
        <f>ROUND(I781*H781,2)</f>
        <v>0</v>
      </c>
      <c r="BL781" s="19" t="s">
        <v>266</v>
      </c>
      <c r="BM781" s="172" t="s">
        <v>1238</v>
      </c>
    </row>
    <row r="782" s="2" customFormat="1">
      <c r="A782" s="38"/>
      <c r="B782" s="39"/>
      <c r="C782" s="38"/>
      <c r="D782" s="174" t="s">
        <v>146</v>
      </c>
      <c r="E782" s="38"/>
      <c r="F782" s="175" t="s">
        <v>1239</v>
      </c>
      <c r="G782" s="38"/>
      <c r="H782" s="38"/>
      <c r="I782" s="176"/>
      <c r="J782" s="38"/>
      <c r="K782" s="38"/>
      <c r="L782" s="39"/>
      <c r="M782" s="177"/>
      <c r="N782" s="178"/>
      <c r="O782" s="72"/>
      <c r="P782" s="72"/>
      <c r="Q782" s="72"/>
      <c r="R782" s="72"/>
      <c r="S782" s="72"/>
      <c r="T782" s="73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T782" s="19" t="s">
        <v>146</v>
      </c>
      <c r="AU782" s="19" t="s">
        <v>144</v>
      </c>
    </row>
    <row r="783" s="2" customFormat="1">
      <c r="A783" s="38"/>
      <c r="B783" s="39"/>
      <c r="C783" s="38"/>
      <c r="D783" s="179" t="s">
        <v>148</v>
      </c>
      <c r="E783" s="38"/>
      <c r="F783" s="180" t="s">
        <v>1240</v>
      </c>
      <c r="G783" s="38"/>
      <c r="H783" s="38"/>
      <c r="I783" s="176"/>
      <c r="J783" s="38"/>
      <c r="K783" s="38"/>
      <c r="L783" s="39"/>
      <c r="M783" s="177"/>
      <c r="N783" s="178"/>
      <c r="O783" s="72"/>
      <c r="P783" s="72"/>
      <c r="Q783" s="72"/>
      <c r="R783" s="72"/>
      <c r="S783" s="72"/>
      <c r="T783" s="73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T783" s="19" t="s">
        <v>148</v>
      </c>
      <c r="AU783" s="19" t="s">
        <v>144</v>
      </c>
    </row>
    <row r="784" s="2" customFormat="1" ht="24.15" customHeight="1">
      <c r="A784" s="38"/>
      <c r="B784" s="160"/>
      <c r="C784" s="161" t="s">
        <v>1241</v>
      </c>
      <c r="D784" s="161" t="s">
        <v>138</v>
      </c>
      <c r="E784" s="162" t="s">
        <v>1242</v>
      </c>
      <c r="F784" s="163" t="s">
        <v>1243</v>
      </c>
      <c r="G784" s="164" t="s">
        <v>161</v>
      </c>
      <c r="H784" s="165">
        <v>51.859999999999999</v>
      </c>
      <c r="I784" s="166"/>
      <c r="J784" s="167">
        <f>ROUND(I784*H784,2)</f>
        <v>0</v>
      </c>
      <c r="K784" s="163" t="s">
        <v>142</v>
      </c>
      <c r="L784" s="39"/>
      <c r="M784" s="168" t="s">
        <v>3</v>
      </c>
      <c r="N784" s="169" t="s">
        <v>45</v>
      </c>
      <c r="O784" s="72"/>
      <c r="P784" s="170">
        <f>O784*H784</f>
        <v>0</v>
      </c>
      <c r="Q784" s="170">
        <v>0</v>
      </c>
      <c r="R784" s="170">
        <f>Q784*H784</f>
        <v>0</v>
      </c>
      <c r="S784" s="170">
        <v>0.0030000000000000001</v>
      </c>
      <c r="T784" s="171">
        <f>S784*H784</f>
        <v>0.15558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172" t="s">
        <v>266</v>
      </c>
      <c r="AT784" s="172" t="s">
        <v>138</v>
      </c>
      <c r="AU784" s="172" t="s">
        <v>144</v>
      </c>
      <c r="AY784" s="19" t="s">
        <v>135</v>
      </c>
      <c r="BE784" s="173">
        <f>IF(N784="základní",J784,0)</f>
        <v>0</v>
      </c>
      <c r="BF784" s="173">
        <f>IF(N784="snížená",J784,0)</f>
        <v>0</v>
      </c>
      <c r="BG784" s="173">
        <f>IF(N784="zákl. přenesená",J784,0)</f>
        <v>0</v>
      </c>
      <c r="BH784" s="173">
        <f>IF(N784="sníž. přenesená",J784,0)</f>
        <v>0</v>
      </c>
      <c r="BI784" s="173">
        <f>IF(N784="nulová",J784,0)</f>
        <v>0</v>
      </c>
      <c r="BJ784" s="19" t="s">
        <v>144</v>
      </c>
      <c r="BK784" s="173">
        <f>ROUND(I784*H784,2)</f>
        <v>0</v>
      </c>
      <c r="BL784" s="19" t="s">
        <v>266</v>
      </c>
      <c r="BM784" s="172" t="s">
        <v>1244</v>
      </c>
    </row>
    <row r="785" s="2" customFormat="1">
      <c r="A785" s="38"/>
      <c r="B785" s="39"/>
      <c r="C785" s="38"/>
      <c r="D785" s="174" t="s">
        <v>146</v>
      </c>
      <c r="E785" s="38"/>
      <c r="F785" s="175" t="s">
        <v>1245</v>
      </c>
      <c r="G785" s="38"/>
      <c r="H785" s="38"/>
      <c r="I785" s="176"/>
      <c r="J785" s="38"/>
      <c r="K785" s="38"/>
      <c r="L785" s="39"/>
      <c r="M785" s="177"/>
      <c r="N785" s="178"/>
      <c r="O785" s="72"/>
      <c r="P785" s="72"/>
      <c r="Q785" s="72"/>
      <c r="R785" s="72"/>
      <c r="S785" s="72"/>
      <c r="T785" s="73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T785" s="19" t="s">
        <v>146</v>
      </c>
      <c r="AU785" s="19" t="s">
        <v>144</v>
      </c>
    </row>
    <row r="786" s="2" customFormat="1">
      <c r="A786" s="38"/>
      <c r="B786" s="39"/>
      <c r="C786" s="38"/>
      <c r="D786" s="179" t="s">
        <v>148</v>
      </c>
      <c r="E786" s="38"/>
      <c r="F786" s="180" t="s">
        <v>1246</v>
      </c>
      <c r="G786" s="38"/>
      <c r="H786" s="38"/>
      <c r="I786" s="176"/>
      <c r="J786" s="38"/>
      <c r="K786" s="38"/>
      <c r="L786" s="39"/>
      <c r="M786" s="177"/>
      <c r="N786" s="178"/>
      <c r="O786" s="72"/>
      <c r="P786" s="72"/>
      <c r="Q786" s="72"/>
      <c r="R786" s="72"/>
      <c r="S786" s="72"/>
      <c r="T786" s="73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9" t="s">
        <v>148</v>
      </c>
      <c r="AU786" s="19" t="s">
        <v>144</v>
      </c>
    </row>
    <row r="787" s="13" customFormat="1">
      <c r="A787" s="13"/>
      <c r="B787" s="181"/>
      <c r="C787" s="13"/>
      <c r="D787" s="174" t="s">
        <v>150</v>
      </c>
      <c r="E787" s="182" t="s">
        <v>3</v>
      </c>
      <c r="F787" s="183" t="s">
        <v>272</v>
      </c>
      <c r="G787" s="13"/>
      <c r="H787" s="184">
        <v>24.25</v>
      </c>
      <c r="I787" s="185"/>
      <c r="J787" s="13"/>
      <c r="K787" s="13"/>
      <c r="L787" s="181"/>
      <c r="M787" s="186"/>
      <c r="N787" s="187"/>
      <c r="O787" s="187"/>
      <c r="P787" s="187"/>
      <c r="Q787" s="187"/>
      <c r="R787" s="187"/>
      <c r="S787" s="187"/>
      <c r="T787" s="18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182" t="s">
        <v>150</v>
      </c>
      <c r="AU787" s="182" t="s">
        <v>144</v>
      </c>
      <c r="AV787" s="13" t="s">
        <v>144</v>
      </c>
      <c r="AW787" s="13" t="s">
        <v>34</v>
      </c>
      <c r="AX787" s="13" t="s">
        <v>73</v>
      </c>
      <c r="AY787" s="182" t="s">
        <v>135</v>
      </c>
    </row>
    <row r="788" s="13" customFormat="1">
      <c r="A788" s="13"/>
      <c r="B788" s="181"/>
      <c r="C788" s="13"/>
      <c r="D788" s="174" t="s">
        <v>150</v>
      </c>
      <c r="E788" s="182" t="s">
        <v>3</v>
      </c>
      <c r="F788" s="183" t="s">
        <v>273</v>
      </c>
      <c r="G788" s="13"/>
      <c r="H788" s="184">
        <v>12.9</v>
      </c>
      <c r="I788" s="185"/>
      <c r="J788" s="13"/>
      <c r="K788" s="13"/>
      <c r="L788" s="181"/>
      <c r="M788" s="186"/>
      <c r="N788" s="187"/>
      <c r="O788" s="187"/>
      <c r="P788" s="187"/>
      <c r="Q788" s="187"/>
      <c r="R788" s="187"/>
      <c r="S788" s="187"/>
      <c r="T788" s="188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182" t="s">
        <v>150</v>
      </c>
      <c r="AU788" s="182" t="s">
        <v>144</v>
      </c>
      <c r="AV788" s="13" t="s">
        <v>144</v>
      </c>
      <c r="AW788" s="13" t="s">
        <v>34</v>
      </c>
      <c r="AX788" s="13" t="s">
        <v>73</v>
      </c>
      <c r="AY788" s="182" t="s">
        <v>135</v>
      </c>
    </row>
    <row r="789" s="13" customFormat="1">
      <c r="A789" s="13"/>
      <c r="B789" s="181"/>
      <c r="C789" s="13"/>
      <c r="D789" s="174" t="s">
        <v>150</v>
      </c>
      <c r="E789" s="182" t="s">
        <v>3</v>
      </c>
      <c r="F789" s="183" t="s">
        <v>1211</v>
      </c>
      <c r="G789" s="13"/>
      <c r="H789" s="184">
        <v>14.710000000000001</v>
      </c>
      <c r="I789" s="185"/>
      <c r="J789" s="13"/>
      <c r="K789" s="13"/>
      <c r="L789" s="181"/>
      <c r="M789" s="186"/>
      <c r="N789" s="187"/>
      <c r="O789" s="187"/>
      <c r="P789" s="187"/>
      <c r="Q789" s="187"/>
      <c r="R789" s="187"/>
      <c r="S789" s="187"/>
      <c r="T789" s="188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82" t="s">
        <v>150</v>
      </c>
      <c r="AU789" s="182" t="s">
        <v>144</v>
      </c>
      <c r="AV789" s="13" t="s">
        <v>144</v>
      </c>
      <c r="AW789" s="13" t="s">
        <v>34</v>
      </c>
      <c r="AX789" s="13" t="s">
        <v>73</v>
      </c>
      <c r="AY789" s="182" t="s">
        <v>135</v>
      </c>
    </row>
    <row r="790" s="2" customFormat="1" ht="21.75" customHeight="1">
      <c r="A790" s="38"/>
      <c r="B790" s="160"/>
      <c r="C790" s="161" t="s">
        <v>1247</v>
      </c>
      <c r="D790" s="161" t="s">
        <v>138</v>
      </c>
      <c r="E790" s="162" t="s">
        <v>1248</v>
      </c>
      <c r="F790" s="163" t="s">
        <v>1249</v>
      </c>
      <c r="G790" s="164" t="s">
        <v>161</v>
      </c>
      <c r="H790" s="165">
        <v>58.460000000000001</v>
      </c>
      <c r="I790" s="166"/>
      <c r="J790" s="167">
        <f>ROUND(I790*H790,2)</f>
        <v>0</v>
      </c>
      <c r="K790" s="163" t="s">
        <v>142</v>
      </c>
      <c r="L790" s="39"/>
      <c r="M790" s="168" t="s">
        <v>3</v>
      </c>
      <c r="N790" s="169" t="s">
        <v>45</v>
      </c>
      <c r="O790" s="72"/>
      <c r="P790" s="170">
        <f>O790*H790</f>
        <v>0</v>
      </c>
      <c r="Q790" s="170">
        <v>0.00029999999999999997</v>
      </c>
      <c r="R790" s="170">
        <f>Q790*H790</f>
        <v>0.017537999999999998</v>
      </c>
      <c r="S790" s="170">
        <v>0</v>
      </c>
      <c r="T790" s="171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172" t="s">
        <v>266</v>
      </c>
      <c r="AT790" s="172" t="s">
        <v>138</v>
      </c>
      <c r="AU790" s="172" t="s">
        <v>144</v>
      </c>
      <c r="AY790" s="19" t="s">
        <v>135</v>
      </c>
      <c r="BE790" s="173">
        <f>IF(N790="základní",J790,0)</f>
        <v>0</v>
      </c>
      <c r="BF790" s="173">
        <f>IF(N790="snížená",J790,0)</f>
        <v>0</v>
      </c>
      <c r="BG790" s="173">
        <f>IF(N790="zákl. přenesená",J790,0)</f>
        <v>0</v>
      </c>
      <c r="BH790" s="173">
        <f>IF(N790="sníž. přenesená",J790,0)</f>
        <v>0</v>
      </c>
      <c r="BI790" s="173">
        <f>IF(N790="nulová",J790,0)</f>
        <v>0</v>
      </c>
      <c r="BJ790" s="19" t="s">
        <v>144</v>
      </c>
      <c r="BK790" s="173">
        <f>ROUND(I790*H790,2)</f>
        <v>0</v>
      </c>
      <c r="BL790" s="19" t="s">
        <v>266</v>
      </c>
      <c r="BM790" s="172" t="s">
        <v>1250</v>
      </c>
    </row>
    <row r="791" s="2" customFormat="1">
      <c r="A791" s="38"/>
      <c r="B791" s="39"/>
      <c r="C791" s="38"/>
      <c r="D791" s="174" t="s">
        <v>146</v>
      </c>
      <c r="E791" s="38"/>
      <c r="F791" s="175" t="s">
        <v>1251</v>
      </c>
      <c r="G791" s="38"/>
      <c r="H791" s="38"/>
      <c r="I791" s="176"/>
      <c r="J791" s="38"/>
      <c r="K791" s="38"/>
      <c r="L791" s="39"/>
      <c r="M791" s="177"/>
      <c r="N791" s="178"/>
      <c r="O791" s="72"/>
      <c r="P791" s="72"/>
      <c r="Q791" s="72"/>
      <c r="R791" s="72"/>
      <c r="S791" s="72"/>
      <c r="T791" s="73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9" t="s">
        <v>146</v>
      </c>
      <c r="AU791" s="19" t="s">
        <v>144</v>
      </c>
    </row>
    <row r="792" s="2" customFormat="1">
      <c r="A792" s="38"/>
      <c r="B792" s="39"/>
      <c r="C792" s="38"/>
      <c r="D792" s="179" t="s">
        <v>148</v>
      </c>
      <c r="E792" s="38"/>
      <c r="F792" s="180" t="s">
        <v>1252</v>
      </c>
      <c r="G792" s="38"/>
      <c r="H792" s="38"/>
      <c r="I792" s="176"/>
      <c r="J792" s="38"/>
      <c r="K792" s="38"/>
      <c r="L792" s="39"/>
      <c r="M792" s="177"/>
      <c r="N792" s="178"/>
      <c r="O792" s="72"/>
      <c r="P792" s="72"/>
      <c r="Q792" s="72"/>
      <c r="R792" s="72"/>
      <c r="S792" s="72"/>
      <c r="T792" s="73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9" t="s">
        <v>148</v>
      </c>
      <c r="AU792" s="19" t="s">
        <v>144</v>
      </c>
    </row>
    <row r="793" s="2" customFormat="1" ht="37.8" customHeight="1">
      <c r="A793" s="38"/>
      <c r="B793" s="160"/>
      <c r="C793" s="197" t="s">
        <v>1253</v>
      </c>
      <c r="D793" s="197" t="s">
        <v>650</v>
      </c>
      <c r="E793" s="198" t="s">
        <v>1254</v>
      </c>
      <c r="F793" s="199" t="s">
        <v>1255</v>
      </c>
      <c r="G793" s="200" t="s">
        <v>161</v>
      </c>
      <c r="H793" s="201">
        <v>64.305999999999997</v>
      </c>
      <c r="I793" s="202"/>
      <c r="J793" s="203">
        <f>ROUND(I793*H793,2)</f>
        <v>0</v>
      </c>
      <c r="K793" s="199" t="s">
        <v>142</v>
      </c>
      <c r="L793" s="204"/>
      <c r="M793" s="205" t="s">
        <v>3</v>
      </c>
      <c r="N793" s="206" t="s">
        <v>45</v>
      </c>
      <c r="O793" s="72"/>
      <c r="P793" s="170">
        <f>O793*H793</f>
        <v>0</v>
      </c>
      <c r="Q793" s="170">
        <v>0.0042900000000000004</v>
      </c>
      <c r="R793" s="170">
        <f>Q793*H793</f>
        <v>0.27587274000000001</v>
      </c>
      <c r="S793" s="170">
        <v>0</v>
      </c>
      <c r="T793" s="171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172" t="s">
        <v>378</v>
      </c>
      <c r="AT793" s="172" t="s">
        <v>650</v>
      </c>
      <c r="AU793" s="172" t="s">
        <v>144</v>
      </c>
      <c r="AY793" s="19" t="s">
        <v>135</v>
      </c>
      <c r="BE793" s="173">
        <f>IF(N793="základní",J793,0)</f>
        <v>0</v>
      </c>
      <c r="BF793" s="173">
        <f>IF(N793="snížená",J793,0)</f>
        <v>0</v>
      </c>
      <c r="BG793" s="173">
        <f>IF(N793="zákl. přenesená",J793,0)</f>
        <v>0</v>
      </c>
      <c r="BH793" s="173">
        <f>IF(N793="sníž. přenesená",J793,0)</f>
        <v>0</v>
      </c>
      <c r="BI793" s="173">
        <f>IF(N793="nulová",J793,0)</f>
        <v>0</v>
      </c>
      <c r="BJ793" s="19" t="s">
        <v>144</v>
      </c>
      <c r="BK793" s="173">
        <f>ROUND(I793*H793,2)</f>
        <v>0</v>
      </c>
      <c r="BL793" s="19" t="s">
        <v>266</v>
      </c>
      <c r="BM793" s="172" t="s">
        <v>1256</v>
      </c>
    </row>
    <row r="794" s="2" customFormat="1">
      <c r="A794" s="38"/>
      <c r="B794" s="39"/>
      <c r="C794" s="38"/>
      <c r="D794" s="174" t="s">
        <v>146</v>
      </c>
      <c r="E794" s="38"/>
      <c r="F794" s="175" t="s">
        <v>1255</v>
      </c>
      <c r="G794" s="38"/>
      <c r="H794" s="38"/>
      <c r="I794" s="176"/>
      <c r="J794" s="38"/>
      <c r="K794" s="38"/>
      <c r="L794" s="39"/>
      <c r="M794" s="177"/>
      <c r="N794" s="178"/>
      <c r="O794" s="72"/>
      <c r="P794" s="72"/>
      <c r="Q794" s="72"/>
      <c r="R794" s="72"/>
      <c r="S794" s="72"/>
      <c r="T794" s="73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T794" s="19" t="s">
        <v>146</v>
      </c>
      <c r="AU794" s="19" t="s">
        <v>144</v>
      </c>
    </row>
    <row r="795" s="13" customFormat="1">
      <c r="A795" s="13"/>
      <c r="B795" s="181"/>
      <c r="C795" s="13"/>
      <c r="D795" s="174" t="s">
        <v>150</v>
      </c>
      <c r="E795" s="13"/>
      <c r="F795" s="183" t="s">
        <v>1257</v>
      </c>
      <c r="G795" s="13"/>
      <c r="H795" s="184">
        <v>64.305999999999997</v>
      </c>
      <c r="I795" s="185"/>
      <c r="J795" s="13"/>
      <c r="K795" s="13"/>
      <c r="L795" s="181"/>
      <c r="M795" s="186"/>
      <c r="N795" s="187"/>
      <c r="O795" s="187"/>
      <c r="P795" s="187"/>
      <c r="Q795" s="187"/>
      <c r="R795" s="187"/>
      <c r="S795" s="187"/>
      <c r="T795" s="188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182" t="s">
        <v>150</v>
      </c>
      <c r="AU795" s="182" t="s">
        <v>144</v>
      </c>
      <c r="AV795" s="13" t="s">
        <v>144</v>
      </c>
      <c r="AW795" s="13" t="s">
        <v>4</v>
      </c>
      <c r="AX795" s="13" t="s">
        <v>81</v>
      </c>
      <c r="AY795" s="182" t="s">
        <v>135</v>
      </c>
    </row>
    <row r="796" s="2" customFormat="1" ht="21.75" customHeight="1">
      <c r="A796" s="38"/>
      <c r="B796" s="160"/>
      <c r="C796" s="161" t="s">
        <v>1258</v>
      </c>
      <c r="D796" s="161" t="s">
        <v>138</v>
      </c>
      <c r="E796" s="162" t="s">
        <v>1259</v>
      </c>
      <c r="F796" s="163" t="s">
        <v>1260</v>
      </c>
      <c r="G796" s="164" t="s">
        <v>288</v>
      </c>
      <c r="H796" s="165">
        <v>64.599999999999994</v>
      </c>
      <c r="I796" s="166"/>
      <c r="J796" s="167">
        <f>ROUND(I796*H796,2)</f>
        <v>0</v>
      </c>
      <c r="K796" s="163" t="s">
        <v>142</v>
      </c>
      <c r="L796" s="39"/>
      <c r="M796" s="168" t="s">
        <v>3</v>
      </c>
      <c r="N796" s="169" t="s">
        <v>45</v>
      </c>
      <c r="O796" s="72"/>
      <c r="P796" s="170">
        <f>O796*H796</f>
        <v>0</v>
      </c>
      <c r="Q796" s="170">
        <v>0</v>
      </c>
      <c r="R796" s="170">
        <f>Q796*H796</f>
        <v>0</v>
      </c>
      <c r="S796" s="170">
        <v>0.00029999999999999997</v>
      </c>
      <c r="T796" s="171">
        <f>S796*H796</f>
        <v>0.019379999999999998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172" t="s">
        <v>266</v>
      </c>
      <c r="AT796" s="172" t="s">
        <v>138</v>
      </c>
      <c r="AU796" s="172" t="s">
        <v>144</v>
      </c>
      <c r="AY796" s="19" t="s">
        <v>135</v>
      </c>
      <c r="BE796" s="173">
        <f>IF(N796="základní",J796,0)</f>
        <v>0</v>
      </c>
      <c r="BF796" s="173">
        <f>IF(N796="snížená",J796,0)</f>
        <v>0</v>
      </c>
      <c r="BG796" s="173">
        <f>IF(N796="zákl. přenesená",J796,0)</f>
        <v>0</v>
      </c>
      <c r="BH796" s="173">
        <f>IF(N796="sníž. přenesená",J796,0)</f>
        <v>0</v>
      </c>
      <c r="BI796" s="173">
        <f>IF(N796="nulová",J796,0)</f>
        <v>0</v>
      </c>
      <c r="BJ796" s="19" t="s">
        <v>144</v>
      </c>
      <c r="BK796" s="173">
        <f>ROUND(I796*H796,2)</f>
        <v>0</v>
      </c>
      <c r="BL796" s="19" t="s">
        <v>266</v>
      </c>
      <c r="BM796" s="172" t="s">
        <v>1261</v>
      </c>
    </row>
    <row r="797" s="2" customFormat="1">
      <c r="A797" s="38"/>
      <c r="B797" s="39"/>
      <c r="C797" s="38"/>
      <c r="D797" s="174" t="s">
        <v>146</v>
      </c>
      <c r="E797" s="38"/>
      <c r="F797" s="175" t="s">
        <v>1262</v>
      </c>
      <c r="G797" s="38"/>
      <c r="H797" s="38"/>
      <c r="I797" s="176"/>
      <c r="J797" s="38"/>
      <c r="K797" s="38"/>
      <c r="L797" s="39"/>
      <c r="M797" s="177"/>
      <c r="N797" s="178"/>
      <c r="O797" s="72"/>
      <c r="P797" s="72"/>
      <c r="Q797" s="72"/>
      <c r="R797" s="72"/>
      <c r="S797" s="72"/>
      <c r="T797" s="73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9" t="s">
        <v>146</v>
      </c>
      <c r="AU797" s="19" t="s">
        <v>144</v>
      </c>
    </row>
    <row r="798" s="2" customFormat="1">
      <c r="A798" s="38"/>
      <c r="B798" s="39"/>
      <c r="C798" s="38"/>
      <c r="D798" s="179" t="s">
        <v>148</v>
      </c>
      <c r="E798" s="38"/>
      <c r="F798" s="180" t="s">
        <v>1263</v>
      </c>
      <c r="G798" s="38"/>
      <c r="H798" s="38"/>
      <c r="I798" s="176"/>
      <c r="J798" s="38"/>
      <c r="K798" s="38"/>
      <c r="L798" s="39"/>
      <c r="M798" s="177"/>
      <c r="N798" s="178"/>
      <c r="O798" s="72"/>
      <c r="P798" s="72"/>
      <c r="Q798" s="72"/>
      <c r="R798" s="72"/>
      <c r="S798" s="72"/>
      <c r="T798" s="73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9" t="s">
        <v>148</v>
      </c>
      <c r="AU798" s="19" t="s">
        <v>144</v>
      </c>
    </row>
    <row r="799" s="2" customFormat="1" ht="16.5" customHeight="1">
      <c r="A799" s="38"/>
      <c r="B799" s="160"/>
      <c r="C799" s="161" t="s">
        <v>1264</v>
      </c>
      <c r="D799" s="161" t="s">
        <v>138</v>
      </c>
      <c r="E799" s="162" t="s">
        <v>1265</v>
      </c>
      <c r="F799" s="163" t="s">
        <v>1266</v>
      </c>
      <c r="G799" s="164" t="s">
        <v>288</v>
      </c>
      <c r="H799" s="165">
        <v>64.599999999999994</v>
      </c>
      <c r="I799" s="166"/>
      <c r="J799" s="167">
        <f>ROUND(I799*H799,2)</f>
        <v>0</v>
      </c>
      <c r="K799" s="163" t="s">
        <v>142</v>
      </c>
      <c r="L799" s="39"/>
      <c r="M799" s="168" t="s">
        <v>3</v>
      </c>
      <c r="N799" s="169" t="s">
        <v>45</v>
      </c>
      <c r="O799" s="72"/>
      <c r="P799" s="170">
        <f>O799*H799</f>
        <v>0</v>
      </c>
      <c r="Q799" s="170">
        <v>1.0000000000000001E-05</v>
      </c>
      <c r="R799" s="170">
        <f>Q799*H799</f>
        <v>0.00064599999999999998</v>
      </c>
      <c r="S799" s="170">
        <v>0</v>
      </c>
      <c r="T799" s="171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172" t="s">
        <v>266</v>
      </c>
      <c r="AT799" s="172" t="s">
        <v>138</v>
      </c>
      <c r="AU799" s="172" t="s">
        <v>144</v>
      </c>
      <c r="AY799" s="19" t="s">
        <v>135</v>
      </c>
      <c r="BE799" s="173">
        <f>IF(N799="základní",J799,0)</f>
        <v>0</v>
      </c>
      <c r="BF799" s="173">
        <f>IF(N799="snížená",J799,0)</f>
        <v>0</v>
      </c>
      <c r="BG799" s="173">
        <f>IF(N799="zákl. přenesená",J799,0)</f>
        <v>0</v>
      </c>
      <c r="BH799" s="173">
        <f>IF(N799="sníž. přenesená",J799,0)</f>
        <v>0</v>
      </c>
      <c r="BI799" s="173">
        <f>IF(N799="nulová",J799,0)</f>
        <v>0</v>
      </c>
      <c r="BJ799" s="19" t="s">
        <v>144</v>
      </c>
      <c r="BK799" s="173">
        <f>ROUND(I799*H799,2)</f>
        <v>0</v>
      </c>
      <c r="BL799" s="19" t="s">
        <v>266</v>
      </c>
      <c r="BM799" s="172" t="s">
        <v>1267</v>
      </c>
    </row>
    <row r="800" s="2" customFormat="1">
      <c r="A800" s="38"/>
      <c r="B800" s="39"/>
      <c r="C800" s="38"/>
      <c r="D800" s="174" t="s">
        <v>146</v>
      </c>
      <c r="E800" s="38"/>
      <c r="F800" s="175" t="s">
        <v>1268</v>
      </c>
      <c r="G800" s="38"/>
      <c r="H800" s="38"/>
      <c r="I800" s="176"/>
      <c r="J800" s="38"/>
      <c r="K800" s="38"/>
      <c r="L800" s="39"/>
      <c r="M800" s="177"/>
      <c r="N800" s="178"/>
      <c r="O800" s="72"/>
      <c r="P800" s="72"/>
      <c r="Q800" s="72"/>
      <c r="R800" s="72"/>
      <c r="S800" s="72"/>
      <c r="T800" s="73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T800" s="19" t="s">
        <v>146</v>
      </c>
      <c r="AU800" s="19" t="s">
        <v>144</v>
      </c>
    </row>
    <row r="801" s="2" customFormat="1">
      <c r="A801" s="38"/>
      <c r="B801" s="39"/>
      <c r="C801" s="38"/>
      <c r="D801" s="179" t="s">
        <v>148</v>
      </c>
      <c r="E801" s="38"/>
      <c r="F801" s="180" t="s">
        <v>1269</v>
      </c>
      <c r="G801" s="38"/>
      <c r="H801" s="38"/>
      <c r="I801" s="176"/>
      <c r="J801" s="38"/>
      <c r="K801" s="38"/>
      <c r="L801" s="39"/>
      <c r="M801" s="177"/>
      <c r="N801" s="178"/>
      <c r="O801" s="72"/>
      <c r="P801" s="72"/>
      <c r="Q801" s="72"/>
      <c r="R801" s="72"/>
      <c r="S801" s="72"/>
      <c r="T801" s="73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T801" s="19" t="s">
        <v>148</v>
      </c>
      <c r="AU801" s="19" t="s">
        <v>144</v>
      </c>
    </row>
    <row r="802" s="2" customFormat="1" ht="21.75" customHeight="1">
      <c r="A802" s="38"/>
      <c r="B802" s="160"/>
      <c r="C802" s="197" t="s">
        <v>1270</v>
      </c>
      <c r="D802" s="197" t="s">
        <v>650</v>
      </c>
      <c r="E802" s="198" t="s">
        <v>1271</v>
      </c>
      <c r="F802" s="199" t="s">
        <v>1272</v>
      </c>
      <c r="G802" s="200" t="s">
        <v>288</v>
      </c>
      <c r="H802" s="201">
        <v>64.599999999999994</v>
      </c>
      <c r="I802" s="202"/>
      <c r="J802" s="203">
        <f>ROUND(I802*H802,2)</f>
        <v>0</v>
      </c>
      <c r="K802" s="199" t="s">
        <v>142</v>
      </c>
      <c r="L802" s="204"/>
      <c r="M802" s="205" t="s">
        <v>3</v>
      </c>
      <c r="N802" s="206" t="s">
        <v>45</v>
      </c>
      <c r="O802" s="72"/>
      <c r="P802" s="170">
        <f>O802*H802</f>
        <v>0</v>
      </c>
      <c r="Q802" s="170">
        <v>0.00050000000000000001</v>
      </c>
      <c r="R802" s="170">
        <f>Q802*H802</f>
        <v>0.032299999999999995</v>
      </c>
      <c r="S802" s="170">
        <v>0</v>
      </c>
      <c r="T802" s="171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172" t="s">
        <v>378</v>
      </c>
      <c r="AT802" s="172" t="s">
        <v>650</v>
      </c>
      <c r="AU802" s="172" t="s">
        <v>144</v>
      </c>
      <c r="AY802" s="19" t="s">
        <v>135</v>
      </c>
      <c r="BE802" s="173">
        <f>IF(N802="základní",J802,0)</f>
        <v>0</v>
      </c>
      <c r="BF802" s="173">
        <f>IF(N802="snížená",J802,0)</f>
        <v>0</v>
      </c>
      <c r="BG802" s="173">
        <f>IF(N802="zákl. přenesená",J802,0)</f>
        <v>0</v>
      </c>
      <c r="BH802" s="173">
        <f>IF(N802="sníž. přenesená",J802,0)</f>
        <v>0</v>
      </c>
      <c r="BI802" s="173">
        <f>IF(N802="nulová",J802,0)</f>
        <v>0</v>
      </c>
      <c r="BJ802" s="19" t="s">
        <v>144</v>
      </c>
      <c r="BK802" s="173">
        <f>ROUND(I802*H802,2)</f>
        <v>0</v>
      </c>
      <c r="BL802" s="19" t="s">
        <v>266</v>
      </c>
      <c r="BM802" s="172" t="s">
        <v>1273</v>
      </c>
    </row>
    <row r="803" s="2" customFormat="1">
      <c r="A803" s="38"/>
      <c r="B803" s="39"/>
      <c r="C803" s="38"/>
      <c r="D803" s="174" t="s">
        <v>146</v>
      </c>
      <c r="E803" s="38"/>
      <c r="F803" s="175" t="s">
        <v>1272</v>
      </c>
      <c r="G803" s="38"/>
      <c r="H803" s="38"/>
      <c r="I803" s="176"/>
      <c r="J803" s="38"/>
      <c r="K803" s="38"/>
      <c r="L803" s="39"/>
      <c r="M803" s="177"/>
      <c r="N803" s="178"/>
      <c r="O803" s="72"/>
      <c r="P803" s="72"/>
      <c r="Q803" s="72"/>
      <c r="R803" s="72"/>
      <c r="S803" s="72"/>
      <c r="T803" s="73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9" t="s">
        <v>146</v>
      </c>
      <c r="AU803" s="19" t="s">
        <v>144</v>
      </c>
    </row>
    <row r="804" s="2" customFormat="1" ht="16.5" customHeight="1">
      <c r="A804" s="38"/>
      <c r="B804" s="160"/>
      <c r="C804" s="161" t="s">
        <v>1274</v>
      </c>
      <c r="D804" s="161" t="s">
        <v>138</v>
      </c>
      <c r="E804" s="162" t="s">
        <v>1275</v>
      </c>
      <c r="F804" s="163" t="s">
        <v>1276</v>
      </c>
      <c r="G804" s="164" t="s">
        <v>288</v>
      </c>
      <c r="H804" s="165">
        <v>64.599999999999994</v>
      </c>
      <c r="I804" s="166"/>
      <c r="J804" s="167">
        <f>ROUND(I804*H804,2)</f>
        <v>0</v>
      </c>
      <c r="K804" s="163" t="s">
        <v>142</v>
      </c>
      <c r="L804" s="39"/>
      <c r="M804" s="168" t="s">
        <v>3</v>
      </c>
      <c r="N804" s="169" t="s">
        <v>45</v>
      </c>
      <c r="O804" s="72"/>
      <c r="P804" s="170">
        <f>O804*H804</f>
        <v>0</v>
      </c>
      <c r="Q804" s="170">
        <v>9.0000000000000006E-05</v>
      </c>
      <c r="R804" s="170">
        <f>Q804*H804</f>
        <v>0.0058139999999999997</v>
      </c>
      <c r="S804" s="170">
        <v>0</v>
      </c>
      <c r="T804" s="171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172" t="s">
        <v>266</v>
      </c>
      <c r="AT804" s="172" t="s">
        <v>138</v>
      </c>
      <c r="AU804" s="172" t="s">
        <v>144</v>
      </c>
      <c r="AY804" s="19" t="s">
        <v>135</v>
      </c>
      <c r="BE804" s="173">
        <f>IF(N804="základní",J804,0)</f>
        <v>0</v>
      </c>
      <c r="BF804" s="173">
        <f>IF(N804="snížená",J804,0)</f>
        <v>0</v>
      </c>
      <c r="BG804" s="173">
        <f>IF(N804="zákl. přenesená",J804,0)</f>
        <v>0</v>
      </c>
      <c r="BH804" s="173">
        <f>IF(N804="sníž. přenesená",J804,0)</f>
        <v>0</v>
      </c>
      <c r="BI804" s="173">
        <f>IF(N804="nulová",J804,0)</f>
        <v>0</v>
      </c>
      <c r="BJ804" s="19" t="s">
        <v>144</v>
      </c>
      <c r="BK804" s="173">
        <f>ROUND(I804*H804,2)</f>
        <v>0</v>
      </c>
      <c r="BL804" s="19" t="s">
        <v>266</v>
      </c>
      <c r="BM804" s="172" t="s">
        <v>1277</v>
      </c>
    </row>
    <row r="805" s="2" customFormat="1">
      <c r="A805" s="38"/>
      <c r="B805" s="39"/>
      <c r="C805" s="38"/>
      <c r="D805" s="174" t="s">
        <v>146</v>
      </c>
      <c r="E805" s="38"/>
      <c r="F805" s="175" t="s">
        <v>1278</v>
      </c>
      <c r="G805" s="38"/>
      <c r="H805" s="38"/>
      <c r="I805" s="176"/>
      <c r="J805" s="38"/>
      <c r="K805" s="38"/>
      <c r="L805" s="39"/>
      <c r="M805" s="177"/>
      <c r="N805" s="178"/>
      <c r="O805" s="72"/>
      <c r="P805" s="72"/>
      <c r="Q805" s="72"/>
      <c r="R805" s="72"/>
      <c r="S805" s="72"/>
      <c r="T805" s="73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T805" s="19" t="s">
        <v>146</v>
      </c>
      <c r="AU805" s="19" t="s">
        <v>144</v>
      </c>
    </row>
    <row r="806" s="2" customFormat="1">
      <c r="A806" s="38"/>
      <c r="B806" s="39"/>
      <c r="C806" s="38"/>
      <c r="D806" s="179" t="s">
        <v>148</v>
      </c>
      <c r="E806" s="38"/>
      <c r="F806" s="180" t="s">
        <v>1279</v>
      </c>
      <c r="G806" s="38"/>
      <c r="H806" s="38"/>
      <c r="I806" s="176"/>
      <c r="J806" s="38"/>
      <c r="K806" s="38"/>
      <c r="L806" s="39"/>
      <c r="M806" s="177"/>
      <c r="N806" s="178"/>
      <c r="O806" s="72"/>
      <c r="P806" s="72"/>
      <c r="Q806" s="72"/>
      <c r="R806" s="72"/>
      <c r="S806" s="72"/>
      <c r="T806" s="73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T806" s="19" t="s">
        <v>148</v>
      </c>
      <c r="AU806" s="19" t="s">
        <v>144</v>
      </c>
    </row>
    <row r="807" s="2" customFormat="1" ht="24.15" customHeight="1">
      <c r="A807" s="38"/>
      <c r="B807" s="160"/>
      <c r="C807" s="161" t="s">
        <v>1280</v>
      </c>
      <c r="D807" s="161" t="s">
        <v>138</v>
      </c>
      <c r="E807" s="162" t="s">
        <v>1281</v>
      </c>
      <c r="F807" s="163" t="s">
        <v>1282</v>
      </c>
      <c r="G807" s="164" t="s">
        <v>161</v>
      </c>
      <c r="H807" s="165">
        <v>58.460000000000001</v>
      </c>
      <c r="I807" s="166"/>
      <c r="J807" s="167">
        <f>ROUND(I807*H807,2)</f>
        <v>0</v>
      </c>
      <c r="K807" s="163" t="s">
        <v>142</v>
      </c>
      <c r="L807" s="39"/>
      <c r="M807" s="168" t="s">
        <v>3</v>
      </c>
      <c r="N807" s="169" t="s">
        <v>45</v>
      </c>
      <c r="O807" s="72"/>
      <c r="P807" s="170">
        <f>O807*H807</f>
        <v>0</v>
      </c>
      <c r="Q807" s="170">
        <v>0</v>
      </c>
      <c r="R807" s="170">
        <f>Q807*H807</f>
        <v>0</v>
      </c>
      <c r="S807" s="170">
        <v>0</v>
      </c>
      <c r="T807" s="171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172" t="s">
        <v>266</v>
      </c>
      <c r="AT807" s="172" t="s">
        <v>138</v>
      </c>
      <c r="AU807" s="172" t="s">
        <v>144</v>
      </c>
      <c r="AY807" s="19" t="s">
        <v>135</v>
      </c>
      <c r="BE807" s="173">
        <f>IF(N807="základní",J807,0)</f>
        <v>0</v>
      </c>
      <c r="BF807" s="173">
        <f>IF(N807="snížená",J807,0)</f>
        <v>0</v>
      </c>
      <c r="BG807" s="173">
        <f>IF(N807="zákl. přenesená",J807,0)</f>
        <v>0</v>
      </c>
      <c r="BH807" s="173">
        <f>IF(N807="sníž. přenesená",J807,0)</f>
        <v>0</v>
      </c>
      <c r="BI807" s="173">
        <f>IF(N807="nulová",J807,0)</f>
        <v>0</v>
      </c>
      <c r="BJ807" s="19" t="s">
        <v>144</v>
      </c>
      <c r="BK807" s="173">
        <f>ROUND(I807*H807,2)</f>
        <v>0</v>
      </c>
      <c r="BL807" s="19" t="s">
        <v>266</v>
      </c>
      <c r="BM807" s="172" t="s">
        <v>1283</v>
      </c>
    </row>
    <row r="808" s="2" customFormat="1">
      <c r="A808" s="38"/>
      <c r="B808" s="39"/>
      <c r="C808" s="38"/>
      <c r="D808" s="174" t="s">
        <v>146</v>
      </c>
      <c r="E808" s="38"/>
      <c r="F808" s="175" t="s">
        <v>1284</v>
      </c>
      <c r="G808" s="38"/>
      <c r="H808" s="38"/>
      <c r="I808" s="176"/>
      <c r="J808" s="38"/>
      <c r="K808" s="38"/>
      <c r="L808" s="39"/>
      <c r="M808" s="177"/>
      <c r="N808" s="178"/>
      <c r="O808" s="72"/>
      <c r="P808" s="72"/>
      <c r="Q808" s="72"/>
      <c r="R808" s="72"/>
      <c r="S808" s="72"/>
      <c r="T808" s="73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9" t="s">
        <v>146</v>
      </c>
      <c r="AU808" s="19" t="s">
        <v>144</v>
      </c>
    </row>
    <row r="809" s="2" customFormat="1">
      <c r="A809" s="38"/>
      <c r="B809" s="39"/>
      <c r="C809" s="38"/>
      <c r="D809" s="179" t="s">
        <v>148</v>
      </c>
      <c r="E809" s="38"/>
      <c r="F809" s="180" t="s">
        <v>1285</v>
      </c>
      <c r="G809" s="38"/>
      <c r="H809" s="38"/>
      <c r="I809" s="176"/>
      <c r="J809" s="38"/>
      <c r="K809" s="38"/>
      <c r="L809" s="39"/>
      <c r="M809" s="177"/>
      <c r="N809" s="178"/>
      <c r="O809" s="72"/>
      <c r="P809" s="72"/>
      <c r="Q809" s="72"/>
      <c r="R809" s="72"/>
      <c r="S809" s="72"/>
      <c r="T809" s="73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T809" s="19" t="s">
        <v>148</v>
      </c>
      <c r="AU809" s="19" t="s">
        <v>144</v>
      </c>
    </row>
    <row r="810" s="2" customFormat="1" ht="24.15" customHeight="1">
      <c r="A810" s="38"/>
      <c r="B810" s="160"/>
      <c r="C810" s="161" t="s">
        <v>1286</v>
      </c>
      <c r="D810" s="161" t="s">
        <v>138</v>
      </c>
      <c r="E810" s="162" t="s">
        <v>1287</v>
      </c>
      <c r="F810" s="163" t="s">
        <v>1288</v>
      </c>
      <c r="G810" s="164" t="s">
        <v>935</v>
      </c>
      <c r="H810" s="207"/>
      <c r="I810" s="166"/>
      <c r="J810" s="167">
        <f>ROUND(I810*H810,2)</f>
        <v>0</v>
      </c>
      <c r="K810" s="163" t="s">
        <v>142</v>
      </c>
      <c r="L810" s="39"/>
      <c r="M810" s="168" t="s">
        <v>3</v>
      </c>
      <c r="N810" s="169" t="s">
        <v>45</v>
      </c>
      <c r="O810" s="72"/>
      <c r="P810" s="170">
        <f>O810*H810</f>
        <v>0</v>
      </c>
      <c r="Q810" s="170">
        <v>0</v>
      </c>
      <c r="R810" s="170">
        <f>Q810*H810</f>
        <v>0</v>
      </c>
      <c r="S810" s="170">
        <v>0</v>
      </c>
      <c r="T810" s="171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172" t="s">
        <v>266</v>
      </c>
      <c r="AT810" s="172" t="s">
        <v>138</v>
      </c>
      <c r="AU810" s="172" t="s">
        <v>144</v>
      </c>
      <c r="AY810" s="19" t="s">
        <v>135</v>
      </c>
      <c r="BE810" s="173">
        <f>IF(N810="základní",J810,0)</f>
        <v>0</v>
      </c>
      <c r="BF810" s="173">
        <f>IF(N810="snížená",J810,0)</f>
        <v>0</v>
      </c>
      <c r="BG810" s="173">
        <f>IF(N810="zákl. přenesená",J810,0)</f>
        <v>0</v>
      </c>
      <c r="BH810" s="173">
        <f>IF(N810="sníž. přenesená",J810,0)</f>
        <v>0</v>
      </c>
      <c r="BI810" s="173">
        <f>IF(N810="nulová",J810,0)</f>
        <v>0</v>
      </c>
      <c r="BJ810" s="19" t="s">
        <v>144</v>
      </c>
      <c r="BK810" s="173">
        <f>ROUND(I810*H810,2)</f>
        <v>0</v>
      </c>
      <c r="BL810" s="19" t="s">
        <v>266</v>
      </c>
      <c r="BM810" s="172" t="s">
        <v>1289</v>
      </c>
    </row>
    <row r="811" s="2" customFormat="1">
      <c r="A811" s="38"/>
      <c r="B811" s="39"/>
      <c r="C811" s="38"/>
      <c r="D811" s="174" t="s">
        <v>146</v>
      </c>
      <c r="E811" s="38"/>
      <c r="F811" s="175" t="s">
        <v>1290</v>
      </c>
      <c r="G811" s="38"/>
      <c r="H811" s="38"/>
      <c r="I811" s="176"/>
      <c r="J811" s="38"/>
      <c r="K811" s="38"/>
      <c r="L811" s="39"/>
      <c r="M811" s="177"/>
      <c r="N811" s="178"/>
      <c r="O811" s="72"/>
      <c r="P811" s="72"/>
      <c r="Q811" s="72"/>
      <c r="R811" s="72"/>
      <c r="S811" s="72"/>
      <c r="T811" s="73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T811" s="19" t="s">
        <v>146</v>
      </c>
      <c r="AU811" s="19" t="s">
        <v>144</v>
      </c>
    </row>
    <row r="812" s="2" customFormat="1">
      <c r="A812" s="38"/>
      <c r="B812" s="39"/>
      <c r="C812" s="38"/>
      <c r="D812" s="179" t="s">
        <v>148</v>
      </c>
      <c r="E812" s="38"/>
      <c r="F812" s="180" t="s">
        <v>1291</v>
      </c>
      <c r="G812" s="38"/>
      <c r="H812" s="38"/>
      <c r="I812" s="176"/>
      <c r="J812" s="38"/>
      <c r="K812" s="38"/>
      <c r="L812" s="39"/>
      <c r="M812" s="177"/>
      <c r="N812" s="178"/>
      <c r="O812" s="72"/>
      <c r="P812" s="72"/>
      <c r="Q812" s="72"/>
      <c r="R812" s="72"/>
      <c r="S812" s="72"/>
      <c r="T812" s="73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9" t="s">
        <v>148</v>
      </c>
      <c r="AU812" s="19" t="s">
        <v>144</v>
      </c>
    </row>
    <row r="813" s="12" customFormat="1" ht="22.8" customHeight="1">
      <c r="A813" s="12"/>
      <c r="B813" s="147"/>
      <c r="C813" s="12"/>
      <c r="D813" s="148" t="s">
        <v>72</v>
      </c>
      <c r="E813" s="158" t="s">
        <v>1292</v>
      </c>
      <c r="F813" s="158" t="s">
        <v>1293</v>
      </c>
      <c r="G813" s="12"/>
      <c r="H813" s="12"/>
      <c r="I813" s="150"/>
      <c r="J813" s="159">
        <f>BK813</f>
        <v>0</v>
      </c>
      <c r="K813" s="12"/>
      <c r="L813" s="147"/>
      <c r="M813" s="152"/>
      <c r="N813" s="153"/>
      <c r="O813" s="153"/>
      <c r="P813" s="154">
        <f>SUM(P814:P859)</f>
        <v>0</v>
      </c>
      <c r="Q813" s="153"/>
      <c r="R813" s="154">
        <f>SUM(R814:R859)</f>
        <v>0.68113380000000001</v>
      </c>
      <c r="S813" s="153"/>
      <c r="T813" s="155">
        <f>SUM(T814:T859)</f>
        <v>0.54073599999999999</v>
      </c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R813" s="148" t="s">
        <v>144</v>
      </c>
      <c r="AT813" s="156" t="s">
        <v>72</v>
      </c>
      <c r="AU813" s="156" t="s">
        <v>81</v>
      </c>
      <c r="AY813" s="148" t="s">
        <v>135</v>
      </c>
      <c r="BK813" s="157">
        <f>SUM(BK814:BK859)</f>
        <v>0</v>
      </c>
    </row>
    <row r="814" s="2" customFormat="1" ht="16.5" customHeight="1">
      <c r="A814" s="38"/>
      <c r="B814" s="160"/>
      <c r="C814" s="161" t="s">
        <v>1294</v>
      </c>
      <c r="D814" s="161" t="s">
        <v>138</v>
      </c>
      <c r="E814" s="162" t="s">
        <v>1295</v>
      </c>
      <c r="F814" s="163" t="s">
        <v>1296</v>
      </c>
      <c r="G814" s="164" t="s">
        <v>161</v>
      </c>
      <c r="H814" s="165">
        <v>19.920000000000002</v>
      </c>
      <c r="I814" s="166"/>
      <c r="J814" s="167">
        <f>ROUND(I814*H814,2)</f>
        <v>0</v>
      </c>
      <c r="K814" s="163" t="s">
        <v>142</v>
      </c>
      <c r="L814" s="39"/>
      <c r="M814" s="168" t="s">
        <v>3</v>
      </c>
      <c r="N814" s="169" t="s">
        <v>45</v>
      </c>
      <c r="O814" s="72"/>
      <c r="P814" s="170">
        <f>O814*H814</f>
        <v>0</v>
      </c>
      <c r="Q814" s="170">
        <v>0</v>
      </c>
      <c r="R814" s="170">
        <f>Q814*H814</f>
        <v>0</v>
      </c>
      <c r="S814" s="170">
        <v>0</v>
      </c>
      <c r="T814" s="171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172" t="s">
        <v>266</v>
      </c>
      <c r="AT814" s="172" t="s">
        <v>138</v>
      </c>
      <c r="AU814" s="172" t="s">
        <v>144</v>
      </c>
      <c r="AY814" s="19" t="s">
        <v>135</v>
      </c>
      <c r="BE814" s="173">
        <f>IF(N814="základní",J814,0)</f>
        <v>0</v>
      </c>
      <c r="BF814" s="173">
        <f>IF(N814="snížená",J814,0)</f>
        <v>0</v>
      </c>
      <c r="BG814" s="173">
        <f>IF(N814="zákl. přenesená",J814,0)</f>
        <v>0</v>
      </c>
      <c r="BH814" s="173">
        <f>IF(N814="sníž. přenesená",J814,0)</f>
        <v>0</v>
      </c>
      <c r="BI814" s="173">
        <f>IF(N814="nulová",J814,0)</f>
        <v>0</v>
      </c>
      <c r="BJ814" s="19" t="s">
        <v>144</v>
      </c>
      <c r="BK814" s="173">
        <f>ROUND(I814*H814,2)</f>
        <v>0</v>
      </c>
      <c r="BL814" s="19" t="s">
        <v>266</v>
      </c>
      <c r="BM814" s="172" t="s">
        <v>1297</v>
      </c>
    </row>
    <row r="815" s="2" customFormat="1">
      <c r="A815" s="38"/>
      <c r="B815" s="39"/>
      <c r="C815" s="38"/>
      <c r="D815" s="174" t="s">
        <v>146</v>
      </c>
      <c r="E815" s="38"/>
      <c r="F815" s="175" t="s">
        <v>1298</v>
      </c>
      <c r="G815" s="38"/>
      <c r="H815" s="38"/>
      <c r="I815" s="176"/>
      <c r="J815" s="38"/>
      <c r="K815" s="38"/>
      <c r="L815" s="39"/>
      <c r="M815" s="177"/>
      <c r="N815" s="178"/>
      <c r="O815" s="72"/>
      <c r="P815" s="72"/>
      <c r="Q815" s="72"/>
      <c r="R815" s="72"/>
      <c r="S815" s="72"/>
      <c r="T815" s="73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9" t="s">
        <v>146</v>
      </c>
      <c r="AU815" s="19" t="s">
        <v>144</v>
      </c>
    </row>
    <row r="816" s="2" customFormat="1">
      <c r="A816" s="38"/>
      <c r="B816" s="39"/>
      <c r="C816" s="38"/>
      <c r="D816" s="179" t="s">
        <v>148</v>
      </c>
      <c r="E816" s="38"/>
      <c r="F816" s="180" t="s">
        <v>1299</v>
      </c>
      <c r="G816" s="38"/>
      <c r="H816" s="38"/>
      <c r="I816" s="176"/>
      <c r="J816" s="38"/>
      <c r="K816" s="38"/>
      <c r="L816" s="39"/>
      <c r="M816" s="177"/>
      <c r="N816" s="178"/>
      <c r="O816" s="72"/>
      <c r="P816" s="72"/>
      <c r="Q816" s="72"/>
      <c r="R816" s="72"/>
      <c r="S816" s="72"/>
      <c r="T816" s="73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T816" s="19" t="s">
        <v>148</v>
      </c>
      <c r="AU816" s="19" t="s">
        <v>144</v>
      </c>
    </row>
    <row r="817" s="13" customFormat="1">
      <c r="A817" s="13"/>
      <c r="B817" s="181"/>
      <c r="C817" s="13"/>
      <c r="D817" s="174" t="s">
        <v>150</v>
      </c>
      <c r="E817" s="182" t="s">
        <v>3</v>
      </c>
      <c r="F817" s="183" t="s">
        <v>1300</v>
      </c>
      <c r="G817" s="13"/>
      <c r="H817" s="184">
        <v>5.9199999999999999</v>
      </c>
      <c r="I817" s="185"/>
      <c r="J817" s="13"/>
      <c r="K817" s="13"/>
      <c r="L817" s="181"/>
      <c r="M817" s="186"/>
      <c r="N817" s="187"/>
      <c r="O817" s="187"/>
      <c r="P817" s="187"/>
      <c r="Q817" s="187"/>
      <c r="R817" s="187"/>
      <c r="S817" s="187"/>
      <c r="T817" s="188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182" t="s">
        <v>150</v>
      </c>
      <c r="AU817" s="182" t="s">
        <v>144</v>
      </c>
      <c r="AV817" s="13" t="s">
        <v>144</v>
      </c>
      <c r="AW817" s="13" t="s">
        <v>34</v>
      </c>
      <c r="AX817" s="13" t="s">
        <v>73</v>
      </c>
      <c r="AY817" s="182" t="s">
        <v>135</v>
      </c>
    </row>
    <row r="818" s="13" customFormat="1">
      <c r="A818" s="13"/>
      <c r="B818" s="181"/>
      <c r="C818" s="13"/>
      <c r="D818" s="174" t="s">
        <v>150</v>
      </c>
      <c r="E818" s="182" t="s">
        <v>3</v>
      </c>
      <c r="F818" s="183" t="s">
        <v>1301</v>
      </c>
      <c r="G818" s="13"/>
      <c r="H818" s="184">
        <v>14</v>
      </c>
      <c r="I818" s="185"/>
      <c r="J818" s="13"/>
      <c r="K818" s="13"/>
      <c r="L818" s="181"/>
      <c r="M818" s="186"/>
      <c r="N818" s="187"/>
      <c r="O818" s="187"/>
      <c r="P818" s="187"/>
      <c r="Q818" s="187"/>
      <c r="R818" s="187"/>
      <c r="S818" s="187"/>
      <c r="T818" s="188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182" t="s">
        <v>150</v>
      </c>
      <c r="AU818" s="182" t="s">
        <v>144</v>
      </c>
      <c r="AV818" s="13" t="s">
        <v>144</v>
      </c>
      <c r="AW818" s="13" t="s">
        <v>34</v>
      </c>
      <c r="AX818" s="13" t="s">
        <v>73</v>
      </c>
      <c r="AY818" s="182" t="s">
        <v>135</v>
      </c>
    </row>
    <row r="819" s="2" customFormat="1" ht="16.5" customHeight="1">
      <c r="A819" s="38"/>
      <c r="B819" s="160"/>
      <c r="C819" s="161" t="s">
        <v>1302</v>
      </c>
      <c r="D819" s="161" t="s">
        <v>138</v>
      </c>
      <c r="E819" s="162" t="s">
        <v>1303</v>
      </c>
      <c r="F819" s="163" t="s">
        <v>1304</v>
      </c>
      <c r="G819" s="164" t="s">
        <v>161</v>
      </c>
      <c r="H819" s="165">
        <v>19.920000000000002</v>
      </c>
      <c r="I819" s="166"/>
      <c r="J819" s="167">
        <f>ROUND(I819*H819,2)</f>
        <v>0</v>
      </c>
      <c r="K819" s="163" t="s">
        <v>142</v>
      </c>
      <c r="L819" s="39"/>
      <c r="M819" s="168" t="s">
        <v>3</v>
      </c>
      <c r="N819" s="169" t="s">
        <v>45</v>
      </c>
      <c r="O819" s="72"/>
      <c r="P819" s="170">
        <f>O819*H819</f>
        <v>0</v>
      </c>
      <c r="Q819" s="170">
        <v>0.00029999999999999997</v>
      </c>
      <c r="R819" s="170">
        <f>Q819*H819</f>
        <v>0.0059760000000000004</v>
      </c>
      <c r="S819" s="170">
        <v>0</v>
      </c>
      <c r="T819" s="171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172" t="s">
        <v>266</v>
      </c>
      <c r="AT819" s="172" t="s">
        <v>138</v>
      </c>
      <c r="AU819" s="172" t="s">
        <v>144</v>
      </c>
      <c r="AY819" s="19" t="s">
        <v>135</v>
      </c>
      <c r="BE819" s="173">
        <f>IF(N819="základní",J819,0)</f>
        <v>0</v>
      </c>
      <c r="BF819" s="173">
        <f>IF(N819="snížená",J819,0)</f>
        <v>0</v>
      </c>
      <c r="BG819" s="173">
        <f>IF(N819="zákl. přenesená",J819,0)</f>
        <v>0</v>
      </c>
      <c r="BH819" s="173">
        <f>IF(N819="sníž. přenesená",J819,0)</f>
        <v>0</v>
      </c>
      <c r="BI819" s="173">
        <f>IF(N819="nulová",J819,0)</f>
        <v>0</v>
      </c>
      <c r="BJ819" s="19" t="s">
        <v>144</v>
      </c>
      <c r="BK819" s="173">
        <f>ROUND(I819*H819,2)</f>
        <v>0</v>
      </c>
      <c r="BL819" s="19" t="s">
        <v>266</v>
      </c>
      <c r="BM819" s="172" t="s">
        <v>1305</v>
      </c>
    </row>
    <row r="820" s="2" customFormat="1">
      <c r="A820" s="38"/>
      <c r="B820" s="39"/>
      <c r="C820" s="38"/>
      <c r="D820" s="174" t="s">
        <v>146</v>
      </c>
      <c r="E820" s="38"/>
      <c r="F820" s="175" t="s">
        <v>1306</v>
      </c>
      <c r="G820" s="38"/>
      <c r="H820" s="38"/>
      <c r="I820" s="176"/>
      <c r="J820" s="38"/>
      <c r="K820" s="38"/>
      <c r="L820" s="39"/>
      <c r="M820" s="177"/>
      <c r="N820" s="178"/>
      <c r="O820" s="72"/>
      <c r="P820" s="72"/>
      <c r="Q820" s="72"/>
      <c r="R820" s="72"/>
      <c r="S820" s="72"/>
      <c r="T820" s="73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9" t="s">
        <v>146</v>
      </c>
      <c r="AU820" s="19" t="s">
        <v>144</v>
      </c>
    </row>
    <row r="821" s="2" customFormat="1">
      <c r="A821" s="38"/>
      <c r="B821" s="39"/>
      <c r="C821" s="38"/>
      <c r="D821" s="179" t="s">
        <v>148</v>
      </c>
      <c r="E821" s="38"/>
      <c r="F821" s="180" t="s">
        <v>1307</v>
      </c>
      <c r="G821" s="38"/>
      <c r="H821" s="38"/>
      <c r="I821" s="176"/>
      <c r="J821" s="38"/>
      <c r="K821" s="38"/>
      <c r="L821" s="39"/>
      <c r="M821" s="177"/>
      <c r="N821" s="178"/>
      <c r="O821" s="72"/>
      <c r="P821" s="72"/>
      <c r="Q821" s="72"/>
      <c r="R821" s="72"/>
      <c r="S821" s="72"/>
      <c r="T821" s="73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T821" s="19" t="s">
        <v>148</v>
      </c>
      <c r="AU821" s="19" t="s">
        <v>144</v>
      </c>
    </row>
    <row r="822" s="2" customFormat="1" ht="24.15" customHeight="1">
      <c r="A822" s="38"/>
      <c r="B822" s="160"/>
      <c r="C822" s="161" t="s">
        <v>1308</v>
      </c>
      <c r="D822" s="161" t="s">
        <v>138</v>
      </c>
      <c r="E822" s="162" t="s">
        <v>1309</v>
      </c>
      <c r="F822" s="163" t="s">
        <v>1310</v>
      </c>
      <c r="G822" s="164" t="s">
        <v>161</v>
      </c>
      <c r="H822" s="165">
        <v>19.920000000000002</v>
      </c>
      <c r="I822" s="166"/>
      <c r="J822" s="167">
        <f>ROUND(I822*H822,2)</f>
        <v>0</v>
      </c>
      <c r="K822" s="163" t="s">
        <v>142</v>
      </c>
      <c r="L822" s="39"/>
      <c r="M822" s="168" t="s">
        <v>3</v>
      </c>
      <c r="N822" s="169" t="s">
        <v>45</v>
      </c>
      <c r="O822" s="72"/>
      <c r="P822" s="170">
        <f>O822*H822</f>
        <v>0</v>
      </c>
      <c r="Q822" s="170">
        <v>0.0015</v>
      </c>
      <c r="R822" s="170">
        <f>Q822*H822</f>
        <v>0.029880000000000004</v>
      </c>
      <c r="S822" s="170">
        <v>0</v>
      </c>
      <c r="T822" s="171">
        <f>S822*H822</f>
        <v>0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72" t="s">
        <v>266</v>
      </c>
      <c r="AT822" s="172" t="s">
        <v>138</v>
      </c>
      <c r="AU822" s="172" t="s">
        <v>144</v>
      </c>
      <c r="AY822" s="19" t="s">
        <v>135</v>
      </c>
      <c r="BE822" s="173">
        <f>IF(N822="základní",J822,0)</f>
        <v>0</v>
      </c>
      <c r="BF822" s="173">
        <f>IF(N822="snížená",J822,0)</f>
        <v>0</v>
      </c>
      <c r="BG822" s="173">
        <f>IF(N822="zákl. přenesená",J822,0)</f>
        <v>0</v>
      </c>
      <c r="BH822" s="173">
        <f>IF(N822="sníž. přenesená",J822,0)</f>
        <v>0</v>
      </c>
      <c r="BI822" s="173">
        <f>IF(N822="nulová",J822,0)</f>
        <v>0</v>
      </c>
      <c r="BJ822" s="19" t="s">
        <v>144</v>
      </c>
      <c r="BK822" s="173">
        <f>ROUND(I822*H822,2)</f>
        <v>0</v>
      </c>
      <c r="BL822" s="19" t="s">
        <v>266</v>
      </c>
      <c r="BM822" s="172" t="s">
        <v>1311</v>
      </c>
    </row>
    <row r="823" s="2" customFormat="1">
      <c r="A823" s="38"/>
      <c r="B823" s="39"/>
      <c r="C823" s="38"/>
      <c r="D823" s="174" t="s">
        <v>146</v>
      </c>
      <c r="E823" s="38"/>
      <c r="F823" s="175" t="s">
        <v>1312</v>
      </c>
      <c r="G823" s="38"/>
      <c r="H823" s="38"/>
      <c r="I823" s="176"/>
      <c r="J823" s="38"/>
      <c r="K823" s="38"/>
      <c r="L823" s="39"/>
      <c r="M823" s="177"/>
      <c r="N823" s="178"/>
      <c r="O823" s="72"/>
      <c r="P823" s="72"/>
      <c r="Q823" s="72"/>
      <c r="R823" s="72"/>
      <c r="S823" s="72"/>
      <c r="T823" s="73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9" t="s">
        <v>146</v>
      </c>
      <c r="AU823" s="19" t="s">
        <v>144</v>
      </c>
    </row>
    <row r="824" s="2" customFormat="1">
      <c r="A824" s="38"/>
      <c r="B824" s="39"/>
      <c r="C824" s="38"/>
      <c r="D824" s="179" t="s">
        <v>148</v>
      </c>
      <c r="E824" s="38"/>
      <c r="F824" s="180" t="s">
        <v>1313</v>
      </c>
      <c r="G824" s="38"/>
      <c r="H824" s="38"/>
      <c r="I824" s="176"/>
      <c r="J824" s="38"/>
      <c r="K824" s="38"/>
      <c r="L824" s="39"/>
      <c r="M824" s="177"/>
      <c r="N824" s="178"/>
      <c r="O824" s="72"/>
      <c r="P824" s="72"/>
      <c r="Q824" s="72"/>
      <c r="R824" s="72"/>
      <c r="S824" s="72"/>
      <c r="T824" s="73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9" t="s">
        <v>148</v>
      </c>
      <c r="AU824" s="19" t="s">
        <v>144</v>
      </c>
    </row>
    <row r="825" s="2" customFormat="1" ht="24.15" customHeight="1">
      <c r="A825" s="38"/>
      <c r="B825" s="160"/>
      <c r="C825" s="161" t="s">
        <v>1314</v>
      </c>
      <c r="D825" s="161" t="s">
        <v>138</v>
      </c>
      <c r="E825" s="162" t="s">
        <v>1315</v>
      </c>
      <c r="F825" s="163" t="s">
        <v>1316</v>
      </c>
      <c r="G825" s="164" t="s">
        <v>335</v>
      </c>
      <c r="H825" s="165">
        <v>8</v>
      </c>
      <c r="I825" s="166"/>
      <c r="J825" s="167">
        <f>ROUND(I825*H825,2)</f>
        <v>0</v>
      </c>
      <c r="K825" s="163" t="s">
        <v>142</v>
      </c>
      <c r="L825" s="39"/>
      <c r="M825" s="168" t="s">
        <v>3</v>
      </c>
      <c r="N825" s="169" t="s">
        <v>45</v>
      </c>
      <c r="O825" s="72"/>
      <c r="P825" s="170">
        <f>O825*H825</f>
        <v>0</v>
      </c>
      <c r="Q825" s="170">
        <v>0.00021000000000000001</v>
      </c>
      <c r="R825" s="170">
        <f>Q825*H825</f>
        <v>0.0016800000000000001</v>
      </c>
      <c r="S825" s="170">
        <v>0</v>
      </c>
      <c r="T825" s="171">
        <f>S825*H825</f>
        <v>0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172" t="s">
        <v>266</v>
      </c>
      <c r="AT825" s="172" t="s">
        <v>138</v>
      </c>
      <c r="AU825" s="172" t="s">
        <v>144</v>
      </c>
      <c r="AY825" s="19" t="s">
        <v>135</v>
      </c>
      <c r="BE825" s="173">
        <f>IF(N825="základní",J825,0)</f>
        <v>0</v>
      </c>
      <c r="BF825" s="173">
        <f>IF(N825="snížená",J825,0)</f>
        <v>0</v>
      </c>
      <c r="BG825" s="173">
        <f>IF(N825="zákl. přenesená",J825,0)</f>
        <v>0</v>
      </c>
      <c r="BH825" s="173">
        <f>IF(N825="sníž. přenesená",J825,0)</f>
        <v>0</v>
      </c>
      <c r="BI825" s="173">
        <f>IF(N825="nulová",J825,0)</f>
        <v>0</v>
      </c>
      <c r="BJ825" s="19" t="s">
        <v>144</v>
      </c>
      <c r="BK825" s="173">
        <f>ROUND(I825*H825,2)</f>
        <v>0</v>
      </c>
      <c r="BL825" s="19" t="s">
        <v>266</v>
      </c>
      <c r="BM825" s="172" t="s">
        <v>1317</v>
      </c>
    </row>
    <row r="826" s="2" customFormat="1">
      <c r="A826" s="38"/>
      <c r="B826" s="39"/>
      <c r="C826" s="38"/>
      <c r="D826" s="174" t="s">
        <v>146</v>
      </c>
      <c r="E826" s="38"/>
      <c r="F826" s="175" t="s">
        <v>1318</v>
      </c>
      <c r="G826" s="38"/>
      <c r="H826" s="38"/>
      <c r="I826" s="176"/>
      <c r="J826" s="38"/>
      <c r="K826" s="38"/>
      <c r="L826" s="39"/>
      <c r="M826" s="177"/>
      <c r="N826" s="178"/>
      <c r="O826" s="72"/>
      <c r="P826" s="72"/>
      <c r="Q826" s="72"/>
      <c r="R826" s="72"/>
      <c r="S826" s="72"/>
      <c r="T826" s="73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T826" s="19" t="s">
        <v>146</v>
      </c>
      <c r="AU826" s="19" t="s">
        <v>144</v>
      </c>
    </row>
    <row r="827" s="2" customFormat="1">
      <c r="A827" s="38"/>
      <c r="B827" s="39"/>
      <c r="C827" s="38"/>
      <c r="D827" s="179" t="s">
        <v>148</v>
      </c>
      <c r="E827" s="38"/>
      <c r="F827" s="180" t="s">
        <v>1319</v>
      </c>
      <c r="G827" s="38"/>
      <c r="H827" s="38"/>
      <c r="I827" s="176"/>
      <c r="J827" s="38"/>
      <c r="K827" s="38"/>
      <c r="L827" s="39"/>
      <c r="M827" s="177"/>
      <c r="N827" s="178"/>
      <c r="O827" s="72"/>
      <c r="P827" s="72"/>
      <c r="Q827" s="72"/>
      <c r="R827" s="72"/>
      <c r="S827" s="72"/>
      <c r="T827" s="73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T827" s="19" t="s">
        <v>148</v>
      </c>
      <c r="AU827" s="19" t="s">
        <v>144</v>
      </c>
    </row>
    <row r="828" s="2" customFormat="1" ht="24.15" customHeight="1">
      <c r="A828" s="38"/>
      <c r="B828" s="160"/>
      <c r="C828" s="161" t="s">
        <v>1320</v>
      </c>
      <c r="D828" s="161" t="s">
        <v>138</v>
      </c>
      <c r="E828" s="162" t="s">
        <v>1321</v>
      </c>
      <c r="F828" s="163" t="s">
        <v>1322</v>
      </c>
      <c r="G828" s="164" t="s">
        <v>288</v>
      </c>
      <c r="H828" s="165">
        <v>15</v>
      </c>
      <c r="I828" s="166"/>
      <c r="J828" s="167">
        <f>ROUND(I828*H828,2)</f>
        <v>0</v>
      </c>
      <c r="K828" s="163" t="s">
        <v>142</v>
      </c>
      <c r="L828" s="39"/>
      <c r="M828" s="168" t="s">
        <v>3</v>
      </c>
      <c r="N828" s="169" t="s">
        <v>45</v>
      </c>
      <c r="O828" s="72"/>
      <c r="P828" s="170">
        <f>O828*H828</f>
        <v>0</v>
      </c>
      <c r="Q828" s="170">
        <v>0.00142</v>
      </c>
      <c r="R828" s="170">
        <f>Q828*H828</f>
        <v>0.021299999999999999</v>
      </c>
      <c r="S828" s="170">
        <v>0</v>
      </c>
      <c r="T828" s="171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172" t="s">
        <v>266</v>
      </c>
      <c r="AT828" s="172" t="s">
        <v>138</v>
      </c>
      <c r="AU828" s="172" t="s">
        <v>144</v>
      </c>
      <c r="AY828" s="19" t="s">
        <v>135</v>
      </c>
      <c r="BE828" s="173">
        <f>IF(N828="základní",J828,0)</f>
        <v>0</v>
      </c>
      <c r="BF828" s="173">
        <f>IF(N828="snížená",J828,0)</f>
        <v>0</v>
      </c>
      <c r="BG828" s="173">
        <f>IF(N828="zákl. přenesená",J828,0)</f>
        <v>0</v>
      </c>
      <c r="BH828" s="173">
        <f>IF(N828="sníž. přenesená",J828,0)</f>
        <v>0</v>
      </c>
      <c r="BI828" s="173">
        <f>IF(N828="nulová",J828,0)</f>
        <v>0</v>
      </c>
      <c r="BJ828" s="19" t="s">
        <v>144</v>
      </c>
      <c r="BK828" s="173">
        <f>ROUND(I828*H828,2)</f>
        <v>0</v>
      </c>
      <c r="BL828" s="19" t="s">
        <v>266</v>
      </c>
      <c r="BM828" s="172" t="s">
        <v>1323</v>
      </c>
    </row>
    <row r="829" s="2" customFormat="1">
      <c r="A829" s="38"/>
      <c r="B829" s="39"/>
      <c r="C829" s="38"/>
      <c r="D829" s="174" t="s">
        <v>146</v>
      </c>
      <c r="E829" s="38"/>
      <c r="F829" s="175" t="s">
        <v>1324</v>
      </c>
      <c r="G829" s="38"/>
      <c r="H829" s="38"/>
      <c r="I829" s="176"/>
      <c r="J829" s="38"/>
      <c r="K829" s="38"/>
      <c r="L829" s="39"/>
      <c r="M829" s="177"/>
      <c r="N829" s="178"/>
      <c r="O829" s="72"/>
      <c r="P829" s="72"/>
      <c r="Q829" s="72"/>
      <c r="R829" s="72"/>
      <c r="S829" s="72"/>
      <c r="T829" s="73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T829" s="19" t="s">
        <v>146</v>
      </c>
      <c r="AU829" s="19" t="s">
        <v>144</v>
      </c>
    </row>
    <row r="830" s="2" customFormat="1">
      <c r="A830" s="38"/>
      <c r="B830" s="39"/>
      <c r="C830" s="38"/>
      <c r="D830" s="179" t="s">
        <v>148</v>
      </c>
      <c r="E830" s="38"/>
      <c r="F830" s="180" t="s">
        <v>1325</v>
      </c>
      <c r="G830" s="38"/>
      <c r="H830" s="38"/>
      <c r="I830" s="176"/>
      <c r="J830" s="38"/>
      <c r="K830" s="38"/>
      <c r="L830" s="39"/>
      <c r="M830" s="177"/>
      <c r="N830" s="178"/>
      <c r="O830" s="72"/>
      <c r="P830" s="72"/>
      <c r="Q830" s="72"/>
      <c r="R830" s="72"/>
      <c r="S830" s="72"/>
      <c r="T830" s="73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T830" s="19" t="s">
        <v>148</v>
      </c>
      <c r="AU830" s="19" t="s">
        <v>144</v>
      </c>
    </row>
    <row r="831" s="2" customFormat="1" ht="33" customHeight="1">
      <c r="A831" s="38"/>
      <c r="B831" s="160"/>
      <c r="C831" s="161" t="s">
        <v>1326</v>
      </c>
      <c r="D831" s="161" t="s">
        <v>138</v>
      </c>
      <c r="E831" s="162" t="s">
        <v>1327</v>
      </c>
      <c r="F831" s="163" t="s">
        <v>1328</v>
      </c>
      <c r="G831" s="164" t="s">
        <v>161</v>
      </c>
      <c r="H831" s="165">
        <v>19.920000000000002</v>
      </c>
      <c r="I831" s="166"/>
      <c r="J831" s="167">
        <f>ROUND(I831*H831,2)</f>
        <v>0</v>
      </c>
      <c r="K831" s="163" t="s">
        <v>142</v>
      </c>
      <c r="L831" s="39"/>
      <c r="M831" s="168" t="s">
        <v>3</v>
      </c>
      <c r="N831" s="169" t="s">
        <v>45</v>
      </c>
      <c r="O831" s="72"/>
      <c r="P831" s="170">
        <f>O831*H831</f>
        <v>0</v>
      </c>
      <c r="Q831" s="170">
        <v>0.0090299999999999998</v>
      </c>
      <c r="R831" s="170">
        <f>Q831*H831</f>
        <v>0.1798776</v>
      </c>
      <c r="S831" s="170">
        <v>0</v>
      </c>
      <c r="T831" s="171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72" t="s">
        <v>266</v>
      </c>
      <c r="AT831" s="172" t="s">
        <v>138</v>
      </c>
      <c r="AU831" s="172" t="s">
        <v>144</v>
      </c>
      <c r="AY831" s="19" t="s">
        <v>135</v>
      </c>
      <c r="BE831" s="173">
        <f>IF(N831="základní",J831,0)</f>
        <v>0</v>
      </c>
      <c r="BF831" s="173">
        <f>IF(N831="snížená",J831,0)</f>
        <v>0</v>
      </c>
      <c r="BG831" s="173">
        <f>IF(N831="zákl. přenesená",J831,0)</f>
        <v>0</v>
      </c>
      <c r="BH831" s="173">
        <f>IF(N831="sníž. přenesená",J831,0)</f>
        <v>0</v>
      </c>
      <c r="BI831" s="173">
        <f>IF(N831="nulová",J831,0)</f>
        <v>0</v>
      </c>
      <c r="BJ831" s="19" t="s">
        <v>144</v>
      </c>
      <c r="BK831" s="173">
        <f>ROUND(I831*H831,2)</f>
        <v>0</v>
      </c>
      <c r="BL831" s="19" t="s">
        <v>266</v>
      </c>
      <c r="BM831" s="172" t="s">
        <v>1329</v>
      </c>
    </row>
    <row r="832" s="2" customFormat="1">
      <c r="A832" s="38"/>
      <c r="B832" s="39"/>
      <c r="C832" s="38"/>
      <c r="D832" s="174" t="s">
        <v>146</v>
      </c>
      <c r="E832" s="38"/>
      <c r="F832" s="175" t="s">
        <v>1330</v>
      </c>
      <c r="G832" s="38"/>
      <c r="H832" s="38"/>
      <c r="I832" s="176"/>
      <c r="J832" s="38"/>
      <c r="K832" s="38"/>
      <c r="L832" s="39"/>
      <c r="M832" s="177"/>
      <c r="N832" s="178"/>
      <c r="O832" s="72"/>
      <c r="P832" s="72"/>
      <c r="Q832" s="72"/>
      <c r="R832" s="72"/>
      <c r="S832" s="72"/>
      <c r="T832" s="73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19" t="s">
        <v>146</v>
      </c>
      <c r="AU832" s="19" t="s">
        <v>144</v>
      </c>
    </row>
    <row r="833" s="2" customFormat="1">
      <c r="A833" s="38"/>
      <c r="B833" s="39"/>
      <c r="C833" s="38"/>
      <c r="D833" s="179" t="s">
        <v>148</v>
      </c>
      <c r="E833" s="38"/>
      <c r="F833" s="180" t="s">
        <v>1331</v>
      </c>
      <c r="G833" s="38"/>
      <c r="H833" s="38"/>
      <c r="I833" s="176"/>
      <c r="J833" s="38"/>
      <c r="K833" s="38"/>
      <c r="L833" s="39"/>
      <c r="M833" s="177"/>
      <c r="N833" s="178"/>
      <c r="O833" s="72"/>
      <c r="P833" s="72"/>
      <c r="Q833" s="72"/>
      <c r="R833" s="72"/>
      <c r="S833" s="72"/>
      <c r="T833" s="73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T833" s="19" t="s">
        <v>148</v>
      </c>
      <c r="AU833" s="19" t="s">
        <v>144</v>
      </c>
    </row>
    <row r="834" s="2" customFormat="1" ht="24.15" customHeight="1">
      <c r="A834" s="38"/>
      <c r="B834" s="160"/>
      <c r="C834" s="197" t="s">
        <v>1332</v>
      </c>
      <c r="D834" s="197" t="s">
        <v>650</v>
      </c>
      <c r="E834" s="198" t="s">
        <v>1333</v>
      </c>
      <c r="F834" s="199" t="s">
        <v>1334</v>
      </c>
      <c r="G834" s="200" t="s">
        <v>161</v>
      </c>
      <c r="H834" s="201">
        <v>21.911999999999999</v>
      </c>
      <c r="I834" s="202"/>
      <c r="J834" s="203">
        <f>ROUND(I834*H834,2)</f>
        <v>0</v>
      </c>
      <c r="K834" s="199" t="s">
        <v>142</v>
      </c>
      <c r="L834" s="204"/>
      <c r="M834" s="205" t="s">
        <v>3</v>
      </c>
      <c r="N834" s="206" t="s">
        <v>45</v>
      </c>
      <c r="O834" s="72"/>
      <c r="P834" s="170">
        <f>O834*H834</f>
        <v>0</v>
      </c>
      <c r="Q834" s="170">
        <v>0.0201</v>
      </c>
      <c r="R834" s="170">
        <f>Q834*H834</f>
        <v>0.44043119999999997</v>
      </c>
      <c r="S834" s="170">
        <v>0</v>
      </c>
      <c r="T834" s="171">
        <f>S834*H834</f>
        <v>0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172" t="s">
        <v>378</v>
      </c>
      <c r="AT834" s="172" t="s">
        <v>650</v>
      </c>
      <c r="AU834" s="172" t="s">
        <v>144</v>
      </c>
      <c r="AY834" s="19" t="s">
        <v>135</v>
      </c>
      <c r="BE834" s="173">
        <f>IF(N834="základní",J834,0)</f>
        <v>0</v>
      </c>
      <c r="BF834" s="173">
        <f>IF(N834="snížená",J834,0)</f>
        <v>0</v>
      </c>
      <c r="BG834" s="173">
        <f>IF(N834="zákl. přenesená",J834,0)</f>
        <v>0</v>
      </c>
      <c r="BH834" s="173">
        <f>IF(N834="sníž. přenesená",J834,0)</f>
        <v>0</v>
      </c>
      <c r="BI834" s="173">
        <f>IF(N834="nulová",J834,0)</f>
        <v>0</v>
      </c>
      <c r="BJ834" s="19" t="s">
        <v>144</v>
      </c>
      <c r="BK834" s="173">
        <f>ROUND(I834*H834,2)</f>
        <v>0</v>
      </c>
      <c r="BL834" s="19" t="s">
        <v>266</v>
      </c>
      <c r="BM834" s="172" t="s">
        <v>1335</v>
      </c>
    </row>
    <row r="835" s="2" customFormat="1">
      <c r="A835" s="38"/>
      <c r="B835" s="39"/>
      <c r="C835" s="38"/>
      <c r="D835" s="174" t="s">
        <v>146</v>
      </c>
      <c r="E835" s="38"/>
      <c r="F835" s="175" t="s">
        <v>1334</v>
      </c>
      <c r="G835" s="38"/>
      <c r="H835" s="38"/>
      <c r="I835" s="176"/>
      <c r="J835" s="38"/>
      <c r="K835" s="38"/>
      <c r="L835" s="39"/>
      <c r="M835" s="177"/>
      <c r="N835" s="178"/>
      <c r="O835" s="72"/>
      <c r="P835" s="72"/>
      <c r="Q835" s="72"/>
      <c r="R835" s="72"/>
      <c r="S835" s="72"/>
      <c r="T835" s="73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T835" s="19" t="s">
        <v>146</v>
      </c>
      <c r="AU835" s="19" t="s">
        <v>144</v>
      </c>
    </row>
    <row r="836" s="13" customFormat="1">
      <c r="A836" s="13"/>
      <c r="B836" s="181"/>
      <c r="C836" s="13"/>
      <c r="D836" s="174" t="s">
        <v>150</v>
      </c>
      <c r="E836" s="13"/>
      <c r="F836" s="183" t="s">
        <v>1336</v>
      </c>
      <c r="G836" s="13"/>
      <c r="H836" s="184">
        <v>21.911999999999999</v>
      </c>
      <c r="I836" s="185"/>
      <c r="J836" s="13"/>
      <c r="K836" s="13"/>
      <c r="L836" s="181"/>
      <c r="M836" s="186"/>
      <c r="N836" s="187"/>
      <c r="O836" s="187"/>
      <c r="P836" s="187"/>
      <c r="Q836" s="187"/>
      <c r="R836" s="187"/>
      <c r="S836" s="187"/>
      <c r="T836" s="188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182" t="s">
        <v>150</v>
      </c>
      <c r="AU836" s="182" t="s">
        <v>144</v>
      </c>
      <c r="AV836" s="13" t="s">
        <v>144</v>
      </c>
      <c r="AW836" s="13" t="s">
        <v>4</v>
      </c>
      <c r="AX836" s="13" t="s">
        <v>81</v>
      </c>
      <c r="AY836" s="182" t="s">
        <v>135</v>
      </c>
    </row>
    <row r="837" s="2" customFormat="1" ht="33" customHeight="1">
      <c r="A837" s="38"/>
      <c r="B837" s="160"/>
      <c r="C837" s="161" t="s">
        <v>1337</v>
      </c>
      <c r="D837" s="161" t="s">
        <v>138</v>
      </c>
      <c r="E837" s="162" t="s">
        <v>1338</v>
      </c>
      <c r="F837" s="163" t="s">
        <v>1339</v>
      </c>
      <c r="G837" s="164" t="s">
        <v>161</v>
      </c>
      <c r="H837" s="165">
        <v>19.920000000000002</v>
      </c>
      <c r="I837" s="166"/>
      <c r="J837" s="167">
        <f>ROUND(I837*H837,2)</f>
        <v>0</v>
      </c>
      <c r="K837" s="163" t="s">
        <v>142</v>
      </c>
      <c r="L837" s="39"/>
      <c r="M837" s="168" t="s">
        <v>3</v>
      </c>
      <c r="N837" s="169" t="s">
        <v>45</v>
      </c>
      <c r="O837" s="72"/>
      <c r="P837" s="170">
        <f>O837*H837</f>
        <v>0</v>
      </c>
      <c r="Q837" s="170">
        <v>0</v>
      </c>
      <c r="R837" s="170">
        <f>Q837*H837</f>
        <v>0</v>
      </c>
      <c r="S837" s="170">
        <v>0</v>
      </c>
      <c r="T837" s="171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172" t="s">
        <v>266</v>
      </c>
      <c r="AT837" s="172" t="s">
        <v>138</v>
      </c>
      <c r="AU837" s="172" t="s">
        <v>144</v>
      </c>
      <c r="AY837" s="19" t="s">
        <v>135</v>
      </c>
      <c r="BE837" s="173">
        <f>IF(N837="základní",J837,0)</f>
        <v>0</v>
      </c>
      <c r="BF837" s="173">
        <f>IF(N837="snížená",J837,0)</f>
        <v>0</v>
      </c>
      <c r="BG837" s="173">
        <f>IF(N837="zákl. přenesená",J837,0)</f>
        <v>0</v>
      </c>
      <c r="BH837" s="173">
        <f>IF(N837="sníž. přenesená",J837,0)</f>
        <v>0</v>
      </c>
      <c r="BI837" s="173">
        <f>IF(N837="nulová",J837,0)</f>
        <v>0</v>
      </c>
      <c r="BJ837" s="19" t="s">
        <v>144</v>
      </c>
      <c r="BK837" s="173">
        <f>ROUND(I837*H837,2)</f>
        <v>0</v>
      </c>
      <c r="BL837" s="19" t="s">
        <v>266</v>
      </c>
      <c r="BM837" s="172" t="s">
        <v>1340</v>
      </c>
    </row>
    <row r="838" s="2" customFormat="1">
      <c r="A838" s="38"/>
      <c r="B838" s="39"/>
      <c r="C838" s="38"/>
      <c r="D838" s="174" t="s">
        <v>146</v>
      </c>
      <c r="E838" s="38"/>
      <c r="F838" s="175" t="s">
        <v>1341</v>
      </c>
      <c r="G838" s="38"/>
      <c r="H838" s="38"/>
      <c r="I838" s="176"/>
      <c r="J838" s="38"/>
      <c r="K838" s="38"/>
      <c r="L838" s="39"/>
      <c r="M838" s="177"/>
      <c r="N838" s="178"/>
      <c r="O838" s="72"/>
      <c r="P838" s="72"/>
      <c r="Q838" s="72"/>
      <c r="R838" s="72"/>
      <c r="S838" s="72"/>
      <c r="T838" s="73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T838" s="19" t="s">
        <v>146</v>
      </c>
      <c r="AU838" s="19" t="s">
        <v>144</v>
      </c>
    </row>
    <row r="839" s="2" customFormat="1">
      <c r="A839" s="38"/>
      <c r="B839" s="39"/>
      <c r="C839" s="38"/>
      <c r="D839" s="179" t="s">
        <v>148</v>
      </c>
      <c r="E839" s="38"/>
      <c r="F839" s="180" t="s">
        <v>1342</v>
      </c>
      <c r="G839" s="38"/>
      <c r="H839" s="38"/>
      <c r="I839" s="176"/>
      <c r="J839" s="38"/>
      <c r="K839" s="38"/>
      <c r="L839" s="39"/>
      <c r="M839" s="177"/>
      <c r="N839" s="178"/>
      <c r="O839" s="72"/>
      <c r="P839" s="72"/>
      <c r="Q839" s="72"/>
      <c r="R839" s="72"/>
      <c r="S839" s="72"/>
      <c r="T839" s="73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T839" s="19" t="s">
        <v>148</v>
      </c>
      <c r="AU839" s="19" t="s">
        <v>144</v>
      </c>
    </row>
    <row r="840" s="2" customFormat="1" ht="33" customHeight="1">
      <c r="A840" s="38"/>
      <c r="B840" s="160"/>
      <c r="C840" s="161" t="s">
        <v>1343</v>
      </c>
      <c r="D840" s="161" t="s">
        <v>138</v>
      </c>
      <c r="E840" s="162" t="s">
        <v>1344</v>
      </c>
      <c r="F840" s="163" t="s">
        <v>1345</v>
      </c>
      <c r="G840" s="164" t="s">
        <v>161</v>
      </c>
      <c r="H840" s="165">
        <v>19.920000000000002</v>
      </c>
      <c r="I840" s="166"/>
      <c r="J840" s="167">
        <f>ROUND(I840*H840,2)</f>
        <v>0</v>
      </c>
      <c r="K840" s="163" t="s">
        <v>142</v>
      </c>
      <c r="L840" s="39"/>
      <c r="M840" s="168" t="s">
        <v>3</v>
      </c>
      <c r="N840" s="169" t="s">
        <v>45</v>
      </c>
      <c r="O840" s="72"/>
      <c r="P840" s="170">
        <f>O840*H840</f>
        <v>0</v>
      </c>
      <c r="Q840" s="170">
        <v>0</v>
      </c>
      <c r="R840" s="170">
        <f>Q840*H840</f>
        <v>0</v>
      </c>
      <c r="S840" s="170">
        <v>0</v>
      </c>
      <c r="T840" s="171">
        <f>S840*H840</f>
        <v>0</v>
      </c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172" t="s">
        <v>266</v>
      </c>
      <c r="AT840" s="172" t="s">
        <v>138</v>
      </c>
      <c r="AU840" s="172" t="s">
        <v>144</v>
      </c>
      <c r="AY840" s="19" t="s">
        <v>135</v>
      </c>
      <c r="BE840" s="173">
        <f>IF(N840="základní",J840,0)</f>
        <v>0</v>
      </c>
      <c r="BF840" s="173">
        <f>IF(N840="snížená",J840,0)</f>
        <v>0</v>
      </c>
      <c r="BG840" s="173">
        <f>IF(N840="zákl. přenesená",J840,0)</f>
        <v>0</v>
      </c>
      <c r="BH840" s="173">
        <f>IF(N840="sníž. přenesená",J840,0)</f>
        <v>0</v>
      </c>
      <c r="BI840" s="173">
        <f>IF(N840="nulová",J840,0)</f>
        <v>0</v>
      </c>
      <c r="BJ840" s="19" t="s">
        <v>144</v>
      </c>
      <c r="BK840" s="173">
        <f>ROUND(I840*H840,2)</f>
        <v>0</v>
      </c>
      <c r="BL840" s="19" t="s">
        <v>266</v>
      </c>
      <c r="BM840" s="172" t="s">
        <v>1346</v>
      </c>
    </row>
    <row r="841" s="2" customFormat="1">
      <c r="A841" s="38"/>
      <c r="B841" s="39"/>
      <c r="C841" s="38"/>
      <c r="D841" s="174" t="s">
        <v>146</v>
      </c>
      <c r="E841" s="38"/>
      <c r="F841" s="175" t="s">
        <v>1347</v>
      </c>
      <c r="G841" s="38"/>
      <c r="H841" s="38"/>
      <c r="I841" s="176"/>
      <c r="J841" s="38"/>
      <c r="K841" s="38"/>
      <c r="L841" s="39"/>
      <c r="M841" s="177"/>
      <c r="N841" s="178"/>
      <c r="O841" s="72"/>
      <c r="P841" s="72"/>
      <c r="Q841" s="72"/>
      <c r="R841" s="72"/>
      <c r="S841" s="72"/>
      <c r="T841" s="73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9" t="s">
        <v>146</v>
      </c>
      <c r="AU841" s="19" t="s">
        <v>144</v>
      </c>
    </row>
    <row r="842" s="2" customFormat="1">
      <c r="A842" s="38"/>
      <c r="B842" s="39"/>
      <c r="C842" s="38"/>
      <c r="D842" s="179" t="s">
        <v>148</v>
      </c>
      <c r="E842" s="38"/>
      <c r="F842" s="180" t="s">
        <v>1348</v>
      </c>
      <c r="G842" s="38"/>
      <c r="H842" s="38"/>
      <c r="I842" s="176"/>
      <c r="J842" s="38"/>
      <c r="K842" s="38"/>
      <c r="L842" s="39"/>
      <c r="M842" s="177"/>
      <c r="N842" s="178"/>
      <c r="O842" s="72"/>
      <c r="P842" s="72"/>
      <c r="Q842" s="72"/>
      <c r="R842" s="72"/>
      <c r="S842" s="72"/>
      <c r="T842" s="73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T842" s="19" t="s">
        <v>148</v>
      </c>
      <c r="AU842" s="19" t="s">
        <v>144</v>
      </c>
    </row>
    <row r="843" s="2" customFormat="1" ht="24.15" customHeight="1">
      <c r="A843" s="38"/>
      <c r="B843" s="160"/>
      <c r="C843" s="161" t="s">
        <v>1349</v>
      </c>
      <c r="D843" s="161" t="s">
        <v>138</v>
      </c>
      <c r="E843" s="162" t="s">
        <v>1350</v>
      </c>
      <c r="F843" s="163" t="s">
        <v>1351</v>
      </c>
      <c r="G843" s="164" t="s">
        <v>161</v>
      </c>
      <c r="H843" s="165">
        <v>19.879999999999999</v>
      </c>
      <c r="I843" s="166"/>
      <c r="J843" s="167">
        <f>ROUND(I843*H843,2)</f>
        <v>0</v>
      </c>
      <c r="K843" s="163" t="s">
        <v>142</v>
      </c>
      <c r="L843" s="39"/>
      <c r="M843" s="168" t="s">
        <v>3</v>
      </c>
      <c r="N843" s="169" t="s">
        <v>45</v>
      </c>
      <c r="O843" s="72"/>
      <c r="P843" s="170">
        <f>O843*H843</f>
        <v>0</v>
      </c>
      <c r="Q843" s="170">
        <v>0</v>
      </c>
      <c r="R843" s="170">
        <f>Q843*H843</f>
        <v>0</v>
      </c>
      <c r="S843" s="170">
        <v>0.027199999999999998</v>
      </c>
      <c r="T843" s="171">
        <f>S843*H843</f>
        <v>0.54073599999999999</v>
      </c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R843" s="172" t="s">
        <v>266</v>
      </c>
      <c r="AT843" s="172" t="s">
        <v>138</v>
      </c>
      <c r="AU843" s="172" t="s">
        <v>144</v>
      </c>
      <c r="AY843" s="19" t="s">
        <v>135</v>
      </c>
      <c r="BE843" s="173">
        <f>IF(N843="základní",J843,0)</f>
        <v>0</v>
      </c>
      <c r="BF843" s="173">
        <f>IF(N843="snížená",J843,0)</f>
        <v>0</v>
      </c>
      <c r="BG843" s="173">
        <f>IF(N843="zákl. přenesená",J843,0)</f>
        <v>0</v>
      </c>
      <c r="BH843" s="173">
        <f>IF(N843="sníž. přenesená",J843,0)</f>
        <v>0</v>
      </c>
      <c r="BI843" s="173">
        <f>IF(N843="nulová",J843,0)</f>
        <v>0</v>
      </c>
      <c r="BJ843" s="19" t="s">
        <v>144</v>
      </c>
      <c r="BK843" s="173">
        <f>ROUND(I843*H843,2)</f>
        <v>0</v>
      </c>
      <c r="BL843" s="19" t="s">
        <v>266</v>
      </c>
      <c r="BM843" s="172" t="s">
        <v>1352</v>
      </c>
    </row>
    <row r="844" s="2" customFormat="1">
      <c r="A844" s="38"/>
      <c r="B844" s="39"/>
      <c r="C844" s="38"/>
      <c r="D844" s="174" t="s">
        <v>146</v>
      </c>
      <c r="E844" s="38"/>
      <c r="F844" s="175" t="s">
        <v>1353</v>
      </c>
      <c r="G844" s="38"/>
      <c r="H844" s="38"/>
      <c r="I844" s="176"/>
      <c r="J844" s="38"/>
      <c r="K844" s="38"/>
      <c r="L844" s="39"/>
      <c r="M844" s="177"/>
      <c r="N844" s="178"/>
      <c r="O844" s="72"/>
      <c r="P844" s="72"/>
      <c r="Q844" s="72"/>
      <c r="R844" s="72"/>
      <c r="S844" s="72"/>
      <c r="T844" s="73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T844" s="19" t="s">
        <v>146</v>
      </c>
      <c r="AU844" s="19" t="s">
        <v>144</v>
      </c>
    </row>
    <row r="845" s="2" customFormat="1">
      <c r="A845" s="38"/>
      <c r="B845" s="39"/>
      <c r="C845" s="38"/>
      <c r="D845" s="179" t="s">
        <v>148</v>
      </c>
      <c r="E845" s="38"/>
      <c r="F845" s="180" t="s">
        <v>1354</v>
      </c>
      <c r="G845" s="38"/>
      <c r="H845" s="38"/>
      <c r="I845" s="176"/>
      <c r="J845" s="38"/>
      <c r="K845" s="38"/>
      <c r="L845" s="39"/>
      <c r="M845" s="177"/>
      <c r="N845" s="178"/>
      <c r="O845" s="72"/>
      <c r="P845" s="72"/>
      <c r="Q845" s="72"/>
      <c r="R845" s="72"/>
      <c r="S845" s="72"/>
      <c r="T845" s="73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T845" s="19" t="s">
        <v>148</v>
      </c>
      <c r="AU845" s="19" t="s">
        <v>144</v>
      </c>
    </row>
    <row r="846" s="13" customFormat="1">
      <c r="A846" s="13"/>
      <c r="B846" s="181"/>
      <c r="C846" s="13"/>
      <c r="D846" s="174" t="s">
        <v>150</v>
      </c>
      <c r="E846" s="182" t="s">
        <v>3</v>
      </c>
      <c r="F846" s="183" t="s">
        <v>1355</v>
      </c>
      <c r="G846" s="13"/>
      <c r="H846" s="184">
        <v>5.9199999999999999</v>
      </c>
      <c r="I846" s="185"/>
      <c r="J846" s="13"/>
      <c r="K846" s="13"/>
      <c r="L846" s="181"/>
      <c r="M846" s="186"/>
      <c r="N846" s="187"/>
      <c r="O846" s="187"/>
      <c r="P846" s="187"/>
      <c r="Q846" s="187"/>
      <c r="R846" s="187"/>
      <c r="S846" s="187"/>
      <c r="T846" s="188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82" t="s">
        <v>150</v>
      </c>
      <c r="AU846" s="182" t="s">
        <v>144</v>
      </c>
      <c r="AV846" s="13" t="s">
        <v>144</v>
      </c>
      <c r="AW846" s="13" t="s">
        <v>34</v>
      </c>
      <c r="AX846" s="13" t="s">
        <v>73</v>
      </c>
      <c r="AY846" s="182" t="s">
        <v>135</v>
      </c>
    </row>
    <row r="847" s="13" customFormat="1">
      <c r="A847" s="13"/>
      <c r="B847" s="181"/>
      <c r="C847" s="13"/>
      <c r="D847" s="174" t="s">
        <v>150</v>
      </c>
      <c r="E847" s="182" t="s">
        <v>3</v>
      </c>
      <c r="F847" s="183" t="s">
        <v>1356</v>
      </c>
      <c r="G847" s="13"/>
      <c r="H847" s="184">
        <v>13.960000000000001</v>
      </c>
      <c r="I847" s="185"/>
      <c r="J847" s="13"/>
      <c r="K847" s="13"/>
      <c r="L847" s="181"/>
      <c r="M847" s="186"/>
      <c r="N847" s="187"/>
      <c r="O847" s="187"/>
      <c r="P847" s="187"/>
      <c r="Q847" s="187"/>
      <c r="R847" s="187"/>
      <c r="S847" s="187"/>
      <c r="T847" s="188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182" t="s">
        <v>150</v>
      </c>
      <c r="AU847" s="182" t="s">
        <v>144</v>
      </c>
      <c r="AV847" s="13" t="s">
        <v>144</v>
      </c>
      <c r="AW847" s="13" t="s">
        <v>34</v>
      </c>
      <c r="AX847" s="13" t="s">
        <v>73</v>
      </c>
      <c r="AY847" s="182" t="s">
        <v>135</v>
      </c>
    </row>
    <row r="848" s="2" customFormat="1" ht="16.5" customHeight="1">
      <c r="A848" s="38"/>
      <c r="B848" s="160"/>
      <c r="C848" s="161" t="s">
        <v>1357</v>
      </c>
      <c r="D848" s="161" t="s">
        <v>138</v>
      </c>
      <c r="E848" s="162" t="s">
        <v>1358</v>
      </c>
      <c r="F848" s="163" t="s">
        <v>1359</v>
      </c>
      <c r="G848" s="164" t="s">
        <v>288</v>
      </c>
      <c r="H848" s="165">
        <v>11</v>
      </c>
      <c r="I848" s="166"/>
      <c r="J848" s="167">
        <f>ROUND(I848*H848,2)</f>
        <v>0</v>
      </c>
      <c r="K848" s="163" t="s">
        <v>142</v>
      </c>
      <c r="L848" s="39"/>
      <c r="M848" s="168" t="s">
        <v>3</v>
      </c>
      <c r="N848" s="169" t="s">
        <v>45</v>
      </c>
      <c r="O848" s="72"/>
      <c r="P848" s="170">
        <f>O848*H848</f>
        <v>0</v>
      </c>
      <c r="Q848" s="170">
        <v>9.0000000000000006E-05</v>
      </c>
      <c r="R848" s="170">
        <f>Q848*H848</f>
        <v>0.00098999999999999999</v>
      </c>
      <c r="S848" s="170">
        <v>0</v>
      </c>
      <c r="T848" s="171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172" t="s">
        <v>266</v>
      </c>
      <c r="AT848" s="172" t="s">
        <v>138</v>
      </c>
      <c r="AU848" s="172" t="s">
        <v>144</v>
      </c>
      <c r="AY848" s="19" t="s">
        <v>135</v>
      </c>
      <c r="BE848" s="173">
        <f>IF(N848="základní",J848,0)</f>
        <v>0</v>
      </c>
      <c r="BF848" s="173">
        <f>IF(N848="snížená",J848,0)</f>
        <v>0</v>
      </c>
      <c r="BG848" s="173">
        <f>IF(N848="zákl. přenesená",J848,0)</f>
        <v>0</v>
      </c>
      <c r="BH848" s="173">
        <f>IF(N848="sníž. přenesená",J848,0)</f>
        <v>0</v>
      </c>
      <c r="BI848" s="173">
        <f>IF(N848="nulová",J848,0)</f>
        <v>0</v>
      </c>
      <c r="BJ848" s="19" t="s">
        <v>144</v>
      </c>
      <c r="BK848" s="173">
        <f>ROUND(I848*H848,2)</f>
        <v>0</v>
      </c>
      <c r="BL848" s="19" t="s">
        <v>266</v>
      </c>
      <c r="BM848" s="172" t="s">
        <v>1360</v>
      </c>
    </row>
    <row r="849" s="2" customFormat="1">
      <c r="A849" s="38"/>
      <c r="B849" s="39"/>
      <c r="C849" s="38"/>
      <c r="D849" s="174" t="s">
        <v>146</v>
      </c>
      <c r="E849" s="38"/>
      <c r="F849" s="175" t="s">
        <v>1361</v>
      </c>
      <c r="G849" s="38"/>
      <c r="H849" s="38"/>
      <c r="I849" s="176"/>
      <c r="J849" s="38"/>
      <c r="K849" s="38"/>
      <c r="L849" s="39"/>
      <c r="M849" s="177"/>
      <c r="N849" s="178"/>
      <c r="O849" s="72"/>
      <c r="P849" s="72"/>
      <c r="Q849" s="72"/>
      <c r="R849" s="72"/>
      <c r="S849" s="72"/>
      <c r="T849" s="73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T849" s="19" t="s">
        <v>146</v>
      </c>
      <c r="AU849" s="19" t="s">
        <v>144</v>
      </c>
    </row>
    <row r="850" s="2" customFormat="1">
      <c r="A850" s="38"/>
      <c r="B850" s="39"/>
      <c r="C850" s="38"/>
      <c r="D850" s="179" t="s">
        <v>148</v>
      </c>
      <c r="E850" s="38"/>
      <c r="F850" s="180" t="s">
        <v>1362</v>
      </c>
      <c r="G850" s="38"/>
      <c r="H850" s="38"/>
      <c r="I850" s="176"/>
      <c r="J850" s="38"/>
      <c r="K850" s="38"/>
      <c r="L850" s="39"/>
      <c r="M850" s="177"/>
      <c r="N850" s="178"/>
      <c r="O850" s="72"/>
      <c r="P850" s="72"/>
      <c r="Q850" s="72"/>
      <c r="R850" s="72"/>
      <c r="S850" s="72"/>
      <c r="T850" s="73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T850" s="19" t="s">
        <v>148</v>
      </c>
      <c r="AU850" s="19" t="s">
        <v>144</v>
      </c>
    </row>
    <row r="851" s="2" customFormat="1" ht="21.75" customHeight="1">
      <c r="A851" s="38"/>
      <c r="B851" s="160"/>
      <c r="C851" s="161" t="s">
        <v>1363</v>
      </c>
      <c r="D851" s="161" t="s">
        <v>138</v>
      </c>
      <c r="E851" s="162" t="s">
        <v>1364</v>
      </c>
      <c r="F851" s="163" t="s">
        <v>1365</v>
      </c>
      <c r="G851" s="164" t="s">
        <v>335</v>
      </c>
      <c r="H851" s="165">
        <v>6</v>
      </c>
      <c r="I851" s="166"/>
      <c r="J851" s="167">
        <f>ROUND(I851*H851,2)</f>
        <v>0</v>
      </c>
      <c r="K851" s="163" t="s">
        <v>142</v>
      </c>
      <c r="L851" s="39"/>
      <c r="M851" s="168" t="s">
        <v>3</v>
      </c>
      <c r="N851" s="169" t="s">
        <v>45</v>
      </c>
      <c r="O851" s="72"/>
      <c r="P851" s="170">
        <f>O851*H851</f>
        <v>0</v>
      </c>
      <c r="Q851" s="170">
        <v>0</v>
      </c>
      <c r="R851" s="170">
        <f>Q851*H851</f>
        <v>0</v>
      </c>
      <c r="S851" s="170">
        <v>0</v>
      </c>
      <c r="T851" s="171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172" t="s">
        <v>266</v>
      </c>
      <c r="AT851" s="172" t="s">
        <v>138</v>
      </c>
      <c r="AU851" s="172" t="s">
        <v>144</v>
      </c>
      <c r="AY851" s="19" t="s">
        <v>135</v>
      </c>
      <c r="BE851" s="173">
        <f>IF(N851="základní",J851,0)</f>
        <v>0</v>
      </c>
      <c r="BF851" s="173">
        <f>IF(N851="snížená",J851,0)</f>
        <v>0</v>
      </c>
      <c r="BG851" s="173">
        <f>IF(N851="zákl. přenesená",J851,0)</f>
        <v>0</v>
      </c>
      <c r="BH851" s="173">
        <f>IF(N851="sníž. přenesená",J851,0)</f>
        <v>0</v>
      </c>
      <c r="BI851" s="173">
        <f>IF(N851="nulová",J851,0)</f>
        <v>0</v>
      </c>
      <c r="BJ851" s="19" t="s">
        <v>144</v>
      </c>
      <c r="BK851" s="173">
        <f>ROUND(I851*H851,2)</f>
        <v>0</v>
      </c>
      <c r="BL851" s="19" t="s">
        <v>266</v>
      </c>
      <c r="BM851" s="172" t="s">
        <v>1366</v>
      </c>
    </row>
    <row r="852" s="2" customFormat="1">
      <c r="A852" s="38"/>
      <c r="B852" s="39"/>
      <c r="C852" s="38"/>
      <c r="D852" s="174" t="s">
        <v>146</v>
      </c>
      <c r="E852" s="38"/>
      <c r="F852" s="175" t="s">
        <v>1367</v>
      </c>
      <c r="G852" s="38"/>
      <c r="H852" s="38"/>
      <c r="I852" s="176"/>
      <c r="J852" s="38"/>
      <c r="K852" s="38"/>
      <c r="L852" s="39"/>
      <c r="M852" s="177"/>
      <c r="N852" s="178"/>
      <c r="O852" s="72"/>
      <c r="P852" s="72"/>
      <c r="Q852" s="72"/>
      <c r="R852" s="72"/>
      <c r="S852" s="72"/>
      <c r="T852" s="73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9" t="s">
        <v>146</v>
      </c>
      <c r="AU852" s="19" t="s">
        <v>144</v>
      </c>
    </row>
    <row r="853" s="2" customFormat="1">
      <c r="A853" s="38"/>
      <c r="B853" s="39"/>
      <c r="C853" s="38"/>
      <c r="D853" s="179" t="s">
        <v>148</v>
      </c>
      <c r="E853" s="38"/>
      <c r="F853" s="180" t="s">
        <v>1368</v>
      </c>
      <c r="G853" s="38"/>
      <c r="H853" s="38"/>
      <c r="I853" s="176"/>
      <c r="J853" s="38"/>
      <c r="K853" s="38"/>
      <c r="L853" s="39"/>
      <c r="M853" s="177"/>
      <c r="N853" s="178"/>
      <c r="O853" s="72"/>
      <c r="P853" s="72"/>
      <c r="Q853" s="72"/>
      <c r="R853" s="72"/>
      <c r="S853" s="72"/>
      <c r="T853" s="73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T853" s="19" t="s">
        <v>148</v>
      </c>
      <c r="AU853" s="19" t="s">
        <v>144</v>
      </c>
    </row>
    <row r="854" s="2" customFormat="1" ht="24.15" customHeight="1">
      <c r="A854" s="38"/>
      <c r="B854" s="160"/>
      <c r="C854" s="161" t="s">
        <v>1369</v>
      </c>
      <c r="D854" s="161" t="s">
        <v>138</v>
      </c>
      <c r="E854" s="162" t="s">
        <v>1370</v>
      </c>
      <c r="F854" s="163" t="s">
        <v>1371</v>
      </c>
      <c r="G854" s="164" t="s">
        <v>161</v>
      </c>
      <c r="H854" s="165">
        <v>19.98</v>
      </c>
      <c r="I854" s="166"/>
      <c r="J854" s="167">
        <f>ROUND(I854*H854,2)</f>
        <v>0</v>
      </c>
      <c r="K854" s="163" t="s">
        <v>142</v>
      </c>
      <c r="L854" s="39"/>
      <c r="M854" s="168" t="s">
        <v>3</v>
      </c>
      <c r="N854" s="169" t="s">
        <v>45</v>
      </c>
      <c r="O854" s="72"/>
      <c r="P854" s="170">
        <f>O854*H854</f>
        <v>0</v>
      </c>
      <c r="Q854" s="170">
        <v>5.0000000000000002E-05</v>
      </c>
      <c r="R854" s="170">
        <f>Q854*H854</f>
        <v>0.0009990000000000001</v>
      </c>
      <c r="S854" s="170">
        <v>0</v>
      </c>
      <c r="T854" s="171">
        <f>S854*H854</f>
        <v>0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172" t="s">
        <v>266</v>
      </c>
      <c r="AT854" s="172" t="s">
        <v>138</v>
      </c>
      <c r="AU854" s="172" t="s">
        <v>144</v>
      </c>
      <c r="AY854" s="19" t="s">
        <v>135</v>
      </c>
      <c r="BE854" s="173">
        <f>IF(N854="základní",J854,0)</f>
        <v>0</v>
      </c>
      <c r="BF854" s="173">
        <f>IF(N854="snížená",J854,0)</f>
        <v>0</v>
      </c>
      <c r="BG854" s="173">
        <f>IF(N854="zákl. přenesená",J854,0)</f>
        <v>0</v>
      </c>
      <c r="BH854" s="173">
        <f>IF(N854="sníž. přenesená",J854,0)</f>
        <v>0</v>
      </c>
      <c r="BI854" s="173">
        <f>IF(N854="nulová",J854,0)</f>
        <v>0</v>
      </c>
      <c r="BJ854" s="19" t="s">
        <v>144</v>
      </c>
      <c r="BK854" s="173">
        <f>ROUND(I854*H854,2)</f>
        <v>0</v>
      </c>
      <c r="BL854" s="19" t="s">
        <v>266</v>
      </c>
      <c r="BM854" s="172" t="s">
        <v>1372</v>
      </c>
    </row>
    <row r="855" s="2" customFormat="1">
      <c r="A855" s="38"/>
      <c r="B855" s="39"/>
      <c r="C855" s="38"/>
      <c r="D855" s="174" t="s">
        <v>146</v>
      </c>
      <c r="E855" s="38"/>
      <c r="F855" s="175" t="s">
        <v>1373</v>
      </c>
      <c r="G855" s="38"/>
      <c r="H855" s="38"/>
      <c r="I855" s="176"/>
      <c r="J855" s="38"/>
      <c r="K855" s="38"/>
      <c r="L855" s="39"/>
      <c r="M855" s="177"/>
      <c r="N855" s="178"/>
      <c r="O855" s="72"/>
      <c r="P855" s="72"/>
      <c r="Q855" s="72"/>
      <c r="R855" s="72"/>
      <c r="S855" s="72"/>
      <c r="T855" s="73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T855" s="19" t="s">
        <v>146</v>
      </c>
      <c r="AU855" s="19" t="s">
        <v>144</v>
      </c>
    </row>
    <row r="856" s="2" customFormat="1">
      <c r="A856" s="38"/>
      <c r="B856" s="39"/>
      <c r="C856" s="38"/>
      <c r="D856" s="179" t="s">
        <v>148</v>
      </c>
      <c r="E856" s="38"/>
      <c r="F856" s="180" t="s">
        <v>1374</v>
      </c>
      <c r="G856" s="38"/>
      <c r="H856" s="38"/>
      <c r="I856" s="176"/>
      <c r="J856" s="38"/>
      <c r="K856" s="38"/>
      <c r="L856" s="39"/>
      <c r="M856" s="177"/>
      <c r="N856" s="178"/>
      <c r="O856" s="72"/>
      <c r="P856" s="72"/>
      <c r="Q856" s="72"/>
      <c r="R856" s="72"/>
      <c r="S856" s="72"/>
      <c r="T856" s="73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T856" s="19" t="s">
        <v>148</v>
      </c>
      <c r="AU856" s="19" t="s">
        <v>144</v>
      </c>
    </row>
    <row r="857" s="2" customFormat="1" ht="24.15" customHeight="1">
      <c r="A857" s="38"/>
      <c r="B857" s="160"/>
      <c r="C857" s="161" t="s">
        <v>1375</v>
      </c>
      <c r="D857" s="161" t="s">
        <v>138</v>
      </c>
      <c r="E857" s="162" t="s">
        <v>1376</v>
      </c>
      <c r="F857" s="163" t="s">
        <v>1377</v>
      </c>
      <c r="G857" s="164" t="s">
        <v>935</v>
      </c>
      <c r="H857" s="207"/>
      <c r="I857" s="166"/>
      <c r="J857" s="167">
        <f>ROUND(I857*H857,2)</f>
        <v>0</v>
      </c>
      <c r="K857" s="163" t="s">
        <v>142</v>
      </c>
      <c r="L857" s="39"/>
      <c r="M857" s="168" t="s">
        <v>3</v>
      </c>
      <c r="N857" s="169" t="s">
        <v>45</v>
      </c>
      <c r="O857" s="72"/>
      <c r="P857" s="170">
        <f>O857*H857</f>
        <v>0</v>
      </c>
      <c r="Q857" s="170">
        <v>0</v>
      </c>
      <c r="R857" s="170">
        <f>Q857*H857</f>
        <v>0</v>
      </c>
      <c r="S857" s="170">
        <v>0</v>
      </c>
      <c r="T857" s="171">
        <f>S857*H857</f>
        <v>0</v>
      </c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R857" s="172" t="s">
        <v>266</v>
      </c>
      <c r="AT857" s="172" t="s">
        <v>138</v>
      </c>
      <c r="AU857" s="172" t="s">
        <v>144</v>
      </c>
      <c r="AY857" s="19" t="s">
        <v>135</v>
      </c>
      <c r="BE857" s="173">
        <f>IF(N857="základní",J857,0)</f>
        <v>0</v>
      </c>
      <c r="BF857" s="173">
        <f>IF(N857="snížená",J857,0)</f>
        <v>0</v>
      </c>
      <c r="BG857" s="173">
        <f>IF(N857="zákl. přenesená",J857,0)</f>
        <v>0</v>
      </c>
      <c r="BH857" s="173">
        <f>IF(N857="sníž. přenesená",J857,0)</f>
        <v>0</v>
      </c>
      <c r="BI857" s="173">
        <f>IF(N857="nulová",J857,0)</f>
        <v>0</v>
      </c>
      <c r="BJ857" s="19" t="s">
        <v>144</v>
      </c>
      <c r="BK857" s="173">
        <f>ROUND(I857*H857,2)</f>
        <v>0</v>
      </c>
      <c r="BL857" s="19" t="s">
        <v>266</v>
      </c>
      <c r="BM857" s="172" t="s">
        <v>1378</v>
      </c>
    </row>
    <row r="858" s="2" customFormat="1">
      <c r="A858" s="38"/>
      <c r="B858" s="39"/>
      <c r="C858" s="38"/>
      <c r="D858" s="174" t="s">
        <v>146</v>
      </c>
      <c r="E858" s="38"/>
      <c r="F858" s="175" t="s">
        <v>1379</v>
      </c>
      <c r="G858" s="38"/>
      <c r="H858" s="38"/>
      <c r="I858" s="176"/>
      <c r="J858" s="38"/>
      <c r="K858" s="38"/>
      <c r="L858" s="39"/>
      <c r="M858" s="177"/>
      <c r="N858" s="178"/>
      <c r="O858" s="72"/>
      <c r="P858" s="72"/>
      <c r="Q858" s="72"/>
      <c r="R858" s="72"/>
      <c r="S858" s="72"/>
      <c r="T858" s="73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T858" s="19" t="s">
        <v>146</v>
      </c>
      <c r="AU858" s="19" t="s">
        <v>144</v>
      </c>
    </row>
    <row r="859" s="2" customFormat="1">
      <c r="A859" s="38"/>
      <c r="B859" s="39"/>
      <c r="C859" s="38"/>
      <c r="D859" s="179" t="s">
        <v>148</v>
      </c>
      <c r="E859" s="38"/>
      <c r="F859" s="180" t="s">
        <v>1380</v>
      </c>
      <c r="G859" s="38"/>
      <c r="H859" s="38"/>
      <c r="I859" s="176"/>
      <c r="J859" s="38"/>
      <c r="K859" s="38"/>
      <c r="L859" s="39"/>
      <c r="M859" s="177"/>
      <c r="N859" s="178"/>
      <c r="O859" s="72"/>
      <c r="P859" s="72"/>
      <c r="Q859" s="72"/>
      <c r="R859" s="72"/>
      <c r="S859" s="72"/>
      <c r="T859" s="73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T859" s="19" t="s">
        <v>148</v>
      </c>
      <c r="AU859" s="19" t="s">
        <v>144</v>
      </c>
    </row>
    <row r="860" s="12" customFormat="1" ht="22.8" customHeight="1">
      <c r="A860" s="12"/>
      <c r="B860" s="147"/>
      <c r="C860" s="12"/>
      <c r="D860" s="148" t="s">
        <v>72</v>
      </c>
      <c r="E860" s="158" t="s">
        <v>1381</v>
      </c>
      <c r="F860" s="158" t="s">
        <v>1382</v>
      </c>
      <c r="G860" s="12"/>
      <c r="H860" s="12"/>
      <c r="I860" s="150"/>
      <c r="J860" s="159">
        <f>BK860</f>
        <v>0</v>
      </c>
      <c r="K860" s="12"/>
      <c r="L860" s="147"/>
      <c r="M860" s="152"/>
      <c r="N860" s="153"/>
      <c r="O860" s="153"/>
      <c r="P860" s="154">
        <f>SUM(P861:P949)</f>
        <v>0</v>
      </c>
      <c r="Q860" s="153"/>
      <c r="R860" s="154">
        <f>SUM(R861:R949)</f>
        <v>0.14752599999999999</v>
      </c>
      <c r="S860" s="153"/>
      <c r="T860" s="155">
        <f>SUM(T861:T949)</f>
        <v>0.036222299999999999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148" t="s">
        <v>144</v>
      </c>
      <c r="AT860" s="156" t="s">
        <v>72</v>
      </c>
      <c r="AU860" s="156" t="s">
        <v>81</v>
      </c>
      <c r="AY860" s="148" t="s">
        <v>135</v>
      </c>
      <c r="BK860" s="157">
        <f>SUM(BK861:BK949)</f>
        <v>0</v>
      </c>
    </row>
    <row r="861" s="2" customFormat="1" ht="24.15" customHeight="1">
      <c r="A861" s="38"/>
      <c r="B861" s="160"/>
      <c r="C861" s="161" t="s">
        <v>1383</v>
      </c>
      <c r="D861" s="161" t="s">
        <v>138</v>
      </c>
      <c r="E861" s="162" t="s">
        <v>1384</v>
      </c>
      <c r="F861" s="163" t="s">
        <v>1385</v>
      </c>
      <c r="G861" s="164" t="s">
        <v>161</v>
      </c>
      <c r="H861" s="165">
        <v>223.482</v>
      </c>
      <c r="I861" s="166"/>
      <c r="J861" s="167">
        <f>ROUND(I861*H861,2)</f>
        <v>0</v>
      </c>
      <c r="K861" s="163" t="s">
        <v>142</v>
      </c>
      <c r="L861" s="39"/>
      <c r="M861" s="168" t="s">
        <v>3</v>
      </c>
      <c r="N861" s="169" t="s">
        <v>45</v>
      </c>
      <c r="O861" s="72"/>
      <c r="P861" s="170">
        <f>O861*H861</f>
        <v>0</v>
      </c>
      <c r="Q861" s="170">
        <v>0</v>
      </c>
      <c r="R861" s="170">
        <f>Q861*H861</f>
        <v>0</v>
      </c>
      <c r="S861" s="170">
        <v>0</v>
      </c>
      <c r="T861" s="171">
        <f>S861*H861</f>
        <v>0</v>
      </c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R861" s="172" t="s">
        <v>266</v>
      </c>
      <c r="AT861" s="172" t="s">
        <v>138</v>
      </c>
      <c r="AU861" s="172" t="s">
        <v>144</v>
      </c>
      <c r="AY861" s="19" t="s">
        <v>135</v>
      </c>
      <c r="BE861" s="173">
        <f>IF(N861="základní",J861,0)</f>
        <v>0</v>
      </c>
      <c r="BF861" s="173">
        <f>IF(N861="snížená",J861,0)</f>
        <v>0</v>
      </c>
      <c r="BG861" s="173">
        <f>IF(N861="zákl. přenesená",J861,0)</f>
        <v>0</v>
      </c>
      <c r="BH861" s="173">
        <f>IF(N861="sníž. přenesená",J861,0)</f>
        <v>0</v>
      </c>
      <c r="BI861" s="173">
        <f>IF(N861="nulová",J861,0)</f>
        <v>0</v>
      </c>
      <c r="BJ861" s="19" t="s">
        <v>144</v>
      </c>
      <c r="BK861" s="173">
        <f>ROUND(I861*H861,2)</f>
        <v>0</v>
      </c>
      <c r="BL861" s="19" t="s">
        <v>266</v>
      </c>
      <c r="BM861" s="172" t="s">
        <v>1386</v>
      </c>
    </row>
    <row r="862" s="2" customFormat="1">
      <c r="A862" s="38"/>
      <c r="B862" s="39"/>
      <c r="C862" s="38"/>
      <c r="D862" s="174" t="s">
        <v>146</v>
      </c>
      <c r="E862" s="38"/>
      <c r="F862" s="175" t="s">
        <v>1387</v>
      </c>
      <c r="G862" s="38"/>
      <c r="H862" s="38"/>
      <c r="I862" s="176"/>
      <c r="J862" s="38"/>
      <c r="K862" s="38"/>
      <c r="L862" s="39"/>
      <c r="M862" s="177"/>
      <c r="N862" s="178"/>
      <c r="O862" s="72"/>
      <c r="P862" s="72"/>
      <c r="Q862" s="72"/>
      <c r="R862" s="72"/>
      <c r="S862" s="72"/>
      <c r="T862" s="73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T862" s="19" t="s">
        <v>146</v>
      </c>
      <c r="AU862" s="19" t="s">
        <v>144</v>
      </c>
    </row>
    <row r="863" s="2" customFormat="1">
      <c r="A863" s="38"/>
      <c r="B863" s="39"/>
      <c r="C863" s="38"/>
      <c r="D863" s="179" t="s">
        <v>148</v>
      </c>
      <c r="E863" s="38"/>
      <c r="F863" s="180" t="s">
        <v>1388</v>
      </c>
      <c r="G863" s="38"/>
      <c r="H863" s="38"/>
      <c r="I863" s="176"/>
      <c r="J863" s="38"/>
      <c r="K863" s="38"/>
      <c r="L863" s="39"/>
      <c r="M863" s="177"/>
      <c r="N863" s="178"/>
      <c r="O863" s="72"/>
      <c r="P863" s="72"/>
      <c r="Q863" s="72"/>
      <c r="R863" s="72"/>
      <c r="S863" s="72"/>
      <c r="T863" s="73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T863" s="19" t="s">
        <v>148</v>
      </c>
      <c r="AU863" s="19" t="s">
        <v>144</v>
      </c>
    </row>
    <row r="864" s="14" customFormat="1">
      <c r="A864" s="14"/>
      <c r="B864" s="190"/>
      <c r="C864" s="14"/>
      <c r="D864" s="174" t="s">
        <v>150</v>
      </c>
      <c r="E864" s="191" t="s">
        <v>3</v>
      </c>
      <c r="F864" s="192" t="s">
        <v>189</v>
      </c>
      <c r="G864" s="14"/>
      <c r="H864" s="191" t="s">
        <v>3</v>
      </c>
      <c r="I864" s="193"/>
      <c r="J864" s="14"/>
      <c r="K864" s="14"/>
      <c r="L864" s="190"/>
      <c r="M864" s="194"/>
      <c r="N864" s="195"/>
      <c r="O864" s="195"/>
      <c r="P864" s="195"/>
      <c r="Q864" s="195"/>
      <c r="R864" s="195"/>
      <c r="S864" s="195"/>
      <c r="T864" s="19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191" t="s">
        <v>150</v>
      </c>
      <c r="AU864" s="191" t="s">
        <v>144</v>
      </c>
      <c r="AV864" s="14" t="s">
        <v>81</v>
      </c>
      <c r="AW864" s="14" t="s">
        <v>34</v>
      </c>
      <c r="AX864" s="14" t="s">
        <v>73</v>
      </c>
      <c r="AY864" s="191" t="s">
        <v>135</v>
      </c>
    </row>
    <row r="865" s="13" customFormat="1">
      <c r="A865" s="13"/>
      <c r="B865" s="181"/>
      <c r="C865" s="13"/>
      <c r="D865" s="174" t="s">
        <v>150</v>
      </c>
      <c r="E865" s="182" t="s">
        <v>3</v>
      </c>
      <c r="F865" s="183" t="s">
        <v>190</v>
      </c>
      <c r="G865" s="13"/>
      <c r="H865" s="184">
        <v>64.5</v>
      </c>
      <c r="I865" s="185"/>
      <c r="J865" s="13"/>
      <c r="K865" s="13"/>
      <c r="L865" s="181"/>
      <c r="M865" s="186"/>
      <c r="N865" s="187"/>
      <c r="O865" s="187"/>
      <c r="P865" s="187"/>
      <c r="Q865" s="187"/>
      <c r="R865" s="187"/>
      <c r="S865" s="187"/>
      <c r="T865" s="188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182" t="s">
        <v>150</v>
      </c>
      <c r="AU865" s="182" t="s">
        <v>144</v>
      </c>
      <c r="AV865" s="13" t="s">
        <v>144</v>
      </c>
      <c r="AW865" s="13" t="s">
        <v>34</v>
      </c>
      <c r="AX865" s="13" t="s">
        <v>73</v>
      </c>
      <c r="AY865" s="182" t="s">
        <v>135</v>
      </c>
    </row>
    <row r="866" s="13" customFormat="1">
      <c r="A866" s="13"/>
      <c r="B866" s="181"/>
      <c r="C866" s="13"/>
      <c r="D866" s="174" t="s">
        <v>150</v>
      </c>
      <c r="E866" s="182" t="s">
        <v>3</v>
      </c>
      <c r="F866" s="183" t="s">
        <v>191</v>
      </c>
      <c r="G866" s="13"/>
      <c r="H866" s="184">
        <v>-7.5800000000000001</v>
      </c>
      <c r="I866" s="185"/>
      <c r="J866" s="13"/>
      <c r="K866" s="13"/>
      <c r="L866" s="181"/>
      <c r="M866" s="186"/>
      <c r="N866" s="187"/>
      <c r="O866" s="187"/>
      <c r="P866" s="187"/>
      <c r="Q866" s="187"/>
      <c r="R866" s="187"/>
      <c r="S866" s="187"/>
      <c r="T866" s="188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182" t="s">
        <v>150</v>
      </c>
      <c r="AU866" s="182" t="s">
        <v>144</v>
      </c>
      <c r="AV866" s="13" t="s">
        <v>144</v>
      </c>
      <c r="AW866" s="13" t="s">
        <v>34</v>
      </c>
      <c r="AX866" s="13" t="s">
        <v>73</v>
      </c>
      <c r="AY866" s="182" t="s">
        <v>135</v>
      </c>
    </row>
    <row r="867" s="14" customFormat="1">
      <c r="A867" s="14"/>
      <c r="B867" s="190"/>
      <c r="C867" s="14"/>
      <c r="D867" s="174" t="s">
        <v>150</v>
      </c>
      <c r="E867" s="191" t="s">
        <v>3</v>
      </c>
      <c r="F867" s="192" t="s">
        <v>192</v>
      </c>
      <c r="G867" s="14"/>
      <c r="H867" s="191" t="s">
        <v>3</v>
      </c>
      <c r="I867" s="193"/>
      <c r="J867" s="14"/>
      <c r="K867" s="14"/>
      <c r="L867" s="190"/>
      <c r="M867" s="194"/>
      <c r="N867" s="195"/>
      <c r="O867" s="195"/>
      <c r="P867" s="195"/>
      <c r="Q867" s="195"/>
      <c r="R867" s="195"/>
      <c r="S867" s="195"/>
      <c r="T867" s="196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191" t="s">
        <v>150</v>
      </c>
      <c r="AU867" s="191" t="s">
        <v>144</v>
      </c>
      <c r="AV867" s="14" t="s">
        <v>81</v>
      </c>
      <c r="AW867" s="14" t="s">
        <v>34</v>
      </c>
      <c r="AX867" s="14" t="s">
        <v>73</v>
      </c>
      <c r="AY867" s="191" t="s">
        <v>135</v>
      </c>
    </row>
    <row r="868" s="13" customFormat="1">
      <c r="A868" s="13"/>
      <c r="B868" s="181"/>
      <c r="C868" s="13"/>
      <c r="D868" s="174" t="s">
        <v>150</v>
      </c>
      <c r="E868" s="182" t="s">
        <v>3</v>
      </c>
      <c r="F868" s="183" t="s">
        <v>193</v>
      </c>
      <c r="G868" s="13"/>
      <c r="H868" s="184">
        <v>47.159999999999997</v>
      </c>
      <c r="I868" s="185"/>
      <c r="J868" s="13"/>
      <c r="K868" s="13"/>
      <c r="L868" s="181"/>
      <c r="M868" s="186"/>
      <c r="N868" s="187"/>
      <c r="O868" s="187"/>
      <c r="P868" s="187"/>
      <c r="Q868" s="187"/>
      <c r="R868" s="187"/>
      <c r="S868" s="187"/>
      <c r="T868" s="188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82" t="s">
        <v>150</v>
      </c>
      <c r="AU868" s="182" t="s">
        <v>144</v>
      </c>
      <c r="AV868" s="13" t="s">
        <v>144</v>
      </c>
      <c r="AW868" s="13" t="s">
        <v>34</v>
      </c>
      <c r="AX868" s="13" t="s">
        <v>73</v>
      </c>
      <c r="AY868" s="182" t="s">
        <v>135</v>
      </c>
    </row>
    <row r="869" s="13" customFormat="1">
      <c r="A869" s="13"/>
      <c r="B869" s="181"/>
      <c r="C869" s="13"/>
      <c r="D869" s="174" t="s">
        <v>150</v>
      </c>
      <c r="E869" s="182" t="s">
        <v>3</v>
      </c>
      <c r="F869" s="183" t="s">
        <v>194</v>
      </c>
      <c r="G869" s="13"/>
      <c r="H869" s="184">
        <v>-5.29</v>
      </c>
      <c r="I869" s="185"/>
      <c r="J869" s="13"/>
      <c r="K869" s="13"/>
      <c r="L869" s="181"/>
      <c r="M869" s="186"/>
      <c r="N869" s="187"/>
      <c r="O869" s="187"/>
      <c r="P869" s="187"/>
      <c r="Q869" s="187"/>
      <c r="R869" s="187"/>
      <c r="S869" s="187"/>
      <c r="T869" s="188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182" t="s">
        <v>150</v>
      </c>
      <c r="AU869" s="182" t="s">
        <v>144</v>
      </c>
      <c r="AV869" s="13" t="s">
        <v>144</v>
      </c>
      <c r="AW869" s="13" t="s">
        <v>34</v>
      </c>
      <c r="AX869" s="13" t="s">
        <v>73</v>
      </c>
      <c r="AY869" s="182" t="s">
        <v>135</v>
      </c>
    </row>
    <row r="870" s="14" customFormat="1">
      <c r="A870" s="14"/>
      <c r="B870" s="190"/>
      <c r="C870" s="14"/>
      <c r="D870" s="174" t="s">
        <v>150</v>
      </c>
      <c r="E870" s="191" t="s">
        <v>3</v>
      </c>
      <c r="F870" s="192" t="s">
        <v>195</v>
      </c>
      <c r="G870" s="14"/>
      <c r="H870" s="191" t="s">
        <v>3</v>
      </c>
      <c r="I870" s="193"/>
      <c r="J870" s="14"/>
      <c r="K870" s="14"/>
      <c r="L870" s="190"/>
      <c r="M870" s="194"/>
      <c r="N870" s="195"/>
      <c r="O870" s="195"/>
      <c r="P870" s="195"/>
      <c r="Q870" s="195"/>
      <c r="R870" s="195"/>
      <c r="S870" s="195"/>
      <c r="T870" s="196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191" t="s">
        <v>150</v>
      </c>
      <c r="AU870" s="191" t="s">
        <v>144</v>
      </c>
      <c r="AV870" s="14" t="s">
        <v>81</v>
      </c>
      <c r="AW870" s="14" t="s">
        <v>34</v>
      </c>
      <c r="AX870" s="14" t="s">
        <v>73</v>
      </c>
      <c r="AY870" s="191" t="s">
        <v>135</v>
      </c>
    </row>
    <row r="871" s="13" customFormat="1">
      <c r="A871" s="13"/>
      <c r="B871" s="181"/>
      <c r="C871" s="13"/>
      <c r="D871" s="174" t="s">
        <v>150</v>
      </c>
      <c r="E871" s="182" t="s">
        <v>3</v>
      </c>
      <c r="F871" s="183" t="s">
        <v>196</v>
      </c>
      <c r="G871" s="13"/>
      <c r="H871" s="184">
        <v>10.956</v>
      </c>
      <c r="I871" s="185"/>
      <c r="J871" s="13"/>
      <c r="K871" s="13"/>
      <c r="L871" s="181"/>
      <c r="M871" s="186"/>
      <c r="N871" s="187"/>
      <c r="O871" s="187"/>
      <c r="P871" s="187"/>
      <c r="Q871" s="187"/>
      <c r="R871" s="187"/>
      <c r="S871" s="187"/>
      <c r="T871" s="188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82" t="s">
        <v>150</v>
      </c>
      <c r="AU871" s="182" t="s">
        <v>144</v>
      </c>
      <c r="AV871" s="13" t="s">
        <v>144</v>
      </c>
      <c r="AW871" s="13" t="s">
        <v>34</v>
      </c>
      <c r="AX871" s="13" t="s">
        <v>73</v>
      </c>
      <c r="AY871" s="182" t="s">
        <v>135</v>
      </c>
    </row>
    <row r="872" s="13" customFormat="1">
      <c r="A872" s="13"/>
      <c r="B872" s="181"/>
      <c r="C872" s="13"/>
      <c r="D872" s="174" t="s">
        <v>150</v>
      </c>
      <c r="E872" s="182" t="s">
        <v>3</v>
      </c>
      <c r="F872" s="183" t="s">
        <v>197</v>
      </c>
      <c r="G872" s="13"/>
      <c r="H872" s="184">
        <v>-1.2</v>
      </c>
      <c r="I872" s="185"/>
      <c r="J872" s="13"/>
      <c r="K872" s="13"/>
      <c r="L872" s="181"/>
      <c r="M872" s="186"/>
      <c r="N872" s="187"/>
      <c r="O872" s="187"/>
      <c r="P872" s="187"/>
      <c r="Q872" s="187"/>
      <c r="R872" s="187"/>
      <c r="S872" s="187"/>
      <c r="T872" s="188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82" t="s">
        <v>150</v>
      </c>
      <c r="AU872" s="182" t="s">
        <v>144</v>
      </c>
      <c r="AV872" s="13" t="s">
        <v>144</v>
      </c>
      <c r="AW872" s="13" t="s">
        <v>34</v>
      </c>
      <c r="AX872" s="13" t="s">
        <v>73</v>
      </c>
      <c r="AY872" s="182" t="s">
        <v>135</v>
      </c>
    </row>
    <row r="873" s="14" customFormat="1">
      <c r="A873" s="14"/>
      <c r="B873" s="190"/>
      <c r="C873" s="14"/>
      <c r="D873" s="174" t="s">
        <v>150</v>
      </c>
      <c r="E873" s="191" t="s">
        <v>3</v>
      </c>
      <c r="F873" s="192" t="s">
        <v>198</v>
      </c>
      <c r="G873" s="14"/>
      <c r="H873" s="191" t="s">
        <v>3</v>
      </c>
      <c r="I873" s="193"/>
      <c r="J873" s="14"/>
      <c r="K873" s="14"/>
      <c r="L873" s="190"/>
      <c r="M873" s="194"/>
      <c r="N873" s="195"/>
      <c r="O873" s="195"/>
      <c r="P873" s="195"/>
      <c r="Q873" s="195"/>
      <c r="R873" s="195"/>
      <c r="S873" s="195"/>
      <c r="T873" s="196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191" t="s">
        <v>150</v>
      </c>
      <c r="AU873" s="191" t="s">
        <v>144</v>
      </c>
      <c r="AV873" s="14" t="s">
        <v>81</v>
      </c>
      <c r="AW873" s="14" t="s">
        <v>34</v>
      </c>
      <c r="AX873" s="14" t="s">
        <v>73</v>
      </c>
      <c r="AY873" s="191" t="s">
        <v>135</v>
      </c>
    </row>
    <row r="874" s="13" customFormat="1">
      <c r="A874" s="13"/>
      <c r="B874" s="181"/>
      <c r="C874" s="13"/>
      <c r="D874" s="174" t="s">
        <v>150</v>
      </c>
      <c r="E874" s="182" t="s">
        <v>3</v>
      </c>
      <c r="F874" s="183" t="s">
        <v>199</v>
      </c>
      <c r="G874" s="13"/>
      <c r="H874" s="184">
        <v>17.879999999999999</v>
      </c>
      <c r="I874" s="185"/>
      <c r="J874" s="13"/>
      <c r="K874" s="13"/>
      <c r="L874" s="181"/>
      <c r="M874" s="186"/>
      <c r="N874" s="187"/>
      <c r="O874" s="187"/>
      <c r="P874" s="187"/>
      <c r="Q874" s="187"/>
      <c r="R874" s="187"/>
      <c r="S874" s="187"/>
      <c r="T874" s="188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182" t="s">
        <v>150</v>
      </c>
      <c r="AU874" s="182" t="s">
        <v>144</v>
      </c>
      <c r="AV874" s="13" t="s">
        <v>144</v>
      </c>
      <c r="AW874" s="13" t="s">
        <v>34</v>
      </c>
      <c r="AX874" s="13" t="s">
        <v>73</v>
      </c>
      <c r="AY874" s="182" t="s">
        <v>135</v>
      </c>
    </row>
    <row r="875" s="13" customFormat="1">
      <c r="A875" s="13"/>
      <c r="B875" s="181"/>
      <c r="C875" s="13"/>
      <c r="D875" s="174" t="s">
        <v>150</v>
      </c>
      <c r="E875" s="182" t="s">
        <v>3</v>
      </c>
      <c r="F875" s="183" t="s">
        <v>200</v>
      </c>
      <c r="G875" s="13"/>
      <c r="H875" s="184">
        <v>-1.2</v>
      </c>
      <c r="I875" s="185"/>
      <c r="J875" s="13"/>
      <c r="K875" s="13"/>
      <c r="L875" s="181"/>
      <c r="M875" s="186"/>
      <c r="N875" s="187"/>
      <c r="O875" s="187"/>
      <c r="P875" s="187"/>
      <c r="Q875" s="187"/>
      <c r="R875" s="187"/>
      <c r="S875" s="187"/>
      <c r="T875" s="188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82" t="s">
        <v>150</v>
      </c>
      <c r="AU875" s="182" t="s">
        <v>144</v>
      </c>
      <c r="AV875" s="13" t="s">
        <v>144</v>
      </c>
      <c r="AW875" s="13" t="s">
        <v>34</v>
      </c>
      <c r="AX875" s="13" t="s">
        <v>73</v>
      </c>
      <c r="AY875" s="182" t="s">
        <v>135</v>
      </c>
    </row>
    <row r="876" s="14" customFormat="1">
      <c r="A876" s="14"/>
      <c r="B876" s="190"/>
      <c r="C876" s="14"/>
      <c r="D876" s="174" t="s">
        <v>150</v>
      </c>
      <c r="E876" s="191" t="s">
        <v>3</v>
      </c>
      <c r="F876" s="192" t="s">
        <v>201</v>
      </c>
      <c r="G876" s="14"/>
      <c r="H876" s="191" t="s">
        <v>3</v>
      </c>
      <c r="I876" s="193"/>
      <c r="J876" s="14"/>
      <c r="K876" s="14"/>
      <c r="L876" s="190"/>
      <c r="M876" s="194"/>
      <c r="N876" s="195"/>
      <c r="O876" s="195"/>
      <c r="P876" s="195"/>
      <c r="Q876" s="195"/>
      <c r="R876" s="195"/>
      <c r="S876" s="195"/>
      <c r="T876" s="19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191" t="s">
        <v>150</v>
      </c>
      <c r="AU876" s="191" t="s">
        <v>144</v>
      </c>
      <c r="AV876" s="14" t="s">
        <v>81</v>
      </c>
      <c r="AW876" s="14" t="s">
        <v>34</v>
      </c>
      <c r="AX876" s="14" t="s">
        <v>73</v>
      </c>
      <c r="AY876" s="191" t="s">
        <v>135</v>
      </c>
    </row>
    <row r="877" s="13" customFormat="1">
      <c r="A877" s="13"/>
      <c r="B877" s="181"/>
      <c r="C877" s="13"/>
      <c r="D877" s="174" t="s">
        <v>150</v>
      </c>
      <c r="E877" s="182" t="s">
        <v>3</v>
      </c>
      <c r="F877" s="183" t="s">
        <v>202</v>
      </c>
      <c r="G877" s="13"/>
      <c r="H877" s="184">
        <v>40.619999999999997</v>
      </c>
      <c r="I877" s="185"/>
      <c r="J877" s="13"/>
      <c r="K877" s="13"/>
      <c r="L877" s="181"/>
      <c r="M877" s="186"/>
      <c r="N877" s="187"/>
      <c r="O877" s="187"/>
      <c r="P877" s="187"/>
      <c r="Q877" s="187"/>
      <c r="R877" s="187"/>
      <c r="S877" s="187"/>
      <c r="T877" s="188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82" t="s">
        <v>150</v>
      </c>
      <c r="AU877" s="182" t="s">
        <v>144</v>
      </c>
      <c r="AV877" s="13" t="s">
        <v>144</v>
      </c>
      <c r="AW877" s="13" t="s">
        <v>34</v>
      </c>
      <c r="AX877" s="13" t="s">
        <v>73</v>
      </c>
      <c r="AY877" s="182" t="s">
        <v>135</v>
      </c>
    </row>
    <row r="878" s="13" customFormat="1">
      <c r="A878" s="13"/>
      <c r="B878" s="181"/>
      <c r="C878" s="13"/>
      <c r="D878" s="174" t="s">
        <v>150</v>
      </c>
      <c r="E878" s="182" t="s">
        <v>3</v>
      </c>
      <c r="F878" s="183" t="s">
        <v>203</v>
      </c>
      <c r="G878" s="13"/>
      <c r="H878" s="184">
        <v>-10</v>
      </c>
      <c r="I878" s="185"/>
      <c r="J878" s="13"/>
      <c r="K878" s="13"/>
      <c r="L878" s="181"/>
      <c r="M878" s="186"/>
      <c r="N878" s="187"/>
      <c r="O878" s="187"/>
      <c r="P878" s="187"/>
      <c r="Q878" s="187"/>
      <c r="R878" s="187"/>
      <c r="S878" s="187"/>
      <c r="T878" s="188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182" t="s">
        <v>150</v>
      </c>
      <c r="AU878" s="182" t="s">
        <v>144</v>
      </c>
      <c r="AV878" s="13" t="s">
        <v>144</v>
      </c>
      <c r="AW878" s="13" t="s">
        <v>34</v>
      </c>
      <c r="AX878" s="13" t="s">
        <v>73</v>
      </c>
      <c r="AY878" s="182" t="s">
        <v>135</v>
      </c>
    </row>
    <row r="879" s="14" customFormat="1">
      <c r="A879" s="14"/>
      <c r="B879" s="190"/>
      <c r="C879" s="14"/>
      <c r="D879" s="174" t="s">
        <v>150</v>
      </c>
      <c r="E879" s="191" t="s">
        <v>3</v>
      </c>
      <c r="F879" s="192" t="s">
        <v>204</v>
      </c>
      <c r="G879" s="14"/>
      <c r="H879" s="191" t="s">
        <v>3</v>
      </c>
      <c r="I879" s="193"/>
      <c r="J879" s="14"/>
      <c r="K879" s="14"/>
      <c r="L879" s="190"/>
      <c r="M879" s="194"/>
      <c r="N879" s="195"/>
      <c r="O879" s="195"/>
      <c r="P879" s="195"/>
      <c r="Q879" s="195"/>
      <c r="R879" s="195"/>
      <c r="S879" s="195"/>
      <c r="T879" s="196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191" t="s">
        <v>150</v>
      </c>
      <c r="AU879" s="191" t="s">
        <v>144</v>
      </c>
      <c r="AV879" s="14" t="s">
        <v>81</v>
      </c>
      <c r="AW879" s="14" t="s">
        <v>34</v>
      </c>
      <c r="AX879" s="14" t="s">
        <v>73</v>
      </c>
      <c r="AY879" s="191" t="s">
        <v>135</v>
      </c>
    </row>
    <row r="880" s="13" customFormat="1">
      <c r="A880" s="13"/>
      <c r="B880" s="181"/>
      <c r="C880" s="13"/>
      <c r="D880" s="174" t="s">
        <v>150</v>
      </c>
      <c r="E880" s="182" t="s">
        <v>3</v>
      </c>
      <c r="F880" s="183" t="s">
        <v>205</v>
      </c>
      <c r="G880" s="13"/>
      <c r="H880" s="184">
        <v>46.116</v>
      </c>
      <c r="I880" s="185"/>
      <c r="J880" s="13"/>
      <c r="K880" s="13"/>
      <c r="L880" s="181"/>
      <c r="M880" s="186"/>
      <c r="N880" s="187"/>
      <c r="O880" s="187"/>
      <c r="P880" s="187"/>
      <c r="Q880" s="187"/>
      <c r="R880" s="187"/>
      <c r="S880" s="187"/>
      <c r="T880" s="188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182" t="s">
        <v>150</v>
      </c>
      <c r="AU880" s="182" t="s">
        <v>144</v>
      </c>
      <c r="AV880" s="13" t="s">
        <v>144</v>
      </c>
      <c r="AW880" s="13" t="s">
        <v>34</v>
      </c>
      <c r="AX880" s="13" t="s">
        <v>73</v>
      </c>
      <c r="AY880" s="182" t="s">
        <v>135</v>
      </c>
    </row>
    <row r="881" s="13" customFormat="1">
      <c r="A881" s="13"/>
      <c r="B881" s="181"/>
      <c r="C881" s="13"/>
      <c r="D881" s="174" t="s">
        <v>150</v>
      </c>
      <c r="E881" s="182" t="s">
        <v>3</v>
      </c>
      <c r="F881" s="183" t="s">
        <v>206</v>
      </c>
      <c r="G881" s="13"/>
      <c r="H881" s="184">
        <v>-5.7800000000000002</v>
      </c>
      <c r="I881" s="185"/>
      <c r="J881" s="13"/>
      <c r="K881" s="13"/>
      <c r="L881" s="181"/>
      <c r="M881" s="186"/>
      <c r="N881" s="187"/>
      <c r="O881" s="187"/>
      <c r="P881" s="187"/>
      <c r="Q881" s="187"/>
      <c r="R881" s="187"/>
      <c r="S881" s="187"/>
      <c r="T881" s="188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182" t="s">
        <v>150</v>
      </c>
      <c r="AU881" s="182" t="s">
        <v>144</v>
      </c>
      <c r="AV881" s="13" t="s">
        <v>144</v>
      </c>
      <c r="AW881" s="13" t="s">
        <v>34</v>
      </c>
      <c r="AX881" s="13" t="s">
        <v>73</v>
      </c>
      <c r="AY881" s="182" t="s">
        <v>135</v>
      </c>
    </row>
    <row r="882" s="14" customFormat="1">
      <c r="A882" s="14"/>
      <c r="B882" s="190"/>
      <c r="C882" s="14"/>
      <c r="D882" s="174" t="s">
        <v>150</v>
      </c>
      <c r="E882" s="191" t="s">
        <v>3</v>
      </c>
      <c r="F882" s="192" t="s">
        <v>207</v>
      </c>
      <c r="G882" s="14"/>
      <c r="H882" s="191" t="s">
        <v>3</v>
      </c>
      <c r="I882" s="193"/>
      <c r="J882" s="14"/>
      <c r="K882" s="14"/>
      <c r="L882" s="190"/>
      <c r="M882" s="194"/>
      <c r="N882" s="195"/>
      <c r="O882" s="195"/>
      <c r="P882" s="195"/>
      <c r="Q882" s="195"/>
      <c r="R882" s="195"/>
      <c r="S882" s="195"/>
      <c r="T882" s="19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191" t="s">
        <v>150</v>
      </c>
      <c r="AU882" s="191" t="s">
        <v>144</v>
      </c>
      <c r="AV882" s="14" t="s">
        <v>81</v>
      </c>
      <c r="AW882" s="14" t="s">
        <v>34</v>
      </c>
      <c r="AX882" s="14" t="s">
        <v>73</v>
      </c>
      <c r="AY882" s="191" t="s">
        <v>135</v>
      </c>
    </row>
    <row r="883" s="13" customFormat="1">
      <c r="A883" s="13"/>
      <c r="B883" s="181"/>
      <c r="C883" s="13"/>
      <c r="D883" s="174" t="s">
        <v>150</v>
      </c>
      <c r="E883" s="182" t="s">
        <v>3</v>
      </c>
      <c r="F883" s="183" t="s">
        <v>208</v>
      </c>
      <c r="G883" s="13"/>
      <c r="H883" s="184">
        <v>21</v>
      </c>
      <c r="I883" s="185"/>
      <c r="J883" s="13"/>
      <c r="K883" s="13"/>
      <c r="L883" s="181"/>
      <c r="M883" s="186"/>
      <c r="N883" s="187"/>
      <c r="O883" s="187"/>
      <c r="P883" s="187"/>
      <c r="Q883" s="187"/>
      <c r="R883" s="187"/>
      <c r="S883" s="187"/>
      <c r="T883" s="188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182" t="s">
        <v>150</v>
      </c>
      <c r="AU883" s="182" t="s">
        <v>144</v>
      </c>
      <c r="AV883" s="13" t="s">
        <v>144</v>
      </c>
      <c r="AW883" s="13" t="s">
        <v>34</v>
      </c>
      <c r="AX883" s="13" t="s">
        <v>73</v>
      </c>
      <c r="AY883" s="182" t="s">
        <v>135</v>
      </c>
    </row>
    <row r="884" s="13" customFormat="1">
      <c r="A884" s="13"/>
      <c r="B884" s="181"/>
      <c r="C884" s="13"/>
      <c r="D884" s="174" t="s">
        <v>150</v>
      </c>
      <c r="E884" s="182" t="s">
        <v>3</v>
      </c>
      <c r="F884" s="183" t="s">
        <v>197</v>
      </c>
      <c r="G884" s="13"/>
      <c r="H884" s="184">
        <v>-1.2</v>
      </c>
      <c r="I884" s="185"/>
      <c r="J884" s="13"/>
      <c r="K884" s="13"/>
      <c r="L884" s="181"/>
      <c r="M884" s="186"/>
      <c r="N884" s="187"/>
      <c r="O884" s="187"/>
      <c r="P884" s="187"/>
      <c r="Q884" s="187"/>
      <c r="R884" s="187"/>
      <c r="S884" s="187"/>
      <c r="T884" s="188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82" t="s">
        <v>150</v>
      </c>
      <c r="AU884" s="182" t="s">
        <v>144</v>
      </c>
      <c r="AV884" s="13" t="s">
        <v>144</v>
      </c>
      <c r="AW884" s="13" t="s">
        <v>34</v>
      </c>
      <c r="AX884" s="13" t="s">
        <v>73</v>
      </c>
      <c r="AY884" s="182" t="s">
        <v>135</v>
      </c>
    </row>
    <row r="885" s="13" customFormat="1">
      <c r="A885" s="13"/>
      <c r="B885" s="181"/>
      <c r="C885" s="13"/>
      <c r="D885" s="174" t="s">
        <v>150</v>
      </c>
      <c r="E885" s="182" t="s">
        <v>3</v>
      </c>
      <c r="F885" s="183" t="s">
        <v>245</v>
      </c>
      <c r="G885" s="13"/>
      <c r="H885" s="184">
        <v>7.5</v>
      </c>
      <c r="I885" s="185"/>
      <c r="J885" s="13"/>
      <c r="K885" s="13"/>
      <c r="L885" s="181"/>
      <c r="M885" s="186"/>
      <c r="N885" s="187"/>
      <c r="O885" s="187"/>
      <c r="P885" s="187"/>
      <c r="Q885" s="187"/>
      <c r="R885" s="187"/>
      <c r="S885" s="187"/>
      <c r="T885" s="188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182" t="s">
        <v>150</v>
      </c>
      <c r="AU885" s="182" t="s">
        <v>144</v>
      </c>
      <c r="AV885" s="13" t="s">
        <v>144</v>
      </c>
      <c r="AW885" s="13" t="s">
        <v>34</v>
      </c>
      <c r="AX885" s="13" t="s">
        <v>73</v>
      </c>
      <c r="AY885" s="182" t="s">
        <v>135</v>
      </c>
    </row>
    <row r="886" s="2" customFormat="1" ht="24.15" customHeight="1">
      <c r="A886" s="38"/>
      <c r="B886" s="160"/>
      <c r="C886" s="161" t="s">
        <v>1389</v>
      </c>
      <c r="D886" s="161" t="s">
        <v>138</v>
      </c>
      <c r="E886" s="162" t="s">
        <v>1390</v>
      </c>
      <c r="F886" s="163" t="s">
        <v>1391</v>
      </c>
      <c r="G886" s="164" t="s">
        <v>161</v>
      </c>
      <c r="H886" s="165">
        <v>223.482</v>
      </c>
      <c r="I886" s="166"/>
      <c r="J886" s="167">
        <f>ROUND(I886*H886,2)</f>
        <v>0</v>
      </c>
      <c r="K886" s="163" t="s">
        <v>142</v>
      </c>
      <c r="L886" s="39"/>
      <c r="M886" s="168" t="s">
        <v>3</v>
      </c>
      <c r="N886" s="169" t="s">
        <v>45</v>
      </c>
      <c r="O886" s="72"/>
      <c r="P886" s="170">
        <f>O886*H886</f>
        <v>0</v>
      </c>
      <c r="Q886" s="170">
        <v>0</v>
      </c>
      <c r="R886" s="170">
        <f>Q886*H886</f>
        <v>0</v>
      </c>
      <c r="S886" s="170">
        <v>0.00014999999999999999</v>
      </c>
      <c r="T886" s="171">
        <f>S886*H886</f>
        <v>0.033522299999999998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172" t="s">
        <v>266</v>
      </c>
      <c r="AT886" s="172" t="s">
        <v>138</v>
      </c>
      <c r="AU886" s="172" t="s">
        <v>144</v>
      </c>
      <c r="AY886" s="19" t="s">
        <v>135</v>
      </c>
      <c r="BE886" s="173">
        <f>IF(N886="základní",J886,0)</f>
        <v>0</v>
      </c>
      <c r="BF886" s="173">
        <f>IF(N886="snížená",J886,0)</f>
        <v>0</v>
      </c>
      <c r="BG886" s="173">
        <f>IF(N886="zákl. přenesená",J886,0)</f>
        <v>0</v>
      </c>
      <c r="BH886" s="173">
        <f>IF(N886="sníž. přenesená",J886,0)</f>
        <v>0</v>
      </c>
      <c r="BI886" s="173">
        <f>IF(N886="nulová",J886,0)</f>
        <v>0</v>
      </c>
      <c r="BJ886" s="19" t="s">
        <v>144</v>
      </c>
      <c r="BK886" s="173">
        <f>ROUND(I886*H886,2)</f>
        <v>0</v>
      </c>
      <c r="BL886" s="19" t="s">
        <v>266</v>
      </c>
      <c r="BM886" s="172" t="s">
        <v>1392</v>
      </c>
    </row>
    <row r="887" s="2" customFormat="1">
      <c r="A887" s="38"/>
      <c r="B887" s="39"/>
      <c r="C887" s="38"/>
      <c r="D887" s="174" t="s">
        <v>146</v>
      </c>
      <c r="E887" s="38"/>
      <c r="F887" s="175" t="s">
        <v>1393</v>
      </c>
      <c r="G887" s="38"/>
      <c r="H887" s="38"/>
      <c r="I887" s="176"/>
      <c r="J887" s="38"/>
      <c r="K887" s="38"/>
      <c r="L887" s="39"/>
      <c r="M887" s="177"/>
      <c r="N887" s="178"/>
      <c r="O887" s="72"/>
      <c r="P887" s="72"/>
      <c r="Q887" s="72"/>
      <c r="R887" s="72"/>
      <c r="S887" s="72"/>
      <c r="T887" s="73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9" t="s">
        <v>146</v>
      </c>
      <c r="AU887" s="19" t="s">
        <v>144</v>
      </c>
    </row>
    <row r="888" s="2" customFormat="1">
      <c r="A888" s="38"/>
      <c r="B888" s="39"/>
      <c r="C888" s="38"/>
      <c r="D888" s="179" t="s">
        <v>148</v>
      </c>
      <c r="E888" s="38"/>
      <c r="F888" s="180" t="s">
        <v>1394</v>
      </c>
      <c r="G888" s="38"/>
      <c r="H888" s="38"/>
      <c r="I888" s="176"/>
      <c r="J888" s="38"/>
      <c r="K888" s="38"/>
      <c r="L888" s="39"/>
      <c r="M888" s="177"/>
      <c r="N888" s="178"/>
      <c r="O888" s="72"/>
      <c r="P888" s="72"/>
      <c r="Q888" s="72"/>
      <c r="R888" s="72"/>
      <c r="S888" s="72"/>
      <c r="T888" s="73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T888" s="19" t="s">
        <v>148</v>
      </c>
      <c r="AU888" s="19" t="s">
        <v>144</v>
      </c>
    </row>
    <row r="889" s="14" customFormat="1">
      <c r="A889" s="14"/>
      <c r="B889" s="190"/>
      <c r="C889" s="14"/>
      <c r="D889" s="174" t="s">
        <v>150</v>
      </c>
      <c r="E889" s="191" t="s">
        <v>3</v>
      </c>
      <c r="F889" s="192" t="s">
        <v>189</v>
      </c>
      <c r="G889" s="14"/>
      <c r="H889" s="191" t="s">
        <v>3</v>
      </c>
      <c r="I889" s="193"/>
      <c r="J889" s="14"/>
      <c r="K889" s="14"/>
      <c r="L889" s="190"/>
      <c r="M889" s="194"/>
      <c r="N889" s="195"/>
      <c r="O889" s="195"/>
      <c r="P889" s="195"/>
      <c r="Q889" s="195"/>
      <c r="R889" s="195"/>
      <c r="S889" s="195"/>
      <c r="T889" s="196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191" t="s">
        <v>150</v>
      </c>
      <c r="AU889" s="191" t="s">
        <v>144</v>
      </c>
      <c r="AV889" s="14" t="s">
        <v>81</v>
      </c>
      <c r="AW889" s="14" t="s">
        <v>34</v>
      </c>
      <c r="AX889" s="14" t="s">
        <v>73</v>
      </c>
      <c r="AY889" s="191" t="s">
        <v>135</v>
      </c>
    </row>
    <row r="890" s="13" customFormat="1">
      <c r="A890" s="13"/>
      <c r="B890" s="181"/>
      <c r="C890" s="13"/>
      <c r="D890" s="174" t="s">
        <v>150</v>
      </c>
      <c r="E890" s="182" t="s">
        <v>3</v>
      </c>
      <c r="F890" s="183" t="s">
        <v>190</v>
      </c>
      <c r="G890" s="13"/>
      <c r="H890" s="184">
        <v>64.5</v>
      </c>
      <c r="I890" s="185"/>
      <c r="J890" s="13"/>
      <c r="K890" s="13"/>
      <c r="L890" s="181"/>
      <c r="M890" s="186"/>
      <c r="N890" s="187"/>
      <c r="O890" s="187"/>
      <c r="P890" s="187"/>
      <c r="Q890" s="187"/>
      <c r="R890" s="187"/>
      <c r="S890" s="187"/>
      <c r="T890" s="18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82" t="s">
        <v>150</v>
      </c>
      <c r="AU890" s="182" t="s">
        <v>144</v>
      </c>
      <c r="AV890" s="13" t="s">
        <v>144</v>
      </c>
      <c r="AW890" s="13" t="s">
        <v>34</v>
      </c>
      <c r="AX890" s="13" t="s">
        <v>73</v>
      </c>
      <c r="AY890" s="182" t="s">
        <v>135</v>
      </c>
    </row>
    <row r="891" s="13" customFormat="1">
      <c r="A891" s="13"/>
      <c r="B891" s="181"/>
      <c r="C891" s="13"/>
      <c r="D891" s="174" t="s">
        <v>150</v>
      </c>
      <c r="E891" s="182" t="s">
        <v>3</v>
      </c>
      <c r="F891" s="183" t="s">
        <v>191</v>
      </c>
      <c r="G891" s="13"/>
      <c r="H891" s="184">
        <v>-7.5800000000000001</v>
      </c>
      <c r="I891" s="185"/>
      <c r="J891" s="13"/>
      <c r="K891" s="13"/>
      <c r="L891" s="181"/>
      <c r="M891" s="186"/>
      <c r="N891" s="187"/>
      <c r="O891" s="187"/>
      <c r="P891" s="187"/>
      <c r="Q891" s="187"/>
      <c r="R891" s="187"/>
      <c r="S891" s="187"/>
      <c r="T891" s="188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82" t="s">
        <v>150</v>
      </c>
      <c r="AU891" s="182" t="s">
        <v>144</v>
      </c>
      <c r="AV891" s="13" t="s">
        <v>144</v>
      </c>
      <c r="AW891" s="13" t="s">
        <v>34</v>
      </c>
      <c r="AX891" s="13" t="s">
        <v>73</v>
      </c>
      <c r="AY891" s="182" t="s">
        <v>135</v>
      </c>
    </row>
    <row r="892" s="14" customFormat="1">
      <c r="A892" s="14"/>
      <c r="B892" s="190"/>
      <c r="C892" s="14"/>
      <c r="D892" s="174" t="s">
        <v>150</v>
      </c>
      <c r="E892" s="191" t="s">
        <v>3</v>
      </c>
      <c r="F892" s="192" t="s">
        <v>192</v>
      </c>
      <c r="G892" s="14"/>
      <c r="H892" s="191" t="s">
        <v>3</v>
      </c>
      <c r="I892" s="193"/>
      <c r="J892" s="14"/>
      <c r="K892" s="14"/>
      <c r="L892" s="190"/>
      <c r="M892" s="194"/>
      <c r="N892" s="195"/>
      <c r="O892" s="195"/>
      <c r="P892" s="195"/>
      <c r="Q892" s="195"/>
      <c r="R892" s="195"/>
      <c r="S892" s="195"/>
      <c r="T892" s="19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191" t="s">
        <v>150</v>
      </c>
      <c r="AU892" s="191" t="s">
        <v>144</v>
      </c>
      <c r="AV892" s="14" t="s">
        <v>81</v>
      </c>
      <c r="AW892" s="14" t="s">
        <v>34</v>
      </c>
      <c r="AX892" s="14" t="s">
        <v>73</v>
      </c>
      <c r="AY892" s="191" t="s">
        <v>135</v>
      </c>
    </row>
    <row r="893" s="13" customFormat="1">
      <c r="A893" s="13"/>
      <c r="B893" s="181"/>
      <c r="C893" s="13"/>
      <c r="D893" s="174" t="s">
        <v>150</v>
      </c>
      <c r="E893" s="182" t="s">
        <v>3</v>
      </c>
      <c r="F893" s="183" t="s">
        <v>193</v>
      </c>
      <c r="G893" s="13"/>
      <c r="H893" s="184">
        <v>47.159999999999997</v>
      </c>
      <c r="I893" s="185"/>
      <c r="J893" s="13"/>
      <c r="K893" s="13"/>
      <c r="L893" s="181"/>
      <c r="M893" s="186"/>
      <c r="N893" s="187"/>
      <c r="O893" s="187"/>
      <c r="P893" s="187"/>
      <c r="Q893" s="187"/>
      <c r="R893" s="187"/>
      <c r="S893" s="187"/>
      <c r="T893" s="188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182" t="s">
        <v>150</v>
      </c>
      <c r="AU893" s="182" t="s">
        <v>144</v>
      </c>
      <c r="AV893" s="13" t="s">
        <v>144</v>
      </c>
      <c r="AW893" s="13" t="s">
        <v>34</v>
      </c>
      <c r="AX893" s="13" t="s">
        <v>73</v>
      </c>
      <c r="AY893" s="182" t="s">
        <v>135</v>
      </c>
    </row>
    <row r="894" s="13" customFormat="1">
      <c r="A894" s="13"/>
      <c r="B894" s="181"/>
      <c r="C894" s="13"/>
      <c r="D894" s="174" t="s">
        <v>150</v>
      </c>
      <c r="E894" s="182" t="s">
        <v>3</v>
      </c>
      <c r="F894" s="183" t="s">
        <v>194</v>
      </c>
      <c r="G894" s="13"/>
      <c r="H894" s="184">
        <v>-5.29</v>
      </c>
      <c r="I894" s="185"/>
      <c r="J894" s="13"/>
      <c r="K894" s="13"/>
      <c r="L894" s="181"/>
      <c r="M894" s="186"/>
      <c r="N894" s="187"/>
      <c r="O894" s="187"/>
      <c r="P894" s="187"/>
      <c r="Q894" s="187"/>
      <c r="R894" s="187"/>
      <c r="S894" s="187"/>
      <c r="T894" s="188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182" t="s">
        <v>150</v>
      </c>
      <c r="AU894" s="182" t="s">
        <v>144</v>
      </c>
      <c r="AV894" s="13" t="s">
        <v>144</v>
      </c>
      <c r="AW894" s="13" t="s">
        <v>34</v>
      </c>
      <c r="AX894" s="13" t="s">
        <v>73</v>
      </c>
      <c r="AY894" s="182" t="s">
        <v>135</v>
      </c>
    </row>
    <row r="895" s="14" customFormat="1">
      <c r="A895" s="14"/>
      <c r="B895" s="190"/>
      <c r="C895" s="14"/>
      <c r="D895" s="174" t="s">
        <v>150</v>
      </c>
      <c r="E895" s="191" t="s">
        <v>3</v>
      </c>
      <c r="F895" s="192" t="s">
        <v>195</v>
      </c>
      <c r="G895" s="14"/>
      <c r="H895" s="191" t="s">
        <v>3</v>
      </c>
      <c r="I895" s="193"/>
      <c r="J895" s="14"/>
      <c r="K895" s="14"/>
      <c r="L895" s="190"/>
      <c r="M895" s="194"/>
      <c r="N895" s="195"/>
      <c r="O895" s="195"/>
      <c r="P895" s="195"/>
      <c r="Q895" s="195"/>
      <c r="R895" s="195"/>
      <c r="S895" s="195"/>
      <c r="T895" s="196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191" t="s">
        <v>150</v>
      </c>
      <c r="AU895" s="191" t="s">
        <v>144</v>
      </c>
      <c r="AV895" s="14" t="s">
        <v>81</v>
      </c>
      <c r="AW895" s="14" t="s">
        <v>34</v>
      </c>
      <c r="AX895" s="14" t="s">
        <v>73</v>
      </c>
      <c r="AY895" s="191" t="s">
        <v>135</v>
      </c>
    </row>
    <row r="896" s="13" customFormat="1">
      <c r="A896" s="13"/>
      <c r="B896" s="181"/>
      <c r="C896" s="13"/>
      <c r="D896" s="174" t="s">
        <v>150</v>
      </c>
      <c r="E896" s="182" t="s">
        <v>3</v>
      </c>
      <c r="F896" s="183" t="s">
        <v>196</v>
      </c>
      <c r="G896" s="13"/>
      <c r="H896" s="184">
        <v>10.956</v>
      </c>
      <c r="I896" s="185"/>
      <c r="J896" s="13"/>
      <c r="K896" s="13"/>
      <c r="L896" s="181"/>
      <c r="M896" s="186"/>
      <c r="N896" s="187"/>
      <c r="O896" s="187"/>
      <c r="P896" s="187"/>
      <c r="Q896" s="187"/>
      <c r="R896" s="187"/>
      <c r="S896" s="187"/>
      <c r="T896" s="188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182" t="s">
        <v>150</v>
      </c>
      <c r="AU896" s="182" t="s">
        <v>144</v>
      </c>
      <c r="AV896" s="13" t="s">
        <v>144</v>
      </c>
      <c r="AW896" s="13" t="s">
        <v>34</v>
      </c>
      <c r="AX896" s="13" t="s">
        <v>73</v>
      </c>
      <c r="AY896" s="182" t="s">
        <v>135</v>
      </c>
    </row>
    <row r="897" s="13" customFormat="1">
      <c r="A897" s="13"/>
      <c r="B897" s="181"/>
      <c r="C897" s="13"/>
      <c r="D897" s="174" t="s">
        <v>150</v>
      </c>
      <c r="E897" s="182" t="s">
        <v>3</v>
      </c>
      <c r="F897" s="183" t="s">
        <v>197</v>
      </c>
      <c r="G897" s="13"/>
      <c r="H897" s="184">
        <v>-1.2</v>
      </c>
      <c r="I897" s="185"/>
      <c r="J897" s="13"/>
      <c r="K897" s="13"/>
      <c r="L897" s="181"/>
      <c r="M897" s="186"/>
      <c r="N897" s="187"/>
      <c r="O897" s="187"/>
      <c r="P897" s="187"/>
      <c r="Q897" s="187"/>
      <c r="R897" s="187"/>
      <c r="S897" s="187"/>
      <c r="T897" s="188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82" t="s">
        <v>150</v>
      </c>
      <c r="AU897" s="182" t="s">
        <v>144</v>
      </c>
      <c r="AV897" s="13" t="s">
        <v>144</v>
      </c>
      <c r="AW897" s="13" t="s">
        <v>34</v>
      </c>
      <c r="AX897" s="13" t="s">
        <v>73</v>
      </c>
      <c r="AY897" s="182" t="s">
        <v>135</v>
      </c>
    </row>
    <row r="898" s="14" customFormat="1">
      <c r="A898" s="14"/>
      <c r="B898" s="190"/>
      <c r="C898" s="14"/>
      <c r="D898" s="174" t="s">
        <v>150</v>
      </c>
      <c r="E898" s="191" t="s">
        <v>3</v>
      </c>
      <c r="F898" s="192" t="s">
        <v>198</v>
      </c>
      <c r="G898" s="14"/>
      <c r="H898" s="191" t="s">
        <v>3</v>
      </c>
      <c r="I898" s="193"/>
      <c r="J898" s="14"/>
      <c r="K898" s="14"/>
      <c r="L898" s="190"/>
      <c r="M898" s="194"/>
      <c r="N898" s="195"/>
      <c r="O898" s="195"/>
      <c r="P898" s="195"/>
      <c r="Q898" s="195"/>
      <c r="R898" s="195"/>
      <c r="S898" s="195"/>
      <c r="T898" s="196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191" t="s">
        <v>150</v>
      </c>
      <c r="AU898" s="191" t="s">
        <v>144</v>
      </c>
      <c r="AV898" s="14" t="s">
        <v>81</v>
      </c>
      <c r="AW898" s="14" t="s">
        <v>34</v>
      </c>
      <c r="AX898" s="14" t="s">
        <v>73</v>
      </c>
      <c r="AY898" s="191" t="s">
        <v>135</v>
      </c>
    </row>
    <row r="899" s="13" customFormat="1">
      <c r="A899" s="13"/>
      <c r="B899" s="181"/>
      <c r="C899" s="13"/>
      <c r="D899" s="174" t="s">
        <v>150</v>
      </c>
      <c r="E899" s="182" t="s">
        <v>3</v>
      </c>
      <c r="F899" s="183" t="s">
        <v>199</v>
      </c>
      <c r="G899" s="13"/>
      <c r="H899" s="184">
        <v>17.879999999999999</v>
      </c>
      <c r="I899" s="185"/>
      <c r="J899" s="13"/>
      <c r="K899" s="13"/>
      <c r="L899" s="181"/>
      <c r="M899" s="186"/>
      <c r="N899" s="187"/>
      <c r="O899" s="187"/>
      <c r="P899" s="187"/>
      <c r="Q899" s="187"/>
      <c r="R899" s="187"/>
      <c r="S899" s="187"/>
      <c r="T899" s="188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182" t="s">
        <v>150</v>
      </c>
      <c r="AU899" s="182" t="s">
        <v>144</v>
      </c>
      <c r="AV899" s="13" t="s">
        <v>144</v>
      </c>
      <c r="AW899" s="13" t="s">
        <v>34</v>
      </c>
      <c r="AX899" s="13" t="s">
        <v>73</v>
      </c>
      <c r="AY899" s="182" t="s">
        <v>135</v>
      </c>
    </row>
    <row r="900" s="13" customFormat="1">
      <c r="A900" s="13"/>
      <c r="B900" s="181"/>
      <c r="C900" s="13"/>
      <c r="D900" s="174" t="s">
        <v>150</v>
      </c>
      <c r="E900" s="182" t="s">
        <v>3</v>
      </c>
      <c r="F900" s="183" t="s">
        <v>200</v>
      </c>
      <c r="G900" s="13"/>
      <c r="H900" s="184">
        <v>-1.2</v>
      </c>
      <c r="I900" s="185"/>
      <c r="J900" s="13"/>
      <c r="K900" s="13"/>
      <c r="L900" s="181"/>
      <c r="M900" s="186"/>
      <c r="N900" s="187"/>
      <c r="O900" s="187"/>
      <c r="P900" s="187"/>
      <c r="Q900" s="187"/>
      <c r="R900" s="187"/>
      <c r="S900" s="187"/>
      <c r="T900" s="188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182" t="s">
        <v>150</v>
      </c>
      <c r="AU900" s="182" t="s">
        <v>144</v>
      </c>
      <c r="AV900" s="13" t="s">
        <v>144</v>
      </c>
      <c r="AW900" s="13" t="s">
        <v>34</v>
      </c>
      <c r="AX900" s="13" t="s">
        <v>73</v>
      </c>
      <c r="AY900" s="182" t="s">
        <v>135</v>
      </c>
    </row>
    <row r="901" s="14" customFormat="1">
      <c r="A901" s="14"/>
      <c r="B901" s="190"/>
      <c r="C901" s="14"/>
      <c r="D901" s="174" t="s">
        <v>150</v>
      </c>
      <c r="E901" s="191" t="s">
        <v>3</v>
      </c>
      <c r="F901" s="192" t="s">
        <v>201</v>
      </c>
      <c r="G901" s="14"/>
      <c r="H901" s="191" t="s">
        <v>3</v>
      </c>
      <c r="I901" s="193"/>
      <c r="J901" s="14"/>
      <c r="K901" s="14"/>
      <c r="L901" s="190"/>
      <c r="M901" s="194"/>
      <c r="N901" s="195"/>
      <c r="O901" s="195"/>
      <c r="P901" s="195"/>
      <c r="Q901" s="195"/>
      <c r="R901" s="195"/>
      <c r="S901" s="195"/>
      <c r="T901" s="196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191" t="s">
        <v>150</v>
      </c>
      <c r="AU901" s="191" t="s">
        <v>144</v>
      </c>
      <c r="AV901" s="14" t="s">
        <v>81</v>
      </c>
      <c r="AW901" s="14" t="s">
        <v>34</v>
      </c>
      <c r="AX901" s="14" t="s">
        <v>73</v>
      </c>
      <c r="AY901" s="191" t="s">
        <v>135</v>
      </c>
    </row>
    <row r="902" s="13" customFormat="1">
      <c r="A902" s="13"/>
      <c r="B902" s="181"/>
      <c r="C902" s="13"/>
      <c r="D902" s="174" t="s">
        <v>150</v>
      </c>
      <c r="E902" s="182" t="s">
        <v>3</v>
      </c>
      <c r="F902" s="183" t="s">
        <v>202</v>
      </c>
      <c r="G902" s="13"/>
      <c r="H902" s="184">
        <v>40.619999999999997</v>
      </c>
      <c r="I902" s="185"/>
      <c r="J902" s="13"/>
      <c r="K902" s="13"/>
      <c r="L902" s="181"/>
      <c r="M902" s="186"/>
      <c r="N902" s="187"/>
      <c r="O902" s="187"/>
      <c r="P902" s="187"/>
      <c r="Q902" s="187"/>
      <c r="R902" s="187"/>
      <c r="S902" s="187"/>
      <c r="T902" s="188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82" t="s">
        <v>150</v>
      </c>
      <c r="AU902" s="182" t="s">
        <v>144</v>
      </c>
      <c r="AV902" s="13" t="s">
        <v>144</v>
      </c>
      <c r="AW902" s="13" t="s">
        <v>34</v>
      </c>
      <c r="AX902" s="13" t="s">
        <v>73</v>
      </c>
      <c r="AY902" s="182" t="s">
        <v>135</v>
      </c>
    </row>
    <row r="903" s="13" customFormat="1">
      <c r="A903" s="13"/>
      <c r="B903" s="181"/>
      <c r="C903" s="13"/>
      <c r="D903" s="174" t="s">
        <v>150</v>
      </c>
      <c r="E903" s="182" t="s">
        <v>3</v>
      </c>
      <c r="F903" s="183" t="s">
        <v>203</v>
      </c>
      <c r="G903" s="13"/>
      <c r="H903" s="184">
        <v>-10</v>
      </c>
      <c r="I903" s="185"/>
      <c r="J903" s="13"/>
      <c r="K903" s="13"/>
      <c r="L903" s="181"/>
      <c r="M903" s="186"/>
      <c r="N903" s="187"/>
      <c r="O903" s="187"/>
      <c r="P903" s="187"/>
      <c r="Q903" s="187"/>
      <c r="R903" s="187"/>
      <c r="S903" s="187"/>
      <c r="T903" s="188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182" t="s">
        <v>150</v>
      </c>
      <c r="AU903" s="182" t="s">
        <v>144</v>
      </c>
      <c r="AV903" s="13" t="s">
        <v>144</v>
      </c>
      <c r="AW903" s="13" t="s">
        <v>34</v>
      </c>
      <c r="AX903" s="13" t="s">
        <v>73</v>
      </c>
      <c r="AY903" s="182" t="s">
        <v>135</v>
      </c>
    </row>
    <row r="904" s="14" customFormat="1">
      <c r="A904" s="14"/>
      <c r="B904" s="190"/>
      <c r="C904" s="14"/>
      <c r="D904" s="174" t="s">
        <v>150</v>
      </c>
      <c r="E904" s="191" t="s">
        <v>3</v>
      </c>
      <c r="F904" s="192" t="s">
        <v>204</v>
      </c>
      <c r="G904" s="14"/>
      <c r="H904" s="191" t="s">
        <v>3</v>
      </c>
      <c r="I904" s="193"/>
      <c r="J904" s="14"/>
      <c r="K904" s="14"/>
      <c r="L904" s="190"/>
      <c r="M904" s="194"/>
      <c r="N904" s="195"/>
      <c r="O904" s="195"/>
      <c r="P904" s="195"/>
      <c r="Q904" s="195"/>
      <c r="R904" s="195"/>
      <c r="S904" s="195"/>
      <c r="T904" s="19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191" t="s">
        <v>150</v>
      </c>
      <c r="AU904" s="191" t="s">
        <v>144</v>
      </c>
      <c r="AV904" s="14" t="s">
        <v>81</v>
      </c>
      <c r="AW904" s="14" t="s">
        <v>34</v>
      </c>
      <c r="AX904" s="14" t="s">
        <v>73</v>
      </c>
      <c r="AY904" s="191" t="s">
        <v>135</v>
      </c>
    </row>
    <row r="905" s="13" customFormat="1">
      <c r="A905" s="13"/>
      <c r="B905" s="181"/>
      <c r="C905" s="13"/>
      <c r="D905" s="174" t="s">
        <v>150</v>
      </c>
      <c r="E905" s="182" t="s">
        <v>3</v>
      </c>
      <c r="F905" s="183" t="s">
        <v>205</v>
      </c>
      <c r="G905" s="13"/>
      <c r="H905" s="184">
        <v>46.116</v>
      </c>
      <c r="I905" s="185"/>
      <c r="J905" s="13"/>
      <c r="K905" s="13"/>
      <c r="L905" s="181"/>
      <c r="M905" s="186"/>
      <c r="N905" s="187"/>
      <c r="O905" s="187"/>
      <c r="P905" s="187"/>
      <c r="Q905" s="187"/>
      <c r="R905" s="187"/>
      <c r="S905" s="187"/>
      <c r="T905" s="188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182" t="s">
        <v>150</v>
      </c>
      <c r="AU905" s="182" t="s">
        <v>144</v>
      </c>
      <c r="AV905" s="13" t="s">
        <v>144</v>
      </c>
      <c r="AW905" s="13" t="s">
        <v>34</v>
      </c>
      <c r="AX905" s="13" t="s">
        <v>73</v>
      </c>
      <c r="AY905" s="182" t="s">
        <v>135</v>
      </c>
    </row>
    <row r="906" s="13" customFormat="1">
      <c r="A906" s="13"/>
      <c r="B906" s="181"/>
      <c r="C906" s="13"/>
      <c r="D906" s="174" t="s">
        <v>150</v>
      </c>
      <c r="E906" s="182" t="s">
        <v>3</v>
      </c>
      <c r="F906" s="183" t="s">
        <v>206</v>
      </c>
      <c r="G906" s="13"/>
      <c r="H906" s="184">
        <v>-5.7800000000000002</v>
      </c>
      <c r="I906" s="185"/>
      <c r="J906" s="13"/>
      <c r="K906" s="13"/>
      <c r="L906" s="181"/>
      <c r="M906" s="186"/>
      <c r="N906" s="187"/>
      <c r="O906" s="187"/>
      <c r="P906" s="187"/>
      <c r="Q906" s="187"/>
      <c r="R906" s="187"/>
      <c r="S906" s="187"/>
      <c r="T906" s="188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82" t="s">
        <v>150</v>
      </c>
      <c r="AU906" s="182" t="s">
        <v>144</v>
      </c>
      <c r="AV906" s="13" t="s">
        <v>144</v>
      </c>
      <c r="AW906" s="13" t="s">
        <v>34</v>
      </c>
      <c r="AX906" s="13" t="s">
        <v>73</v>
      </c>
      <c r="AY906" s="182" t="s">
        <v>135</v>
      </c>
    </row>
    <row r="907" s="14" customFormat="1">
      <c r="A907" s="14"/>
      <c r="B907" s="190"/>
      <c r="C907" s="14"/>
      <c r="D907" s="174" t="s">
        <v>150</v>
      </c>
      <c r="E907" s="191" t="s">
        <v>3</v>
      </c>
      <c r="F907" s="192" t="s">
        <v>207</v>
      </c>
      <c r="G907" s="14"/>
      <c r="H907" s="191" t="s">
        <v>3</v>
      </c>
      <c r="I907" s="193"/>
      <c r="J907" s="14"/>
      <c r="K907" s="14"/>
      <c r="L907" s="190"/>
      <c r="M907" s="194"/>
      <c r="N907" s="195"/>
      <c r="O907" s="195"/>
      <c r="P907" s="195"/>
      <c r="Q907" s="195"/>
      <c r="R907" s="195"/>
      <c r="S907" s="195"/>
      <c r="T907" s="196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191" t="s">
        <v>150</v>
      </c>
      <c r="AU907" s="191" t="s">
        <v>144</v>
      </c>
      <c r="AV907" s="14" t="s">
        <v>81</v>
      </c>
      <c r="AW907" s="14" t="s">
        <v>34</v>
      </c>
      <c r="AX907" s="14" t="s">
        <v>73</v>
      </c>
      <c r="AY907" s="191" t="s">
        <v>135</v>
      </c>
    </row>
    <row r="908" s="13" customFormat="1">
      <c r="A908" s="13"/>
      <c r="B908" s="181"/>
      <c r="C908" s="13"/>
      <c r="D908" s="174" t="s">
        <v>150</v>
      </c>
      <c r="E908" s="182" t="s">
        <v>3</v>
      </c>
      <c r="F908" s="183" t="s">
        <v>208</v>
      </c>
      <c r="G908" s="13"/>
      <c r="H908" s="184">
        <v>21</v>
      </c>
      <c r="I908" s="185"/>
      <c r="J908" s="13"/>
      <c r="K908" s="13"/>
      <c r="L908" s="181"/>
      <c r="M908" s="186"/>
      <c r="N908" s="187"/>
      <c r="O908" s="187"/>
      <c r="P908" s="187"/>
      <c r="Q908" s="187"/>
      <c r="R908" s="187"/>
      <c r="S908" s="187"/>
      <c r="T908" s="188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182" t="s">
        <v>150</v>
      </c>
      <c r="AU908" s="182" t="s">
        <v>144</v>
      </c>
      <c r="AV908" s="13" t="s">
        <v>144</v>
      </c>
      <c r="AW908" s="13" t="s">
        <v>34</v>
      </c>
      <c r="AX908" s="13" t="s">
        <v>73</v>
      </c>
      <c r="AY908" s="182" t="s">
        <v>135</v>
      </c>
    </row>
    <row r="909" s="13" customFormat="1">
      <c r="A909" s="13"/>
      <c r="B909" s="181"/>
      <c r="C909" s="13"/>
      <c r="D909" s="174" t="s">
        <v>150</v>
      </c>
      <c r="E909" s="182" t="s">
        <v>3</v>
      </c>
      <c r="F909" s="183" t="s">
        <v>197</v>
      </c>
      <c r="G909" s="13"/>
      <c r="H909" s="184">
        <v>-1.2</v>
      </c>
      <c r="I909" s="185"/>
      <c r="J909" s="13"/>
      <c r="K909" s="13"/>
      <c r="L909" s="181"/>
      <c r="M909" s="186"/>
      <c r="N909" s="187"/>
      <c r="O909" s="187"/>
      <c r="P909" s="187"/>
      <c r="Q909" s="187"/>
      <c r="R909" s="187"/>
      <c r="S909" s="187"/>
      <c r="T909" s="188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182" t="s">
        <v>150</v>
      </c>
      <c r="AU909" s="182" t="s">
        <v>144</v>
      </c>
      <c r="AV909" s="13" t="s">
        <v>144</v>
      </c>
      <c r="AW909" s="13" t="s">
        <v>34</v>
      </c>
      <c r="AX909" s="13" t="s">
        <v>73</v>
      </c>
      <c r="AY909" s="182" t="s">
        <v>135</v>
      </c>
    </row>
    <row r="910" s="13" customFormat="1">
      <c r="A910" s="13"/>
      <c r="B910" s="181"/>
      <c r="C910" s="13"/>
      <c r="D910" s="174" t="s">
        <v>150</v>
      </c>
      <c r="E910" s="182" t="s">
        <v>3</v>
      </c>
      <c r="F910" s="183" t="s">
        <v>245</v>
      </c>
      <c r="G910" s="13"/>
      <c r="H910" s="184">
        <v>7.5</v>
      </c>
      <c r="I910" s="185"/>
      <c r="J910" s="13"/>
      <c r="K910" s="13"/>
      <c r="L910" s="181"/>
      <c r="M910" s="186"/>
      <c r="N910" s="187"/>
      <c r="O910" s="187"/>
      <c r="P910" s="187"/>
      <c r="Q910" s="187"/>
      <c r="R910" s="187"/>
      <c r="S910" s="187"/>
      <c r="T910" s="188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182" t="s">
        <v>150</v>
      </c>
      <c r="AU910" s="182" t="s">
        <v>144</v>
      </c>
      <c r="AV910" s="13" t="s">
        <v>144</v>
      </c>
      <c r="AW910" s="13" t="s">
        <v>34</v>
      </c>
      <c r="AX910" s="13" t="s">
        <v>73</v>
      </c>
      <c r="AY910" s="182" t="s">
        <v>135</v>
      </c>
    </row>
    <row r="911" s="2" customFormat="1" ht="16.5" customHeight="1">
      <c r="A911" s="38"/>
      <c r="B911" s="160"/>
      <c r="C911" s="161" t="s">
        <v>1395</v>
      </c>
      <c r="D911" s="161" t="s">
        <v>138</v>
      </c>
      <c r="E911" s="162" t="s">
        <v>1396</v>
      </c>
      <c r="F911" s="163" t="s">
        <v>1397</v>
      </c>
      <c r="G911" s="164" t="s">
        <v>161</v>
      </c>
      <c r="H911" s="165">
        <v>70</v>
      </c>
      <c r="I911" s="166"/>
      <c r="J911" s="167">
        <f>ROUND(I911*H911,2)</f>
        <v>0</v>
      </c>
      <c r="K911" s="163" t="s">
        <v>142</v>
      </c>
      <c r="L911" s="39"/>
      <c r="M911" s="168" t="s">
        <v>3</v>
      </c>
      <c r="N911" s="169" t="s">
        <v>45</v>
      </c>
      <c r="O911" s="72"/>
      <c r="P911" s="170">
        <f>O911*H911</f>
        <v>0</v>
      </c>
      <c r="Q911" s="170">
        <v>0</v>
      </c>
      <c r="R911" s="170">
        <f>Q911*H911</f>
        <v>0</v>
      </c>
      <c r="S911" s="170">
        <v>3.0000000000000001E-05</v>
      </c>
      <c r="T911" s="171">
        <f>S911*H911</f>
        <v>0.0020999999999999999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172" t="s">
        <v>266</v>
      </c>
      <c r="AT911" s="172" t="s">
        <v>138</v>
      </c>
      <c r="AU911" s="172" t="s">
        <v>144</v>
      </c>
      <c r="AY911" s="19" t="s">
        <v>135</v>
      </c>
      <c r="BE911" s="173">
        <f>IF(N911="základní",J911,0)</f>
        <v>0</v>
      </c>
      <c r="BF911" s="173">
        <f>IF(N911="snížená",J911,0)</f>
        <v>0</v>
      </c>
      <c r="BG911" s="173">
        <f>IF(N911="zákl. přenesená",J911,0)</f>
        <v>0</v>
      </c>
      <c r="BH911" s="173">
        <f>IF(N911="sníž. přenesená",J911,0)</f>
        <v>0</v>
      </c>
      <c r="BI911" s="173">
        <f>IF(N911="nulová",J911,0)</f>
        <v>0</v>
      </c>
      <c r="BJ911" s="19" t="s">
        <v>144</v>
      </c>
      <c r="BK911" s="173">
        <f>ROUND(I911*H911,2)</f>
        <v>0</v>
      </c>
      <c r="BL911" s="19" t="s">
        <v>266</v>
      </c>
      <c r="BM911" s="172" t="s">
        <v>1398</v>
      </c>
    </row>
    <row r="912" s="2" customFormat="1">
      <c r="A912" s="38"/>
      <c r="B912" s="39"/>
      <c r="C912" s="38"/>
      <c r="D912" s="174" t="s">
        <v>146</v>
      </c>
      <c r="E912" s="38"/>
      <c r="F912" s="175" t="s">
        <v>1399</v>
      </c>
      <c r="G912" s="38"/>
      <c r="H912" s="38"/>
      <c r="I912" s="176"/>
      <c r="J912" s="38"/>
      <c r="K912" s="38"/>
      <c r="L912" s="39"/>
      <c r="M912" s="177"/>
      <c r="N912" s="178"/>
      <c r="O912" s="72"/>
      <c r="P912" s="72"/>
      <c r="Q912" s="72"/>
      <c r="R912" s="72"/>
      <c r="S912" s="72"/>
      <c r="T912" s="73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T912" s="19" t="s">
        <v>146</v>
      </c>
      <c r="AU912" s="19" t="s">
        <v>144</v>
      </c>
    </row>
    <row r="913" s="2" customFormat="1">
      <c r="A913" s="38"/>
      <c r="B913" s="39"/>
      <c r="C913" s="38"/>
      <c r="D913" s="179" t="s">
        <v>148</v>
      </c>
      <c r="E913" s="38"/>
      <c r="F913" s="180" t="s">
        <v>1400</v>
      </c>
      <c r="G913" s="38"/>
      <c r="H913" s="38"/>
      <c r="I913" s="176"/>
      <c r="J913" s="38"/>
      <c r="K913" s="38"/>
      <c r="L913" s="39"/>
      <c r="M913" s="177"/>
      <c r="N913" s="178"/>
      <c r="O913" s="72"/>
      <c r="P913" s="72"/>
      <c r="Q913" s="72"/>
      <c r="R913" s="72"/>
      <c r="S913" s="72"/>
      <c r="T913" s="73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T913" s="19" t="s">
        <v>148</v>
      </c>
      <c r="AU913" s="19" t="s">
        <v>144</v>
      </c>
    </row>
    <row r="914" s="2" customFormat="1" ht="16.5" customHeight="1">
      <c r="A914" s="38"/>
      <c r="B914" s="160"/>
      <c r="C914" s="197" t="s">
        <v>1401</v>
      </c>
      <c r="D914" s="197" t="s">
        <v>650</v>
      </c>
      <c r="E914" s="198" t="s">
        <v>1402</v>
      </c>
      <c r="F914" s="199" t="s">
        <v>1403</v>
      </c>
      <c r="G914" s="200" t="s">
        <v>161</v>
      </c>
      <c r="H914" s="201">
        <v>70</v>
      </c>
      <c r="I914" s="202"/>
      <c r="J914" s="203">
        <f>ROUND(I914*H914,2)</f>
        <v>0</v>
      </c>
      <c r="K914" s="199" t="s">
        <v>142</v>
      </c>
      <c r="L914" s="204"/>
      <c r="M914" s="205" t="s">
        <v>3</v>
      </c>
      <c r="N914" s="206" t="s">
        <v>45</v>
      </c>
      <c r="O914" s="72"/>
      <c r="P914" s="170">
        <f>O914*H914</f>
        <v>0</v>
      </c>
      <c r="Q914" s="170">
        <v>4.0000000000000003E-05</v>
      </c>
      <c r="R914" s="170">
        <f>Q914*H914</f>
        <v>0.0028000000000000004</v>
      </c>
      <c r="S914" s="170">
        <v>0</v>
      </c>
      <c r="T914" s="171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72" t="s">
        <v>378</v>
      </c>
      <c r="AT914" s="172" t="s">
        <v>650</v>
      </c>
      <c r="AU914" s="172" t="s">
        <v>144</v>
      </c>
      <c r="AY914" s="19" t="s">
        <v>135</v>
      </c>
      <c r="BE914" s="173">
        <f>IF(N914="základní",J914,0)</f>
        <v>0</v>
      </c>
      <c r="BF914" s="173">
        <f>IF(N914="snížená",J914,0)</f>
        <v>0</v>
      </c>
      <c r="BG914" s="173">
        <f>IF(N914="zákl. přenesená",J914,0)</f>
        <v>0</v>
      </c>
      <c r="BH914" s="173">
        <f>IF(N914="sníž. přenesená",J914,0)</f>
        <v>0</v>
      </c>
      <c r="BI914" s="173">
        <f>IF(N914="nulová",J914,0)</f>
        <v>0</v>
      </c>
      <c r="BJ914" s="19" t="s">
        <v>144</v>
      </c>
      <c r="BK914" s="173">
        <f>ROUND(I914*H914,2)</f>
        <v>0</v>
      </c>
      <c r="BL914" s="19" t="s">
        <v>266</v>
      </c>
      <c r="BM914" s="172" t="s">
        <v>1404</v>
      </c>
    </row>
    <row r="915" s="2" customFormat="1">
      <c r="A915" s="38"/>
      <c r="B915" s="39"/>
      <c r="C915" s="38"/>
      <c r="D915" s="174" t="s">
        <v>146</v>
      </c>
      <c r="E915" s="38"/>
      <c r="F915" s="175" t="s">
        <v>1403</v>
      </c>
      <c r="G915" s="38"/>
      <c r="H915" s="38"/>
      <c r="I915" s="176"/>
      <c r="J915" s="38"/>
      <c r="K915" s="38"/>
      <c r="L915" s="39"/>
      <c r="M915" s="177"/>
      <c r="N915" s="178"/>
      <c r="O915" s="72"/>
      <c r="P915" s="72"/>
      <c r="Q915" s="72"/>
      <c r="R915" s="72"/>
      <c r="S915" s="72"/>
      <c r="T915" s="73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19" t="s">
        <v>146</v>
      </c>
      <c r="AU915" s="19" t="s">
        <v>144</v>
      </c>
    </row>
    <row r="916" s="2" customFormat="1" ht="21.75" customHeight="1">
      <c r="A916" s="38"/>
      <c r="B916" s="160"/>
      <c r="C916" s="161" t="s">
        <v>1405</v>
      </c>
      <c r="D916" s="161" t="s">
        <v>138</v>
      </c>
      <c r="E916" s="162" t="s">
        <v>1406</v>
      </c>
      <c r="F916" s="163" t="s">
        <v>1407</v>
      </c>
      <c r="G916" s="164" t="s">
        <v>161</v>
      </c>
      <c r="H916" s="165">
        <v>20</v>
      </c>
      <c r="I916" s="166"/>
      <c r="J916" s="167">
        <f>ROUND(I916*H916,2)</f>
        <v>0</v>
      </c>
      <c r="K916" s="163" t="s">
        <v>142</v>
      </c>
      <c r="L916" s="39"/>
      <c r="M916" s="168" t="s">
        <v>3</v>
      </c>
      <c r="N916" s="169" t="s">
        <v>45</v>
      </c>
      <c r="O916" s="72"/>
      <c r="P916" s="170">
        <f>O916*H916</f>
        <v>0</v>
      </c>
      <c r="Q916" s="170">
        <v>0</v>
      </c>
      <c r="R916" s="170">
        <f>Q916*H916</f>
        <v>0</v>
      </c>
      <c r="S916" s="170">
        <v>3.0000000000000001E-05</v>
      </c>
      <c r="T916" s="171">
        <f>S916*H916</f>
        <v>0.00060000000000000006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172" t="s">
        <v>266</v>
      </c>
      <c r="AT916" s="172" t="s">
        <v>138</v>
      </c>
      <c r="AU916" s="172" t="s">
        <v>144</v>
      </c>
      <c r="AY916" s="19" t="s">
        <v>135</v>
      </c>
      <c r="BE916" s="173">
        <f>IF(N916="základní",J916,0)</f>
        <v>0</v>
      </c>
      <c r="BF916" s="173">
        <f>IF(N916="snížená",J916,0)</f>
        <v>0</v>
      </c>
      <c r="BG916" s="173">
        <f>IF(N916="zákl. přenesená",J916,0)</f>
        <v>0</v>
      </c>
      <c r="BH916" s="173">
        <f>IF(N916="sníž. přenesená",J916,0)</f>
        <v>0</v>
      </c>
      <c r="BI916" s="173">
        <f>IF(N916="nulová",J916,0)</f>
        <v>0</v>
      </c>
      <c r="BJ916" s="19" t="s">
        <v>144</v>
      </c>
      <c r="BK916" s="173">
        <f>ROUND(I916*H916,2)</f>
        <v>0</v>
      </c>
      <c r="BL916" s="19" t="s">
        <v>266</v>
      </c>
      <c r="BM916" s="172" t="s">
        <v>1408</v>
      </c>
    </row>
    <row r="917" s="2" customFormat="1">
      <c r="A917" s="38"/>
      <c r="B917" s="39"/>
      <c r="C917" s="38"/>
      <c r="D917" s="174" t="s">
        <v>146</v>
      </c>
      <c r="E917" s="38"/>
      <c r="F917" s="175" t="s">
        <v>1409</v>
      </c>
      <c r="G917" s="38"/>
      <c r="H917" s="38"/>
      <c r="I917" s="176"/>
      <c r="J917" s="38"/>
      <c r="K917" s="38"/>
      <c r="L917" s="39"/>
      <c r="M917" s="177"/>
      <c r="N917" s="178"/>
      <c r="O917" s="72"/>
      <c r="P917" s="72"/>
      <c r="Q917" s="72"/>
      <c r="R917" s="72"/>
      <c r="S917" s="72"/>
      <c r="T917" s="73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T917" s="19" t="s">
        <v>146</v>
      </c>
      <c r="AU917" s="19" t="s">
        <v>144</v>
      </c>
    </row>
    <row r="918" s="2" customFormat="1">
      <c r="A918" s="38"/>
      <c r="B918" s="39"/>
      <c r="C918" s="38"/>
      <c r="D918" s="179" t="s">
        <v>148</v>
      </c>
      <c r="E918" s="38"/>
      <c r="F918" s="180" t="s">
        <v>1410</v>
      </c>
      <c r="G918" s="38"/>
      <c r="H918" s="38"/>
      <c r="I918" s="176"/>
      <c r="J918" s="38"/>
      <c r="K918" s="38"/>
      <c r="L918" s="39"/>
      <c r="M918" s="177"/>
      <c r="N918" s="178"/>
      <c r="O918" s="72"/>
      <c r="P918" s="72"/>
      <c r="Q918" s="72"/>
      <c r="R918" s="72"/>
      <c r="S918" s="72"/>
      <c r="T918" s="73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T918" s="19" t="s">
        <v>148</v>
      </c>
      <c r="AU918" s="19" t="s">
        <v>144</v>
      </c>
    </row>
    <row r="919" s="2" customFormat="1" ht="16.5" customHeight="1">
      <c r="A919" s="38"/>
      <c r="B919" s="160"/>
      <c r="C919" s="197" t="s">
        <v>1411</v>
      </c>
      <c r="D919" s="197" t="s">
        <v>650</v>
      </c>
      <c r="E919" s="198" t="s">
        <v>1412</v>
      </c>
      <c r="F919" s="199" t="s">
        <v>1413</v>
      </c>
      <c r="G919" s="200" t="s">
        <v>161</v>
      </c>
      <c r="H919" s="201">
        <v>20</v>
      </c>
      <c r="I919" s="202"/>
      <c r="J919" s="203">
        <f>ROUND(I919*H919,2)</f>
        <v>0</v>
      </c>
      <c r="K919" s="199" t="s">
        <v>142</v>
      </c>
      <c r="L919" s="204"/>
      <c r="M919" s="205" t="s">
        <v>3</v>
      </c>
      <c r="N919" s="206" t="s">
        <v>45</v>
      </c>
      <c r="O919" s="72"/>
      <c r="P919" s="170">
        <f>O919*H919</f>
        <v>0</v>
      </c>
      <c r="Q919" s="170">
        <v>4.0000000000000003E-05</v>
      </c>
      <c r="R919" s="170">
        <f>Q919*H919</f>
        <v>0.00080000000000000004</v>
      </c>
      <c r="S919" s="170">
        <v>0</v>
      </c>
      <c r="T919" s="171">
        <f>S919*H919</f>
        <v>0</v>
      </c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R919" s="172" t="s">
        <v>378</v>
      </c>
      <c r="AT919" s="172" t="s">
        <v>650</v>
      </c>
      <c r="AU919" s="172" t="s">
        <v>144</v>
      </c>
      <c r="AY919" s="19" t="s">
        <v>135</v>
      </c>
      <c r="BE919" s="173">
        <f>IF(N919="základní",J919,0)</f>
        <v>0</v>
      </c>
      <c r="BF919" s="173">
        <f>IF(N919="snížená",J919,0)</f>
        <v>0</v>
      </c>
      <c r="BG919" s="173">
        <f>IF(N919="zákl. přenesená",J919,0)</f>
        <v>0</v>
      </c>
      <c r="BH919" s="173">
        <f>IF(N919="sníž. přenesená",J919,0)</f>
        <v>0</v>
      </c>
      <c r="BI919" s="173">
        <f>IF(N919="nulová",J919,0)</f>
        <v>0</v>
      </c>
      <c r="BJ919" s="19" t="s">
        <v>144</v>
      </c>
      <c r="BK919" s="173">
        <f>ROUND(I919*H919,2)</f>
        <v>0</v>
      </c>
      <c r="BL919" s="19" t="s">
        <v>266</v>
      </c>
      <c r="BM919" s="172" t="s">
        <v>1414</v>
      </c>
    </row>
    <row r="920" s="2" customFormat="1">
      <c r="A920" s="38"/>
      <c r="B920" s="39"/>
      <c r="C920" s="38"/>
      <c r="D920" s="174" t="s">
        <v>146</v>
      </c>
      <c r="E920" s="38"/>
      <c r="F920" s="175" t="s">
        <v>1413</v>
      </c>
      <c r="G920" s="38"/>
      <c r="H920" s="38"/>
      <c r="I920" s="176"/>
      <c r="J920" s="38"/>
      <c r="K920" s="38"/>
      <c r="L920" s="39"/>
      <c r="M920" s="177"/>
      <c r="N920" s="178"/>
      <c r="O920" s="72"/>
      <c r="P920" s="72"/>
      <c r="Q920" s="72"/>
      <c r="R920" s="72"/>
      <c r="S920" s="72"/>
      <c r="T920" s="73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T920" s="19" t="s">
        <v>146</v>
      </c>
      <c r="AU920" s="19" t="s">
        <v>144</v>
      </c>
    </row>
    <row r="921" s="2" customFormat="1" ht="24.15" customHeight="1">
      <c r="A921" s="38"/>
      <c r="B921" s="160"/>
      <c r="C921" s="161" t="s">
        <v>1415</v>
      </c>
      <c r="D921" s="161" t="s">
        <v>138</v>
      </c>
      <c r="E921" s="162" t="s">
        <v>1416</v>
      </c>
      <c r="F921" s="163" t="s">
        <v>1417</v>
      </c>
      <c r="G921" s="164" t="s">
        <v>161</v>
      </c>
      <c r="H921" s="165">
        <v>287.85199999999998</v>
      </c>
      <c r="I921" s="166"/>
      <c r="J921" s="167">
        <f>ROUND(I921*H921,2)</f>
        <v>0</v>
      </c>
      <c r="K921" s="163" t="s">
        <v>142</v>
      </c>
      <c r="L921" s="39"/>
      <c r="M921" s="168" t="s">
        <v>3</v>
      </c>
      <c r="N921" s="169" t="s">
        <v>45</v>
      </c>
      <c r="O921" s="72"/>
      <c r="P921" s="170">
        <f>O921*H921</f>
        <v>0</v>
      </c>
      <c r="Q921" s="170">
        <v>0.00021000000000000001</v>
      </c>
      <c r="R921" s="170">
        <f>Q921*H921</f>
        <v>0.060448919999999996</v>
      </c>
      <c r="S921" s="170">
        <v>0</v>
      </c>
      <c r="T921" s="171">
        <f>S921*H921</f>
        <v>0</v>
      </c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172" t="s">
        <v>266</v>
      </c>
      <c r="AT921" s="172" t="s">
        <v>138</v>
      </c>
      <c r="AU921" s="172" t="s">
        <v>144</v>
      </c>
      <c r="AY921" s="19" t="s">
        <v>135</v>
      </c>
      <c r="BE921" s="173">
        <f>IF(N921="základní",J921,0)</f>
        <v>0</v>
      </c>
      <c r="BF921" s="173">
        <f>IF(N921="snížená",J921,0)</f>
        <v>0</v>
      </c>
      <c r="BG921" s="173">
        <f>IF(N921="zákl. přenesená",J921,0)</f>
        <v>0</v>
      </c>
      <c r="BH921" s="173">
        <f>IF(N921="sníž. přenesená",J921,0)</f>
        <v>0</v>
      </c>
      <c r="BI921" s="173">
        <f>IF(N921="nulová",J921,0)</f>
        <v>0</v>
      </c>
      <c r="BJ921" s="19" t="s">
        <v>144</v>
      </c>
      <c r="BK921" s="173">
        <f>ROUND(I921*H921,2)</f>
        <v>0</v>
      </c>
      <c r="BL921" s="19" t="s">
        <v>266</v>
      </c>
      <c r="BM921" s="172" t="s">
        <v>1418</v>
      </c>
    </row>
    <row r="922" s="2" customFormat="1">
      <c r="A922" s="38"/>
      <c r="B922" s="39"/>
      <c r="C922" s="38"/>
      <c r="D922" s="174" t="s">
        <v>146</v>
      </c>
      <c r="E922" s="38"/>
      <c r="F922" s="175" t="s">
        <v>1419</v>
      </c>
      <c r="G922" s="38"/>
      <c r="H922" s="38"/>
      <c r="I922" s="176"/>
      <c r="J922" s="38"/>
      <c r="K922" s="38"/>
      <c r="L922" s="39"/>
      <c r="M922" s="177"/>
      <c r="N922" s="178"/>
      <c r="O922" s="72"/>
      <c r="P922" s="72"/>
      <c r="Q922" s="72"/>
      <c r="R922" s="72"/>
      <c r="S922" s="72"/>
      <c r="T922" s="73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9" t="s">
        <v>146</v>
      </c>
      <c r="AU922" s="19" t="s">
        <v>144</v>
      </c>
    </row>
    <row r="923" s="2" customFormat="1">
      <c r="A923" s="38"/>
      <c r="B923" s="39"/>
      <c r="C923" s="38"/>
      <c r="D923" s="179" t="s">
        <v>148</v>
      </c>
      <c r="E923" s="38"/>
      <c r="F923" s="180" t="s">
        <v>1420</v>
      </c>
      <c r="G923" s="38"/>
      <c r="H923" s="38"/>
      <c r="I923" s="176"/>
      <c r="J923" s="38"/>
      <c r="K923" s="38"/>
      <c r="L923" s="39"/>
      <c r="M923" s="177"/>
      <c r="N923" s="178"/>
      <c r="O923" s="72"/>
      <c r="P923" s="72"/>
      <c r="Q923" s="72"/>
      <c r="R923" s="72"/>
      <c r="S923" s="72"/>
      <c r="T923" s="73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T923" s="19" t="s">
        <v>148</v>
      </c>
      <c r="AU923" s="19" t="s">
        <v>144</v>
      </c>
    </row>
    <row r="924" s="14" customFormat="1">
      <c r="A924" s="14"/>
      <c r="B924" s="190"/>
      <c r="C924" s="14"/>
      <c r="D924" s="174" t="s">
        <v>150</v>
      </c>
      <c r="E924" s="191" t="s">
        <v>3</v>
      </c>
      <c r="F924" s="192" t="s">
        <v>189</v>
      </c>
      <c r="G924" s="14"/>
      <c r="H924" s="191" t="s">
        <v>3</v>
      </c>
      <c r="I924" s="193"/>
      <c r="J924" s="14"/>
      <c r="K924" s="14"/>
      <c r="L924" s="190"/>
      <c r="M924" s="194"/>
      <c r="N924" s="195"/>
      <c r="O924" s="195"/>
      <c r="P924" s="195"/>
      <c r="Q924" s="195"/>
      <c r="R924" s="195"/>
      <c r="S924" s="195"/>
      <c r="T924" s="196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191" t="s">
        <v>150</v>
      </c>
      <c r="AU924" s="191" t="s">
        <v>144</v>
      </c>
      <c r="AV924" s="14" t="s">
        <v>81</v>
      </c>
      <c r="AW924" s="14" t="s">
        <v>34</v>
      </c>
      <c r="AX924" s="14" t="s">
        <v>73</v>
      </c>
      <c r="AY924" s="191" t="s">
        <v>135</v>
      </c>
    </row>
    <row r="925" s="13" customFormat="1">
      <c r="A925" s="13"/>
      <c r="B925" s="181"/>
      <c r="C925" s="13"/>
      <c r="D925" s="174" t="s">
        <v>150</v>
      </c>
      <c r="E925" s="182" t="s">
        <v>3</v>
      </c>
      <c r="F925" s="183" t="s">
        <v>190</v>
      </c>
      <c r="G925" s="13"/>
      <c r="H925" s="184">
        <v>64.5</v>
      </c>
      <c r="I925" s="185"/>
      <c r="J925" s="13"/>
      <c r="K925" s="13"/>
      <c r="L925" s="181"/>
      <c r="M925" s="186"/>
      <c r="N925" s="187"/>
      <c r="O925" s="187"/>
      <c r="P925" s="187"/>
      <c r="Q925" s="187"/>
      <c r="R925" s="187"/>
      <c r="S925" s="187"/>
      <c r="T925" s="18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182" t="s">
        <v>150</v>
      </c>
      <c r="AU925" s="182" t="s">
        <v>144</v>
      </c>
      <c r="AV925" s="13" t="s">
        <v>144</v>
      </c>
      <c r="AW925" s="13" t="s">
        <v>34</v>
      </c>
      <c r="AX925" s="13" t="s">
        <v>73</v>
      </c>
      <c r="AY925" s="182" t="s">
        <v>135</v>
      </c>
    </row>
    <row r="926" s="13" customFormat="1">
      <c r="A926" s="13"/>
      <c r="B926" s="181"/>
      <c r="C926" s="13"/>
      <c r="D926" s="174" t="s">
        <v>150</v>
      </c>
      <c r="E926" s="182" t="s">
        <v>3</v>
      </c>
      <c r="F926" s="183" t="s">
        <v>191</v>
      </c>
      <c r="G926" s="13"/>
      <c r="H926" s="184">
        <v>-7.5800000000000001</v>
      </c>
      <c r="I926" s="185"/>
      <c r="J926" s="13"/>
      <c r="K926" s="13"/>
      <c r="L926" s="181"/>
      <c r="M926" s="186"/>
      <c r="N926" s="187"/>
      <c r="O926" s="187"/>
      <c r="P926" s="187"/>
      <c r="Q926" s="187"/>
      <c r="R926" s="187"/>
      <c r="S926" s="187"/>
      <c r="T926" s="188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82" t="s">
        <v>150</v>
      </c>
      <c r="AU926" s="182" t="s">
        <v>144</v>
      </c>
      <c r="AV926" s="13" t="s">
        <v>144</v>
      </c>
      <c r="AW926" s="13" t="s">
        <v>34</v>
      </c>
      <c r="AX926" s="13" t="s">
        <v>73</v>
      </c>
      <c r="AY926" s="182" t="s">
        <v>135</v>
      </c>
    </row>
    <row r="927" s="14" customFormat="1">
      <c r="A927" s="14"/>
      <c r="B927" s="190"/>
      <c r="C927" s="14"/>
      <c r="D927" s="174" t="s">
        <v>150</v>
      </c>
      <c r="E927" s="191" t="s">
        <v>3</v>
      </c>
      <c r="F927" s="192" t="s">
        <v>192</v>
      </c>
      <c r="G927" s="14"/>
      <c r="H927" s="191" t="s">
        <v>3</v>
      </c>
      <c r="I927" s="193"/>
      <c r="J927" s="14"/>
      <c r="K927" s="14"/>
      <c r="L927" s="190"/>
      <c r="M927" s="194"/>
      <c r="N927" s="195"/>
      <c r="O927" s="195"/>
      <c r="P927" s="195"/>
      <c r="Q927" s="195"/>
      <c r="R927" s="195"/>
      <c r="S927" s="195"/>
      <c r="T927" s="19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191" t="s">
        <v>150</v>
      </c>
      <c r="AU927" s="191" t="s">
        <v>144</v>
      </c>
      <c r="AV927" s="14" t="s">
        <v>81</v>
      </c>
      <c r="AW927" s="14" t="s">
        <v>34</v>
      </c>
      <c r="AX927" s="14" t="s">
        <v>73</v>
      </c>
      <c r="AY927" s="191" t="s">
        <v>135</v>
      </c>
    </row>
    <row r="928" s="13" customFormat="1">
      <c r="A928" s="13"/>
      <c r="B928" s="181"/>
      <c r="C928" s="13"/>
      <c r="D928" s="174" t="s">
        <v>150</v>
      </c>
      <c r="E928" s="182" t="s">
        <v>3</v>
      </c>
      <c r="F928" s="183" t="s">
        <v>193</v>
      </c>
      <c r="G928" s="13"/>
      <c r="H928" s="184">
        <v>47.159999999999997</v>
      </c>
      <c r="I928" s="185"/>
      <c r="J928" s="13"/>
      <c r="K928" s="13"/>
      <c r="L928" s="181"/>
      <c r="M928" s="186"/>
      <c r="N928" s="187"/>
      <c r="O928" s="187"/>
      <c r="P928" s="187"/>
      <c r="Q928" s="187"/>
      <c r="R928" s="187"/>
      <c r="S928" s="187"/>
      <c r="T928" s="188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182" t="s">
        <v>150</v>
      </c>
      <c r="AU928" s="182" t="s">
        <v>144</v>
      </c>
      <c r="AV928" s="13" t="s">
        <v>144</v>
      </c>
      <c r="AW928" s="13" t="s">
        <v>34</v>
      </c>
      <c r="AX928" s="13" t="s">
        <v>73</v>
      </c>
      <c r="AY928" s="182" t="s">
        <v>135</v>
      </c>
    </row>
    <row r="929" s="13" customFormat="1">
      <c r="A929" s="13"/>
      <c r="B929" s="181"/>
      <c r="C929" s="13"/>
      <c r="D929" s="174" t="s">
        <v>150</v>
      </c>
      <c r="E929" s="182" t="s">
        <v>3</v>
      </c>
      <c r="F929" s="183" t="s">
        <v>194</v>
      </c>
      <c r="G929" s="13"/>
      <c r="H929" s="184">
        <v>-5.29</v>
      </c>
      <c r="I929" s="185"/>
      <c r="J929" s="13"/>
      <c r="K929" s="13"/>
      <c r="L929" s="181"/>
      <c r="M929" s="186"/>
      <c r="N929" s="187"/>
      <c r="O929" s="187"/>
      <c r="P929" s="187"/>
      <c r="Q929" s="187"/>
      <c r="R929" s="187"/>
      <c r="S929" s="187"/>
      <c r="T929" s="188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182" t="s">
        <v>150</v>
      </c>
      <c r="AU929" s="182" t="s">
        <v>144</v>
      </c>
      <c r="AV929" s="13" t="s">
        <v>144</v>
      </c>
      <c r="AW929" s="13" t="s">
        <v>34</v>
      </c>
      <c r="AX929" s="13" t="s">
        <v>73</v>
      </c>
      <c r="AY929" s="182" t="s">
        <v>135</v>
      </c>
    </row>
    <row r="930" s="14" customFormat="1">
      <c r="A930" s="14"/>
      <c r="B930" s="190"/>
      <c r="C930" s="14"/>
      <c r="D930" s="174" t="s">
        <v>150</v>
      </c>
      <c r="E930" s="191" t="s">
        <v>3</v>
      </c>
      <c r="F930" s="192" t="s">
        <v>195</v>
      </c>
      <c r="G930" s="14"/>
      <c r="H930" s="191" t="s">
        <v>3</v>
      </c>
      <c r="I930" s="193"/>
      <c r="J930" s="14"/>
      <c r="K930" s="14"/>
      <c r="L930" s="190"/>
      <c r="M930" s="194"/>
      <c r="N930" s="195"/>
      <c r="O930" s="195"/>
      <c r="P930" s="195"/>
      <c r="Q930" s="195"/>
      <c r="R930" s="195"/>
      <c r="S930" s="195"/>
      <c r="T930" s="196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191" t="s">
        <v>150</v>
      </c>
      <c r="AU930" s="191" t="s">
        <v>144</v>
      </c>
      <c r="AV930" s="14" t="s">
        <v>81</v>
      </c>
      <c r="AW930" s="14" t="s">
        <v>34</v>
      </c>
      <c r="AX930" s="14" t="s">
        <v>73</v>
      </c>
      <c r="AY930" s="191" t="s">
        <v>135</v>
      </c>
    </row>
    <row r="931" s="13" customFormat="1">
      <c r="A931" s="13"/>
      <c r="B931" s="181"/>
      <c r="C931" s="13"/>
      <c r="D931" s="174" t="s">
        <v>150</v>
      </c>
      <c r="E931" s="182" t="s">
        <v>3</v>
      </c>
      <c r="F931" s="183" t="s">
        <v>196</v>
      </c>
      <c r="G931" s="13"/>
      <c r="H931" s="184">
        <v>10.956</v>
      </c>
      <c r="I931" s="185"/>
      <c r="J931" s="13"/>
      <c r="K931" s="13"/>
      <c r="L931" s="181"/>
      <c r="M931" s="186"/>
      <c r="N931" s="187"/>
      <c r="O931" s="187"/>
      <c r="P931" s="187"/>
      <c r="Q931" s="187"/>
      <c r="R931" s="187"/>
      <c r="S931" s="187"/>
      <c r="T931" s="188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182" t="s">
        <v>150</v>
      </c>
      <c r="AU931" s="182" t="s">
        <v>144</v>
      </c>
      <c r="AV931" s="13" t="s">
        <v>144</v>
      </c>
      <c r="AW931" s="13" t="s">
        <v>34</v>
      </c>
      <c r="AX931" s="13" t="s">
        <v>73</v>
      </c>
      <c r="AY931" s="182" t="s">
        <v>135</v>
      </c>
    </row>
    <row r="932" s="13" customFormat="1">
      <c r="A932" s="13"/>
      <c r="B932" s="181"/>
      <c r="C932" s="13"/>
      <c r="D932" s="174" t="s">
        <v>150</v>
      </c>
      <c r="E932" s="182" t="s">
        <v>3</v>
      </c>
      <c r="F932" s="183" t="s">
        <v>197</v>
      </c>
      <c r="G932" s="13"/>
      <c r="H932" s="184">
        <v>-1.2</v>
      </c>
      <c r="I932" s="185"/>
      <c r="J932" s="13"/>
      <c r="K932" s="13"/>
      <c r="L932" s="181"/>
      <c r="M932" s="186"/>
      <c r="N932" s="187"/>
      <c r="O932" s="187"/>
      <c r="P932" s="187"/>
      <c r="Q932" s="187"/>
      <c r="R932" s="187"/>
      <c r="S932" s="187"/>
      <c r="T932" s="188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82" t="s">
        <v>150</v>
      </c>
      <c r="AU932" s="182" t="s">
        <v>144</v>
      </c>
      <c r="AV932" s="13" t="s">
        <v>144</v>
      </c>
      <c r="AW932" s="13" t="s">
        <v>34</v>
      </c>
      <c r="AX932" s="13" t="s">
        <v>73</v>
      </c>
      <c r="AY932" s="182" t="s">
        <v>135</v>
      </c>
    </row>
    <row r="933" s="14" customFormat="1">
      <c r="A933" s="14"/>
      <c r="B933" s="190"/>
      <c r="C933" s="14"/>
      <c r="D933" s="174" t="s">
        <v>150</v>
      </c>
      <c r="E933" s="191" t="s">
        <v>3</v>
      </c>
      <c r="F933" s="192" t="s">
        <v>198</v>
      </c>
      <c r="G933" s="14"/>
      <c r="H933" s="191" t="s">
        <v>3</v>
      </c>
      <c r="I933" s="193"/>
      <c r="J933" s="14"/>
      <c r="K933" s="14"/>
      <c r="L933" s="190"/>
      <c r="M933" s="194"/>
      <c r="N933" s="195"/>
      <c r="O933" s="195"/>
      <c r="P933" s="195"/>
      <c r="Q933" s="195"/>
      <c r="R933" s="195"/>
      <c r="S933" s="195"/>
      <c r="T933" s="19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191" t="s">
        <v>150</v>
      </c>
      <c r="AU933" s="191" t="s">
        <v>144</v>
      </c>
      <c r="AV933" s="14" t="s">
        <v>81</v>
      </c>
      <c r="AW933" s="14" t="s">
        <v>34</v>
      </c>
      <c r="AX933" s="14" t="s">
        <v>73</v>
      </c>
      <c r="AY933" s="191" t="s">
        <v>135</v>
      </c>
    </row>
    <row r="934" s="13" customFormat="1">
      <c r="A934" s="13"/>
      <c r="B934" s="181"/>
      <c r="C934" s="13"/>
      <c r="D934" s="174" t="s">
        <v>150</v>
      </c>
      <c r="E934" s="182" t="s">
        <v>3</v>
      </c>
      <c r="F934" s="183" t="s">
        <v>199</v>
      </c>
      <c r="G934" s="13"/>
      <c r="H934" s="184">
        <v>17.879999999999999</v>
      </c>
      <c r="I934" s="185"/>
      <c r="J934" s="13"/>
      <c r="K934" s="13"/>
      <c r="L934" s="181"/>
      <c r="M934" s="186"/>
      <c r="N934" s="187"/>
      <c r="O934" s="187"/>
      <c r="P934" s="187"/>
      <c r="Q934" s="187"/>
      <c r="R934" s="187"/>
      <c r="S934" s="187"/>
      <c r="T934" s="188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182" t="s">
        <v>150</v>
      </c>
      <c r="AU934" s="182" t="s">
        <v>144</v>
      </c>
      <c r="AV934" s="13" t="s">
        <v>144</v>
      </c>
      <c r="AW934" s="13" t="s">
        <v>34</v>
      </c>
      <c r="AX934" s="13" t="s">
        <v>73</v>
      </c>
      <c r="AY934" s="182" t="s">
        <v>135</v>
      </c>
    </row>
    <row r="935" s="13" customFormat="1">
      <c r="A935" s="13"/>
      <c r="B935" s="181"/>
      <c r="C935" s="13"/>
      <c r="D935" s="174" t="s">
        <v>150</v>
      </c>
      <c r="E935" s="182" t="s">
        <v>3</v>
      </c>
      <c r="F935" s="183" t="s">
        <v>200</v>
      </c>
      <c r="G935" s="13"/>
      <c r="H935" s="184">
        <v>-1.2</v>
      </c>
      <c r="I935" s="185"/>
      <c r="J935" s="13"/>
      <c r="K935" s="13"/>
      <c r="L935" s="181"/>
      <c r="M935" s="186"/>
      <c r="N935" s="187"/>
      <c r="O935" s="187"/>
      <c r="P935" s="187"/>
      <c r="Q935" s="187"/>
      <c r="R935" s="187"/>
      <c r="S935" s="187"/>
      <c r="T935" s="188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182" t="s">
        <v>150</v>
      </c>
      <c r="AU935" s="182" t="s">
        <v>144</v>
      </c>
      <c r="AV935" s="13" t="s">
        <v>144</v>
      </c>
      <c r="AW935" s="13" t="s">
        <v>34</v>
      </c>
      <c r="AX935" s="13" t="s">
        <v>73</v>
      </c>
      <c r="AY935" s="182" t="s">
        <v>135</v>
      </c>
    </row>
    <row r="936" s="14" customFormat="1">
      <c r="A936" s="14"/>
      <c r="B936" s="190"/>
      <c r="C936" s="14"/>
      <c r="D936" s="174" t="s">
        <v>150</v>
      </c>
      <c r="E936" s="191" t="s">
        <v>3</v>
      </c>
      <c r="F936" s="192" t="s">
        <v>201</v>
      </c>
      <c r="G936" s="14"/>
      <c r="H936" s="191" t="s">
        <v>3</v>
      </c>
      <c r="I936" s="193"/>
      <c r="J936" s="14"/>
      <c r="K936" s="14"/>
      <c r="L936" s="190"/>
      <c r="M936" s="194"/>
      <c r="N936" s="195"/>
      <c r="O936" s="195"/>
      <c r="P936" s="195"/>
      <c r="Q936" s="195"/>
      <c r="R936" s="195"/>
      <c r="S936" s="195"/>
      <c r="T936" s="19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191" t="s">
        <v>150</v>
      </c>
      <c r="AU936" s="191" t="s">
        <v>144</v>
      </c>
      <c r="AV936" s="14" t="s">
        <v>81</v>
      </c>
      <c r="AW936" s="14" t="s">
        <v>34</v>
      </c>
      <c r="AX936" s="14" t="s">
        <v>73</v>
      </c>
      <c r="AY936" s="191" t="s">
        <v>135</v>
      </c>
    </row>
    <row r="937" s="13" customFormat="1">
      <c r="A937" s="13"/>
      <c r="B937" s="181"/>
      <c r="C937" s="13"/>
      <c r="D937" s="174" t="s">
        <v>150</v>
      </c>
      <c r="E937" s="182" t="s">
        <v>3</v>
      </c>
      <c r="F937" s="183" t="s">
        <v>202</v>
      </c>
      <c r="G937" s="13"/>
      <c r="H937" s="184">
        <v>40.619999999999997</v>
      </c>
      <c r="I937" s="185"/>
      <c r="J937" s="13"/>
      <c r="K937" s="13"/>
      <c r="L937" s="181"/>
      <c r="M937" s="186"/>
      <c r="N937" s="187"/>
      <c r="O937" s="187"/>
      <c r="P937" s="187"/>
      <c r="Q937" s="187"/>
      <c r="R937" s="187"/>
      <c r="S937" s="187"/>
      <c r="T937" s="18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182" t="s">
        <v>150</v>
      </c>
      <c r="AU937" s="182" t="s">
        <v>144</v>
      </c>
      <c r="AV937" s="13" t="s">
        <v>144</v>
      </c>
      <c r="AW937" s="13" t="s">
        <v>34</v>
      </c>
      <c r="AX937" s="13" t="s">
        <v>73</v>
      </c>
      <c r="AY937" s="182" t="s">
        <v>135</v>
      </c>
    </row>
    <row r="938" s="13" customFormat="1">
      <c r="A938" s="13"/>
      <c r="B938" s="181"/>
      <c r="C938" s="13"/>
      <c r="D938" s="174" t="s">
        <v>150</v>
      </c>
      <c r="E938" s="182" t="s">
        <v>3</v>
      </c>
      <c r="F938" s="183" t="s">
        <v>203</v>
      </c>
      <c r="G938" s="13"/>
      <c r="H938" s="184">
        <v>-10</v>
      </c>
      <c r="I938" s="185"/>
      <c r="J938" s="13"/>
      <c r="K938" s="13"/>
      <c r="L938" s="181"/>
      <c r="M938" s="186"/>
      <c r="N938" s="187"/>
      <c r="O938" s="187"/>
      <c r="P938" s="187"/>
      <c r="Q938" s="187"/>
      <c r="R938" s="187"/>
      <c r="S938" s="187"/>
      <c r="T938" s="188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182" t="s">
        <v>150</v>
      </c>
      <c r="AU938" s="182" t="s">
        <v>144</v>
      </c>
      <c r="AV938" s="13" t="s">
        <v>144</v>
      </c>
      <c r="AW938" s="13" t="s">
        <v>34</v>
      </c>
      <c r="AX938" s="13" t="s">
        <v>73</v>
      </c>
      <c r="AY938" s="182" t="s">
        <v>135</v>
      </c>
    </row>
    <row r="939" s="14" customFormat="1">
      <c r="A939" s="14"/>
      <c r="B939" s="190"/>
      <c r="C939" s="14"/>
      <c r="D939" s="174" t="s">
        <v>150</v>
      </c>
      <c r="E939" s="191" t="s">
        <v>3</v>
      </c>
      <c r="F939" s="192" t="s">
        <v>204</v>
      </c>
      <c r="G939" s="14"/>
      <c r="H939" s="191" t="s">
        <v>3</v>
      </c>
      <c r="I939" s="193"/>
      <c r="J939" s="14"/>
      <c r="K939" s="14"/>
      <c r="L939" s="190"/>
      <c r="M939" s="194"/>
      <c r="N939" s="195"/>
      <c r="O939" s="195"/>
      <c r="P939" s="195"/>
      <c r="Q939" s="195"/>
      <c r="R939" s="195"/>
      <c r="S939" s="195"/>
      <c r="T939" s="196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191" t="s">
        <v>150</v>
      </c>
      <c r="AU939" s="191" t="s">
        <v>144</v>
      </c>
      <c r="AV939" s="14" t="s">
        <v>81</v>
      </c>
      <c r="AW939" s="14" t="s">
        <v>34</v>
      </c>
      <c r="AX939" s="14" t="s">
        <v>73</v>
      </c>
      <c r="AY939" s="191" t="s">
        <v>135</v>
      </c>
    </row>
    <row r="940" s="13" customFormat="1">
      <c r="A940" s="13"/>
      <c r="B940" s="181"/>
      <c r="C940" s="13"/>
      <c r="D940" s="174" t="s">
        <v>150</v>
      </c>
      <c r="E940" s="182" t="s">
        <v>3</v>
      </c>
      <c r="F940" s="183" t="s">
        <v>205</v>
      </c>
      <c r="G940" s="13"/>
      <c r="H940" s="184">
        <v>46.116</v>
      </c>
      <c r="I940" s="185"/>
      <c r="J940" s="13"/>
      <c r="K940" s="13"/>
      <c r="L940" s="181"/>
      <c r="M940" s="186"/>
      <c r="N940" s="187"/>
      <c r="O940" s="187"/>
      <c r="P940" s="187"/>
      <c r="Q940" s="187"/>
      <c r="R940" s="187"/>
      <c r="S940" s="187"/>
      <c r="T940" s="188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182" t="s">
        <v>150</v>
      </c>
      <c r="AU940" s="182" t="s">
        <v>144</v>
      </c>
      <c r="AV940" s="13" t="s">
        <v>144</v>
      </c>
      <c r="AW940" s="13" t="s">
        <v>34</v>
      </c>
      <c r="AX940" s="13" t="s">
        <v>73</v>
      </c>
      <c r="AY940" s="182" t="s">
        <v>135</v>
      </c>
    </row>
    <row r="941" s="13" customFormat="1">
      <c r="A941" s="13"/>
      <c r="B941" s="181"/>
      <c r="C941" s="13"/>
      <c r="D941" s="174" t="s">
        <v>150</v>
      </c>
      <c r="E941" s="182" t="s">
        <v>3</v>
      </c>
      <c r="F941" s="183" t="s">
        <v>206</v>
      </c>
      <c r="G941" s="13"/>
      <c r="H941" s="184">
        <v>-5.7800000000000002</v>
      </c>
      <c r="I941" s="185"/>
      <c r="J941" s="13"/>
      <c r="K941" s="13"/>
      <c r="L941" s="181"/>
      <c r="M941" s="186"/>
      <c r="N941" s="187"/>
      <c r="O941" s="187"/>
      <c r="P941" s="187"/>
      <c r="Q941" s="187"/>
      <c r="R941" s="187"/>
      <c r="S941" s="187"/>
      <c r="T941" s="188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182" t="s">
        <v>150</v>
      </c>
      <c r="AU941" s="182" t="s">
        <v>144</v>
      </c>
      <c r="AV941" s="13" t="s">
        <v>144</v>
      </c>
      <c r="AW941" s="13" t="s">
        <v>34</v>
      </c>
      <c r="AX941" s="13" t="s">
        <v>73</v>
      </c>
      <c r="AY941" s="182" t="s">
        <v>135</v>
      </c>
    </row>
    <row r="942" s="14" customFormat="1">
      <c r="A942" s="14"/>
      <c r="B942" s="190"/>
      <c r="C942" s="14"/>
      <c r="D942" s="174" t="s">
        <v>150</v>
      </c>
      <c r="E942" s="191" t="s">
        <v>3</v>
      </c>
      <c r="F942" s="192" t="s">
        <v>207</v>
      </c>
      <c r="G942" s="14"/>
      <c r="H942" s="191" t="s">
        <v>3</v>
      </c>
      <c r="I942" s="193"/>
      <c r="J942" s="14"/>
      <c r="K942" s="14"/>
      <c r="L942" s="190"/>
      <c r="M942" s="194"/>
      <c r="N942" s="195"/>
      <c r="O942" s="195"/>
      <c r="P942" s="195"/>
      <c r="Q942" s="195"/>
      <c r="R942" s="195"/>
      <c r="S942" s="195"/>
      <c r="T942" s="19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191" t="s">
        <v>150</v>
      </c>
      <c r="AU942" s="191" t="s">
        <v>144</v>
      </c>
      <c r="AV942" s="14" t="s">
        <v>81</v>
      </c>
      <c r="AW942" s="14" t="s">
        <v>34</v>
      </c>
      <c r="AX942" s="14" t="s">
        <v>73</v>
      </c>
      <c r="AY942" s="191" t="s">
        <v>135</v>
      </c>
    </row>
    <row r="943" s="13" customFormat="1">
      <c r="A943" s="13"/>
      <c r="B943" s="181"/>
      <c r="C943" s="13"/>
      <c r="D943" s="174" t="s">
        <v>150</v>
      </c>
      <c r="E943" s="182" t="s">
        <v>3</v>
      </c>
      <c r="F943" s="183" t="s">
        <v>208</v>
      </c>
      <c r="G943" s="13"/>
      <c r="H943" s="184">
        <v>21</v>
      </c>
      <c r="I943" s="185"/>
      <c r="J943" s="13"/>
      <c r="K943" s="13"/>
      <c r="L943" s="181"/>
      <c r="M943" s="186"/>
      <c r="N943" s="187"/>
      <c r="O943" s="187"/>
      <c r="P943" s="187"/>
      <c r="Q943" s="187"/>
      <c r="R943" s="187"/>
      <c r="S943" s="187"/>
      <c r="T943" s="188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182" t="s">
        <v>150</v>
      </c>
      <c r="AU943" s="182" t="s">
        <v>144</v>
      </c>
      <c r="AV943" s="13" t="s">
        <v>144</v>
      </c>
      <c r="AW943" s="13" t="s">
        <v>34</v>
      </c>
      <c r="AX943" s="13" t="s">
        <v>73</v>
      </c>
      <c r="AY943" s="182" t="s">
        <v>135</v>
      </c>
    </row>
    <row r="944" s="13" customFormat="1">
      <c r="A944" s="13"/>
      <c r="B944" s="181"/>
      <c r="C944" s="13"/>
      <c r="D944" s="174" t="s">
        <v>150</v>
      </c>
      <c r="E944" s="182" t="s">
        <v>3</v>
      </c>
      <c r="F944" s="183" t="s">
        <v>197</v>
      </c>
      <c r="G944" s="13"/>
      <c r="H944" s="184">
        <v>-1.2</v>
      </c>
      <c r="I944" s="185"/>
      <c r="J944" s="13"/>
      <c r="K944" s="13"/>
      <c r="L944" s="181"/>
      <c r="M944" s="186"/>
      <c r="N944" s="187"/>
      <c r="O944" s="187"/>
      <c r="P944" s="187"/>
      <c r="Q944" s="187"/>
      <c r="R944" s="187"/>
      <c r="S944" s="187"/>
      <c r="T944" s="188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182" t="s">
        <v>150</v>
      </c>
      <c r="AU944" s="182" t="s">
        <v>144</v>
      </c>
      <c r="AV944" s="13" t="s">
        <v>144</v>
      </c>
      <c r="AW944" s="13" t="s">
        <v>34</v>
      </c>
      <c r="AX944" s="13" t="s">
        <v>73</v>
      </c>
      <c r="AY944" s="182" t="s">
        <v>135</v>
      </c>
    </row>
    <row r="945" s="13" customFormat="1">
      <c r="A945" s="13"/>
      <c r="B945" s="181"/>
      <c r="C945" s="13"/>
      <c r="D945" s="174" t="s">
        <v>150</v>
      </c>
      <c r="E945" s="182" t="s">
        <v>3</v>
      </c>
      <c r="F945" s="183" t="s">
        <v>245</v>
      </c>
      <c r="G945" s="13"/>
      <c r="H945" s="184">
        <v>7.5</v>
      </c>
      <c r="I945" s="185"/>
      <c r="J945" s="13"/>
      <c r="K945" s="13"/>
      <c r="L945" s="181"/>
      <c r="M945" s="186"/>
      <c r="N945" s="187"/>
      <c r="O945" s="187"/>
      <c r="P945" s="187"/>
      <c r="Q945" s="187"/>
      <c r="R945" s="187"/>
      <c r="S945" s="187"/>
      <c r="T945" s="188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82" t="s">
        <v>150</v>
      </c>
      <c r="AU945" s="182" t="s">
        <v>144</v>
      </c>
      <c r="AV945" s="13" t="s">
        <v>144</v>
      </c>
      <c r="AW945" s="13" t="s">
        <v>34</v>
      </c>
      <c r="AX945" s="13" t="s">
        <v>73</v>
      </c>
      <c r="AY945" s="182" t="s">
        <v>135</v>
      </c>
    </row>
    <row r="946" s="13" customFormat="1">
      <c r="A946" s="13"/>
      <c r="B946" s="181"/>
      <c r="C946" s="13"/>
      <c r="D946" s="174" t="s">
        <v>150</v>
      </c>
      <c r="E946" s="182" t="s">
        <v>3</v>
      </c>
      <c r="F946" s="183" t="s">
        <v>967</v>
      </c>
      <c r="G946" s="13"/>
      <c r="H946" s="184">
        <v>64.370000000000005</v>
      </c>
      <c r="I946" s="185"/>
      <c r="J946" s="13"/>
      <c r="K946" s="13"/>
      <c r="L946" s="181"/>
      <c r="M946" s="186"/>
      <c r="N946" s="187"/>
      <c r="O946" s="187"/>
      <c r="P946" s="187"/>
      <c r="Q946" s="187"/>
      <c r="R946" s="187"/>
      <c r="S946" s="187"/>
      <c r="T946" s="188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182" t="s">
        <v>150</v>
      </c>
      <c r="AU946" s="182" t="s">
        <v>144</v>
      </c>
      <c r="AV946" s="13" t="s">
        <v>144</v>
      </c>
      <c r="AW946" s="13" t="s">
        <v>34</v>
      </c>
      <c r="AX946" s="13" t="s">
        <v>73</v>
      </c>
      <c r="AY946" s="182" t="s">
        <v>135</v>
      </c>
    </row>
    <row r="947" s="2" customFormat="1" ht="33" customHeight="1">
      <c r="A947" s="38"/>
      <c r="B947" s="160"/>
      <c r="C947" s="161" t="s">
        <v>1421</v>
      </c>
      <c r="D947" s="161" t="s">
        <v>138</v>
      </c>
      <c r="E947" s="162" t="s">
        <v>1422</v>
      </c>
      <c r="F947" s="163" t="s">
        <v>1423</v>
      </c>
      <c r="G947" s="164" t="s">
        <v>161</v>
      </c>
      <c r="H947" s="165">
        <v>287.85199999999998</v>
      </c>
      <c r="I947" s="166"/>
      <c r="J947" s="167">
        <f>ROUND(I947*H947,2)</f>
        <v>0</v>
      </c>
      <c r="K947" s="163" t="s">
        <v>142</v>
      </c>
      <c r="L947" s="39"/>
      <c r="M947" s="168" t="s">
        <v>3</v>
      </c>
      <c r="N947" s="169" t="s">
        <v>45</v>
      </c>
      <c r="O947" s="72"/>
      <c r="P947" s="170">
        <f>O947*H947</f>
        <v>0</v>
      </c>
      <c r="Q947" s="170">
        <v>0.00029</v>
      </c>
      <c r="R947" s="170">
        <f>Q947*H947</f>
        <v>0.083477079999999995</v>
      </c>
      <c r="S947" s="170">
        <v>0</v>
      </c>
      <c r="T947" s="171">
        <f>S947*H947</f>
        <v>0</v>
      </c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R947" s="172" t="s">
        <v>266</v>
      </c>
      <c r="AT947" s="172" t="s">
        <v>138</v>
      </c>
      <c r="AU947" s="172" t="s">
        <v>144</v>
      </c>
      <c r="AY947" s="19" t="s">
        <v>135</v>
      </c>
      <c r="BE947" s="173">
        <f>IF(N947="základní",J947,0)</f>
        <v>0</v>
      </c>
      <c r="BF947" s="173">
        <f>IF(N947="snížená",J947,0)</f>
        <v>0</v>
      </c>
      <c r="BG947" s="173">
        <f>IF(N947="zákl. přenesená",J947,0)</f>
        <v>0</v>
      </c>
      <c r="BH947" s="173">
        <f>IF(N947="sníž. přenesená",J947,0)</f>
        <v>0</v>
      </c>
      <c r="BI947" s="173">
        <f>IF(N947="nulová",J947,0)</f>
        <v>0</v>
      </c>
      <c r="BJ947" s="19" t="s">
        <v>144</v>
      </c>
      <c r="BK947" s="173">
        <f>ROUND(I947*H947,2)</f>
        <v>0</v>
      </c>
      <c r="BL947" s="19" t="s">
        <v>266</v>
      </c>
      <c r="BM947" s="172" t="s">
        <v>1424</v>
      </c>
    </row>
    <row r="948" s="2" customFormat="1">
      <c r="A948" s="38"/>
      <c r="B948" s="39"/>
      <c r="C948" s="38"/>
      <c r="D948" s="174" t="s">
        <v>146</v>
      </c>
      <c r="E948" s="38"/>
      <c r="F948" s="175" t="s">
        <v>1425</v>
      </c>
      <c r="G948" s="38"/>
      <c r="H948" s="38"/>
      <c r="I948" s="176"/>
      <c r="J948" s="38"/>
      <c r="K948" s="38"/>
      <c r="L948" s="39"/>
      <c r="M948" s="177"/>
      <c r="N948" s="178"/>
      <c r="O948" s="72"/>
      <c r="P948" s="72"/>
      <c r="Q948" s="72"/>
      <c r="R948" s="72"/>
      <c r="S948" s="72"/>
      <c r="T948" s="73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T948" s="19" t="s">
        <v>146</v>
      </c>
      <c r="AU948" s="19" t="s">
        <v>144</v>
      </c>
    </row>
    <row r="949" s="2" customFormat="1">
      <c r="A949" s="38"/>
      <c r="B949" s="39"/>
      <c r="C949" s="38"/>
      <c r="D949" s="179" t="s">
        <v>148</v>
      </c>
      <c r="E949" s="38"/>
      <c r="F949" s="180" t="s">
        <v>1426</v>
      </c>
      <c r="G949" s="38"/>
      <c r="H949" s="38"/>
      <c r="I949" s="176"/>
      <c r="J949" s="38"/>
      <c r="K949" s="38"/>
      <c r="L949" s="39"/>
      <c r="M949" s="177"/>
      <c r="N949" s="178"/>
      <c r="O949" s="72"/>
      <c r="P949" s="72"/>
      <c r="Q949" s="72"/>
      <c r="R949" s="72"/>
      <c r="S949" s="72"/>
      <c r="T949" s="73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T949" s="19" t="s">
        <v>148</v>
      </c>
      <c r="AU949" s="19" t="s">
        <v>144</v>
      </c>
    </row>
    <row r="950" s="12" customFormat="1" ht="25.92" customHeight="1">
      <c r="A950" s="12"/>
      <c r="B950" s="147"/>
      <c r="C950" s="12"/>
      <c r="D950" s="148" t="s">
        <v>72</v>
      </c>
      <c r="E950" s="149" t="s">
        <v>1427</v>
      </c>
      <c r="F950" s="149" t="s">
        <v>1428</v>
      </c>
      <c r="G950" s="12"/>
      <c r="H950" s="12"/>
      <c r="I950" s="150"/>
      <c r="J950" s="151">
        <f>BK950</f>
        <v>0</v>
      </c>
      <c r="K950" s="12"/>
      <c r="L950" s="147"/>
      <c r="M950" s="152"/>
      <c r="N950" s="153"/>
      <c r="O950" s="153"/>
      <c r="P950" s="154">
        <f>P951+P955+P959</f>
        <v>0</v>
      </c>
      <c r="Q950" s="153"/>
      <c r="R950" s="154">
        <f>R951+R955+R959</f>
        <v>0</v>
      </c>
      <c r="S950" s="153"/>
      <c r="T950" s="155">
        <f>T951+T955+T959</f>
        <v>0</v>
      </c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R950" s="148" t="s">
        <v>174</v>
      </c>
      <c r="AT950" s="156" t="s">
        <v>72</v>
      </c>
      <c r="AU950" s="156" t="s">
        <v>73</v>
      </c>
      <c r="AY950" s="148" t="s">
        <v>135</v>
      </c>
      <c r="BK950" s="157">
        <f>BK951+BK955+BK959</f>
        <v>0</v>
      </c>
    </row>
    <row r="951" s="12" customFormat="1" ht="22.8" customHeight="1">
      <c r="A951" s="12"/>
      <c r="B951" s="147"/>
      <c r="C951" s="12"/>
      <c r="D951" s="148" t="s">
        <v>72</v>
      </c>
      <c r="E951" s="158" t="s">
        <v>1429</v>
      </c>
      <c r="F951" s="158" t="s">
        <v>1430</v>
      </c>
      <c r="G951" s="12"/>
      <c r="H951" s="12"/>
      <c r="I951" s="150"/>
      <c r="J951" s="159">
        <f>BK951</f>
        <v>0</v>
      </c>
      <c r="K951" s="12"/>
      <c r="L951" s="147"/>
      <c r="M951" s="152"/>
      <c r="N951" s="153"/>
      <c r="O951" s="153"/>
      <c r="P951" s="154">
        <f>SUM(P952:P954)</f>
        <v>0</v>
      </c>
      <c r="Q951" s="153"/>
      <c r="R951" s="154">
        <f>SUM(R952:R954)</f>
        <v>0</v>
      </c>
      <c r="S951" s="153"/>
      <c r="T951" s="155">
        <f>SUM(T952:T954)</f>
        <v>0</v>
      </c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R951" s="148" t="s">
        <v>174</v>
      </c>
      <c r="AT951" s="156" t="s">
        <v>72</v>
      </c>
      <c r="AU951" s="156" t="s">
        <v>81</v>
      </c>
      <c r="AY951" s="148" t="s">
        <v>135</v>
      </c>
      <c r="BK951" s="157">
        <f>SUM(BK952:BK954)</f>
        <v>0</v>
      </c>
    </row>
    <row r="952" s="2" customFormat="1" ht="16.5" customHeight="1">
      <c r="A952" s="38"/>
      <c r="B952" s="160"/>
      <c r="C952" s="161" t="s">
        <v>1431</v>
      </c>
      <c r="D952" s="161" t="s">
        <v>138</v>
      </c>
      <c r="E952" s="162" t="s">
        <v>1432</v>
      </c>
      <c r="F952" s="163" t="s">
        <v>1430</v>
      </c>
      <c r="G952" s="164" t="s">
        <v>417</v>
      </c>
      <c r="H952" s="165">
        <v>1</v>
      </c>
      <c r="I952" s="166"/>
      <c r="J952" s="167">
        <f>ROUND(I952*H952,2)</f>
        <v>0</v>
      </c>
      <c r="K952" s="163" t="s">
        <v>142</v>
      </c>
      <c r="L952" s="39"/>
      <c r="M952" s="168" t="s">
        <v>3</v>
      </c>
      <c r="N952" s="169" t="s">
        <v>45</v>
      </c>
      <c r="O952" s="72"/>
      <c r="P952" s="170">
        <f>O952*H952</f>
        <v>0</v>
      </c>
      <c r="Q952" s="170">
        <v>0</v>
      </c>
      <c r="R952" s="170">
        <f>Q952*H952</f>
        <v>0</v>
      </c>
      <c r="S952" s="170">
        <v>0</v>
      </c>
      <c r="T952" s="171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172" t="s">
        <v>1433</v>
      </c>
      <c r="AT952" s="172" t="s">
        <v>138</v>
      </c>
      <c r="AU952" s="172" t="s">
        <v>144</v>
      </c>
      <c r="AY952" s="19" t="s">
        <v>135</v>
      </c>
      <c r="BE952" s="173">
        <f>IF(N952="základní",J952,0)</f>
        <v>0</v>
      </c>
      <c r="BF952" s="173">
        <f>IF(N952="snížená",J952,0)</f>
        <v>0</v>
      </c>
      <c r="BG952" s="173">
        <f>IF(N952="zákl. přenesená",J952,0)</f>
        <v>0</v>
      </c>
      <c r="BH952" s="173">
        <f>IF(N952="sníž. přenesená",J952,0)</f>
        <v>0</v>
      </c>
      <c r="BI952" s="173">
        <f>IF(N952="nulová",J952,0)</f>
        <v>0</v>
      </c>
      <c r="BJ952" s="19" t="s">
        <v>144</v>
      </c>
      <c r="BK952" s="173">
        <f>ROUND(I952*H952,2)</f>
        <v>0</v>
      </c>
      <c r="BL952" s="19" t="s">
        <v>1433</v>
      </c>
      <c r="BM952" s="172" t="s">
        <v>1434</v>
      </c>
    </row>
    <row r="953" s="2" customFormat="1">
      <c r="A953" s="38"/>
      <c r="B953" s="39"/>
      <c r="C953" s="38"/>
      <c r="D953" s="174" t="s">
        <v>146</v>
      </c>
      <c r="E953" s="38"/>
      <c r="F953" s="175" t="s">
        <v>1430</v>
      </c>
      <c r="G953" s="38"/>
      <c r="H953" s="38"/>
      <c r="I953" s="176"/>
      <c r="J953" s="38"/>
      <c r="K953" s="38"/>
      <c r="L953" s="39"/>
      <c r="M953" s="177"/>
      <c r="N953" s="178"/>
      <c r="O953" s="72"/>
      <c r="P953" s="72"/>
      <c r="Q953" s="72"/>
      <c r="R953" s="72"/>
      <c r="S953" s="72"/>
      <c r="T953" s="73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9" t="s">
        <v>146</v>
      </c>
      <c r="AU953" s="19" t="s">
        <v>144</v>
      </c>
    </row>
    <row r="954" s="2" customFormat="1">
      <c r="A954" s="38"/>
      <c r="B954" s="39"/>
      <c r="C954" s="38"/>
      <c r="D954" s="179" t="s">
        <v>148</v>
      </c>
      <c r="E954" s="38"/>
      <c r="F954" s="180" t="s">
        <v>1435</v>
      </c>
      <c r="G954" s="38"/>
      <c r="H954" s="38"/>
      <c r="I954" s="176"/>
      <c r="J954" s="38"/>
      <c r="K954" s="38"/>
      <c r="L954" s="39"/>
      <c r="M954" s="177"/>
      <c r="N954" s="178"/>
      <c r="O954" s="72"/>
      <c r="P954" s="72"/>
      <c r="Q954" s="72"/>
      <c r="R954" s="72"/>
      <c r="S954" s="72"/>
      <c r="T954" s="73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T954" s="19" t="s">
        <v>148</v>
      </c>
      <c r="AU954" s="19" t="s">
        <v>144</v>
      </c>
    </row>
    <row r="955" s="12" customFormat="1" ht="22.8" customHeight="1">
      <c r="A955" s="12"/>
      <c r="B955" s="147"/>
      <c r="C955" s="12"/>
      <c r="D955" s="148" t="s">
        <v>72</v>
      </c>
      <c r="E955" s="158" t="s">
        <v>1436</v>
      </c>
      <c r="F955" s="158" t="s">
        <v>1437</v>
      </c>
      <c r="G955" s="12"/>
      <c r="H955" s="12"/>
      <c r="I955" s="150"/>
      <c r="J955" s="159">
        <f>BK955</f>
        <v>0</v>
      </c>
      <c r="K955" s="12"/>
      <c r="L955" s="147"/>
      <c r="M955" s="152"/>
      <c r="N955" s="153"/>
      <c r="O955" s="153"/>
      <c r="P955" s="154">
        <f>SUM(P956:P958)</f>
        <v>0</v>
      </c>
      <c r="Q955" s="153"/>
      <c r="R955" s="154">
        <f>SUM(R956:R958)</f>
        <v>0</v>
      </c>
      <c r="S955" s="153"/>
      <c r="T955" s="155">
        <f>SUM(T956:T958)</f>
        <v>0</v>
      </c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R955" s="148" t="s">
        <v>174</v>
      </c>
      <c r="AT955" s="156" t="s">
        <v>72</v>
      </c>
      <c r="AU955" s="156" t="s">
        <v>81</v>
      </c>
      <c r="AY955" s="148" t="s">
        <v>135</v>
      </c>
      <c r="BK955" s="157">
        <f>SUM(BK956:BK958)</f>
        <v>0</v>
      </c>
    </row>
    <row r="956" s="2" customFormat="1" ht="21.75" customHeight="1">
      <c r="A956" s="38"/>
      <c r="B956" s="160"/>
      <c r="C956" s="161" t="s">
        <v>1438</v>
      </c>
      <c r="D956" s="161" t="s">
        <v>138</v>
      </c>
      <c r="E956" s="162" t="s">
        <v>1439</v>
      </c>
      <c r="F956" s="163" t="s">
        <v>1440</v>
      </c>
      <c r="G956" s="164" t="s">
        <v>417</v>
      </c>
      <c r="H956" s="165">
        <v>1</v>
      </c>
      <c r="I956" s="166"/>
      <c r="J956" s="167">
        <f>ROUND(I956*H956,2)</f>
        <v>0</v>
      </c>
      <c r="K956" s="163" t="s">
        <v>142</v>
      </c>
      <c r="L956" s="39"/>
      <c r="M956" s="168" t="s">
        <v>3</v>
      </c>
      <c r="N956" s="169" t="s">
        <v>45</v>
      </c>
      <c r="O956" s="72"/>
      <c r="P956" s="170">
        <f>O956*H956</f>
        <v>0</v>
      </c>
      <c r="Q956" s="170">
        <v>0</v>
      </c>
      <c r="R956" s="170">
        <f>Q956*H956</f>
        <v>0</v>
      </c>
      <c r="S956" s="170">
        <v>0</v>
      </c>
      <c r="T956" s="171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172" t="s">
        <v>1433</v>
      </c>
      <c r="AT956" s="172" t="s">
        <v>138</v>
      </c>
      <c r="AU956" s="172" t="s">
        <v>144</v>
      </c>
      <c r="AY956" s="19" t="s">
        <v>135</v>
      </c>
      <c r="BE956" s="173">
        <f>IF(N956="základní",J956,0)</f>
        <v>0</v>
      </c>
      <c r="BF956" s="173">
        <f>IF(N956="snížená",J956,0)</f>
        <v>0</v>
      </c>
      <c r="BG956" s="173">
        <f>IF(N956="zákl. přenesená",J956,0)</f>
        <v>0</v>
      </c>
      <c r="BH956" s="173">
        <f>IF(N956="sníž. přenesená",J956,0)</f>
        <v>0</v>
      </c>
      <c r="BI956" s="173">
        <f>IF(N956="nulová",J956,0)</f>
        <v>0</v>
      </c>
      <c r="BJ956" s="19" t="s">
        <v>144</v>
      </c>
      <c r="BK956" s="173">
        <f>ROUND(I956*H956,2)</f>
        <v>0</v>
      </c>
      <c r="BL956" s="19" t="s">
        <v>1433</v>
      </c>
      <c r="BM956" s="172" t="s">
        <v>1441</v>
      </c>
    </row>
    <row r="957" s="2" customFormat="1">
      <c r="A957" s="38"/>
      <c r="B957" s="39"/>
      <c r="C957" s="38"/>
      <c r="D957" s="174" t="s">
        <v>146</v>
      </c>
      <c r="E957" s="38"/>
      <c r="F957" s="175" t="s">
        <v>1440</v>
      </c>
      <c r="G957" s="38"/>
      <c r="H957" s="38"/>
      <c r="I957" s="176"/>
      <c r="J957" s="38"/>
      <c r="K957" s="38"/>
      <c r="L957" s="39"/>
      <c r="M957" s="177"/>
      <c r="N957" s="178"/>
      <c r="O957" s="72"/>
      <c r="P957" s="72"/>
      <c r="Q957" s="72"/>
      <c r="R957" s="72"/>
      <c r="S957" s="72"/>
      <c r="T957" s="73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T957" s="19" t="s">
        <v>146</v>
      </c>
      <c r="AU957" s="19" t="s">
        <v>144</v>
      </c>
    </row>
    <row r="958" s="2" customFormat="1">
      <c r="A958" s="38"/>
      <c r="B958" s="39"/>
      <c r="C958" s="38"/>
      <c r="D958" s="179" t="s">
        <v>148</v>
      </c>
      <c r="E958" s="38"/>
      <c r="F958" s="180" t="s">
        <v>1442</v>
      </c>
      <c r="G958" s="38"/>
      <c r="H958" s="38"/>
      <c r="I958" s="176"/>
      <c r="J958" s="38"/>
      <c r="K958" s="38"/>
      <c r="L958" s="39"/>
      <c r="M958" s="177"/>
      <c r="N958" s="178"/>
      <c r="O958" s="72"/>
      <c r="P958" s="72"/>
      <c r="Q958" s="72"/>
      <c r="R958" s="72"/>
      <c r="S958" s="72"/>
      <c r="T958" s="73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T958" s="19" t="s">
        <v>148</v>
      </c>
      <c r="AU958" s="19" t="s">
        <v>144</v>
      </c>
    </row>
    <row r="959" s="12" customFormat="1" ht="22.8" customHeight="1">
      <c r="A959" s="12"/>
      <c r="B959" s="147"/>
      <c r="C959" s="12"/>
      <c r="D959" s="148" t="s">
        <v>72</v>
      </c>
      <c r="E959" s="158" t="s">
        <v>1443</v>
      </c>
      <c r="F959" s="158" t="s">
        <v>1444</v>
      </c>
      <c r="G959" s="12"/>
      <c r="H959" s="12"/>
      <c r="I959" s="150"/>
      <c r="J959" s="159">
        <f>BK959</f>
        <v>0</v>
      </c>
      <c r="K959" s="12"/>
      <c r="L959" s="147"/>
      <c r="M959" s="152"/>
      <c r="N959" s="153"/>
      <c r="O959" s="153"/>
      <c r="P959" s="154">
        <f>SUM(P960:P962)</f>
        <v>0</v>
      </c>
      <c r="Q959" s="153"/>
      <c r="R959" s="154">
        <f>SUM(R960:R962)</f>
        <v>0</v>
      </c>
      <c r="S959" s="153"/>
      <c r="T959" s="155">
        <f>SUM(T960:T962)</f>
        <v>0</v>
      </c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R959" s="148" t="s">
        <v>174</v>
      </c>
      <c r="AT959" s="156" t="s">
        <v>72</v>
      </c>
      <c r="AU959" s="156" t="s">
        <v>81</v>
      </c>
      <c r="AY959" s="148" t="s">
        <v>135</v>
      </c>
      <c r="BK959" s="157">
        <f>SUM(BK960:BK962)</f>
        <v>0</v>
      </c>
    </row>
    <row r="960" s="2" customFormat="1" ht="16.5" customHeight="1">
      <c r="A960" s="38"/>
      <c r="B960" s="160"/>
      <c r="C960" s="161" t="s">
        <v>1445</v>
      </c>
      <c r="D960" s="161" t="s">
        <v>138</v>
      </c>
      <c r="E960" s="162" t="s">
        <v>1446</v>
      </c>
      <c r="F960" s="163" t="s">
        <v>1444</v>
      </c>
      <c r="G960" s="164" t="s">
        <v>417</v>
      </c>
      <c r="H960" s="165">
        <v>1</v>
      </c>
      <c r="I960" s="166"/>
      <c r="J960" s="167">
        <f>ROUND(I960*H960,2)</f>
        <v>0</v>
      </c>
      <c r="K960" s="163" t="s">
        <v>142</v>
      </c>
      <c r="L960" s="39"/>
      <c r="M960" s="168" t="s">
        <v>3</v>
      </c>
      <c r="N960" s="169" t="s">
        <v>45</v>
      </c>
      <c r="O960" s="72"/>
      <c r="P960" s="170">
        <f>O960*H960</f>
        <v>0</v>
      </c>
      <c r="Q960" s="170">
        <v>0</v>
      </c>
      <c r="R960" s="170">
        <f>Q960*H960</f>
        <v>0</v>
      </c>
      <c r="S960" s="170">
        <v>0</v>
      </c>
      <c r="T960" s="171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172" t="s">
        <v>1433</v>
      </c>
      <c r="AT960" s="172" t="s">
        <v>138</v>
      </c>
      <c r="AU960" s="172" t="s">
        <v>144</v>
      </c>
      <c r="AY960" s="19" t="s">
        <v>135</v>
      </c>
      <c r="BE960" s="173">
        <f>IF(N960="základní",J960,0)</f>
        <v>0</v>
      </c>
      <c r="BF960" s="173">
        <f>IF(N960="snížená",J960,0)</f>
        <v>0</v>
      </c>
      <c r="BG960" s="173">
        <f>IF(N960="zákl. přenesená",J960,0)</f>
        <v>0</v>
      </c>
      <c r="BH960" s="173">
        <f>IF(N960="sníž. přenesená",J960,0)</f>
        <v>0</v>
      </c>
      <c r="BI960" s="173">
        <f>IF(N960="nulová",J960,0)</f>
        <v>0</v>
      </c>
      <c r="BJ960" s="19" t="s">
        <v>144</v>
      </c>
      <c r="BK960" s="173">
        <f>ROUND(I960*H960,2)</f>
        <v>0</v>
      </c>
      <c r="BL960" s="19" t="s">
        <v>1433</v>
      </c>
      <c r="BM960" s="172" t="s">
        <v>1447</v>
      </c>
    </row>
    <row r="961" s="2" customFormat="1">
      <c r="A961" s="38"/>
      <c r="B961" s="39"/>
      <c r="C961" s="38"/>
      <c r="D961" s="174" t="s">
        <v>146</v>
      </c>
      <c r="E961" s="38"/>
      <c r="F961" s="175" t="s">
        <v>1444</v>
      </c>
      <c r="G961" s="38"/>
      <c r="H961" s="38"/>
      <c r="I961" s="176"/>
      <c r="J961" s="38"/>
      <c r="K961" s="38"/>
      <c r="L961" s="39"/>
      <c r="M961" s="177"/>
      <c r="N961" s="178"/>
      <c r="O961" s="72"/>
      <c r="P961" s="72"/>
      <c r="Q961" s="72"/>
      <c r="R961" s="72"/>
      <c r="S961" s="72"/>
      <c r="T961" s="73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T961" s="19" t="s">
        <v>146</v>
      </c>
      <c r="AU961" s="19" t="s">
        <v>144</v>
      </c>
    </row>
    <row r="962" s="2" customFormat="1">
      <c r="A962" s="38"/>
      <c r="B962" s="39"/>
      <c r="C962" s="38"/>
      <c r="D962" s="179" t="s">
        <v>148</v>
      </c>
      <c r="E962" s="38"/>
      <c r="F962" s="180" t="s">
        <v>1448</v>
      </c>
      <c r="G962" s="38"/>
      <c r="H962" s="38"/>
      <c r="I962" s="176"/>
      <c r="J962" s="38"/>
      <c r="K962" s="38"/>
      <c r="L962" s="39"/>
      <c r="M962" s="208"/>
      <c r="N962" s="209"/>
      <c r="O962" s="210"/>
      <c r="P962" s="210"/>
      <c r="Q962" s="210"/>
      <c r="R962" s="210"/>
      <c r="S962" s="210"/>
      <c r="T962" s="211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T962" s="19" t="s">
        <v>148</v>
      </c>
      <c r="AU962" s="19" t="s">
        <v>144</v>
      </c>
    </row>
    <row r="963" s="2" customFormat="1" ht="6.96" customHeight="1">
      <c r="A963" s="38"/>
      <c r="B963" s="55"/>
      <c r="C963" s="56"/>
      <c r="D963" s="56"/>
      <c r="E963" s="56"/>
      <c r="F963" s="56"/>
      <c r="G963" s="56"/>
      <c r="H963" s="56"/>
      <c r="I963" s="56"/>
      <c r="J963" s="56"/>
      <c r="K963" s="56"/>
      <c r="L963" s="39"/>
      <c r="M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</row>
  </sheetData>
  <autoFilter ref="C108:K962"/>
  <mergeCells count="9">
    <mergeCell ref="E7:H7"/>
    <mergeCell ref="E9:H9"/>
    <mergeCell ref="E18:H18"/>
    <mergeCell ref="E27:H27"/>
    <mergeCell ref="E48:H48"/>
    <mergeCell ref="E50:H50"/>
    <mergeCell ref="E99:H99"/>
    <mergeCell ref="E101:H101"/>
    <mergeCell ref="L2:V2"/>
  </mergeCells>
  <hyperlinks>
    <hyperlink ref="F114" r:id="rId1" display="https://podminky.urs.cz/item/CS_URS_2025_02/310239211"/>
    <hyperlink ref="F118" r:id="rId2" display="https://podminky.urs.cz/item/CS_URS_2025_02/317944323"/>
    <hyperlink ref="F122" r:id="rId3" display="https://podminky.urs.cz/item/CS_URS_2025_02/319201321"/>
    <hyperlink ref="F127" r:id="rId4" display="https://podminky.urs.cz/item/CS_URS_2025_02/346244382"/>
    <hyperlink ref="F131" r:id="rId5" display="https://podminky.urs.cz/item/CS_URS_2026_01/349231821"/>
    <hyperlink ref="F136" r:id="rId6" display="https://podminky.urs.cz/item/CS_URS_2025_02/612131100"/>
    <hyperlink ref="F160" r:id="rId7" display="https://podminky.urs.cz/item/CS_URS_2026_01/612135101"/>
    <hyperlink ref="F163" r:id="rId8" display="https://podminky.urs.cz/item/CS_URS_2025_02/612142001"/>
    <hyperlink ref="F167" r:id="rId9" display="https://podminky.urs.cz/item/CS_URS_2025_02/612321121"/>
    <hyperlink ref="F191" r:id="rId10" display="https://podminky.urs.cz/item/CS_URS_2025_02/612321131"/>
    <hyperlink ref="F215" r:id="rId11" display="https://podminky.urs.cz/item/CS_URS_2026_01/612321191"/>
    <hyperlink ref="F239" r:id="rId12" display="https://podminky.urs.cz/item/CS_URS_2025_02/612325302"/>
    <hyperlink ref="F243" r:id="rId13" display="https://podminky.urs.cz/item/CS_URS_2025_02/631319011"/>
    <hyperlink ref="F247" r:id="rId14" display="https://podminky.urs.cz/item/CS_URS_2025_02/631319171"/>
    <hyperlink ref="F250" r:id="rId15" display="https://podminky.urs.cz/item/CS_URS_2026_01/631362021"/>
    <hyperlink ref="F254" r:id="rId16" display="https://podminky.urs.cz/item/CS_URS_2025_02/632451024"/>
    <hyperlink ref="F264" r:id="rId17" display="https://podminky.urs.cz/item/CS_URS_2025_02/632481213"/>
    <hyperlink ref="F267" r:id="rId18" display="https://podminky.urs.cz/item/CS_URS_2025_02/634112112"/>
    <hyperlink ref="F272" r:id="rId19" display="https://podminky.urs.cz/item/CS_URS_2025_02/949101111"/>
    <hyperlink ref="F275" r:id="rId20" display="https://podminky.urs.cz/item/CS_URS_2026_01/953845113"/>
    <hyperlink ref="F278" r:id="rId21" display="https://podminky.urs.cz/item/CS_URS_2026_01/953845118"/>
    <hyperlink ref="F281" r:id="rId22" display="https://podminky.urs.cz/item/CS_URS_2025_02/965045113"/>
    <hyperlink ref="F291" r:id="rId23" display="https://podminky.urs.cz/item/CS_URS_2025_02/968062375"/>
    <hyperlink ref="F295" r:id="rId24" display="https://podminky.urs.cz/item/CS_URS_2025_02/968072455"/>
    <hyperlink ref="F299" r:id="rId25" display="https://podminky.urs.cz/item/CS_URS_2026_01/973031324"/>
    <hyperlink ref="F305" r:id="rId26" display="https://podminky.urs.cz/item/CS_URS_2024_02/974031121"/>
    <hyperlink ref="F308" r:id="rId27" display="https://podminky.urs.cz/item/CS_URS_2024_02/974031132"/>
    <hyperlink ref="F311" r:id="rId28" display="https://podminky.urs.cz/item/CS_URS_2025_02/977151121"/>
    <hyperlink ref="F314" r:id="rId29" display="https://podminky.urs.cz/item/CS_URS_2025_02/978013191"/>
    <hyperlink ref="F339" r:id="rId30" display="https://podminky.urs.cz/item/CS_URS_2025_02/997013212"/>
    <hyperlink ref="F342" r:id="rId31" display="https://podminky.urs.cz/item/CS_URS_2025_02/997013501"/>
    <hyperlink ref="F345" r:id="rId32" display="https://podminky.urs.cz/item/CS_URS_2025_02/997013509"/>
    <hyperlink ref="F349" r:id="rId33" display="https://podminky.urs.cz/item/CS_URS_2025_02/997013603"/>
    <hyperlink ref="F352" r:id="rId34" display="https://podminky.urs.cz/item/CS_URS_2025_02/997013635"/>
    <hyperlink ref="F356" r:id="rId35" display="https://podminky.urs.cz/item/CS_URS_2025_02/998018002"/>
    <hyperlink ref="F363" r:id="rId36" display="https://podminky.urs.cz/item/CS_URS_2025_02/721110951"/>
    <hyperlink ref="F366" r:id="rId37" display="https://podminky.urs.cz/item/CS_URS_2026_01/721171905"/>
    <hyperlink ref="F369" r:id="rId38" display="https://podminky.urs.cz/item/CS_URS_2025_02/721174044"/>
    <hyperlink ref="F372" r:id="rId39" display="https://podminky.urs.cz/item/CS_URS_2025_02/721194104"/>
    <hyperlink ref="F375" r:id="rId40" display="https://podminky.urs.cz/item/CS_URS_2026_01/721194109"/>
    <hyperlink ref="F378" r:id="rId41" display="https://podminky.urs.cz/item/CS_URS_2026_01/721220801"/>
    <hyperlink ref="F381" r:id="rId42" display="https://podminky.urs.cz/item/CS_URS_2026_01/721290111"/>
    <hyperlink ref="F387" r:id="rId43" display="https://podminky.urs.cz/item/CS_URS_2025_02/722174002"/>
    <hyperlink ref="F390" r:id="rId44" display="https://podminky.urs.cz/item/CS_URS_2025_02/722179191"/>
    <hyperlink ref="F393" r:id="rId45" display="https://podminky.urs.cz/item/CS_URS_2025_02/722190401"/>
    <hyperlink ref="F396" r:id="rId46" display="https://podminky.urs.cz/item/CS_URS_2026_01/722190901"/>
    <hyperlink ref="F399" r:id="rId47" display="https://podminky.urs.cz/item/CS_URS_2025_02/722232012"/>
    <hyperlink ref="F402" r:id="rId48" display="https://podminky.urs.cz/item/CS_URS_2025_02/722290234"/>
    <hyperlink ref="F405" r:id="rId49" display="https://podminky.urs.cz/item/CS_URS_2025_02/722290246"/>
    <hyperlink ref="F409" r:id="rId50" display="https://podminky.urs.cz/item/CS_URS_2026_01/723160204"/>
    <hyperlink ref="F412" r:id="rId51" display="https://podminky.urs.cz/item/CS_URS_2026_01/723160334"/>
    <hyperlink ref="F415" r:id="rId52" display="https://podminky.urs.cz/item/CS_URS_2026_01/723181013"/>
    <hyperlink ref="F418" r:id="rId53" display="https://podminky.urs.cz/item/CS_URS_2026_01/723190208"/>
    <hyperlink ref="F421" r:id="rId54" display="https://podminky.urs.cz/item/CS_URS_2026_01/723230103"/>
    <hyperlink ref="F425" r:id="rId55" display="https://podminky.urs.cz/item/CS_URS_2025_02/725110814"/>
    <hyperlink ref="F428" r:id="rId56" display="https://podminky.urs.cz/item/CS_URS_2026_01/725112171"/>
    <hyperlink ref="F431" r:id="rId57" display="https://podminky.urs.cz/item/CS_URS_2025_02/725210821"/>
    <hyperlink ref="F434" r:id="rId58" display="https://podminky.urs.cz/item/CS_URS_2025_02/725211602"/>
    <hyperlink ref="F437" r:id="rId59" display="https://podminky.urs.cz/item/CS_URS_2025_02/725240812"/>
    <hyperlink ref="F440" r:id="rId60" display="https://podminky.urs.cz/item/CS_URS_2025_02/725241142"/>
    <hyperlink ref="F443" r:id="rId61" display="https://podminky.urs.cz/item/CS_URS_2025_02/725244813"/>
    <hyperlink ref="F446" r:id="rId62" display="https://podminky.urs.cz/item/CS_URS_2025_02/725820801"/>
    <hyperlink ref="F449" r:id="rId63" display="https://podminky.urs.cz/item/CS_URS_2025_02/725822613"/>
    <hyperlink ref="F452" r:id="rId64" display="https://podminky.urs.cz/item/CS_URS_2025_02/725840850"/>
    <hyperlink ref="F455" r:id="rId65" display="https://podminky.urs.cz/item/CS_URS_2025_02/725841322"/>
    <hyperlink ref="F458" r:id="rId66" display="https://podminky.urs.cz/item/CS_URS_2025_02/725860811"/>
    <hyperlink ref="F461" r:id="rId67" display="https://podminky.urs.cz/item/CS_URS_2025_02/725861102"/>
    <hyperlink ref="F464" r:id="rId68" display="https://podminky.urs.cz/item/CS_URS_2025_02/725862113"/>
    <hyperlink ref="F467" r:id="rId69" display="https://podminky.urs.cz/item/CS_URS_2025_02/725865322"/>
    <hyperlink ref="F471" r:id="rId70" display="https://podminky.urs.cz/item/CS_URS_2026_01/731244000"/>
    <hyperlink ref="F475" r:id="rId71" display="https://podminky.urs.cz/item/CS_URS_2026_01/732490102"/>
    <hyperlink ref="F481" r:id="rId72" display="https://podminky.urs.cz/item/CS_URS_2026_01/733221204"/>
    <hyperlink ref="F484" r:id="rId73" display="https://podminky.urs.cz/item/CS_URS_2025_02/733391101"/>
    <hyperlink ref="F487" r:id="rId74" display="https://podminky.urs.cz/item/CS_URS_2025_02/733811231"/>
    <hyperlink ref="F491" r:id="rId75" display="https://podminky.urs.cz/item/CS_URS_2025_02/734221532"/>
    <hyperlink ref="F494" r:id="rId76" display="https://podminky.urs.cz/item/CS_URS_2025_02/734261403"/>
    <hyperlink ref="F497" r:id="rId77" display="https://podminky.urs.cz/item/CS_URS_2025_02/734261412"/>
    <hyperlink ref="F500" r:id="rId78" display="https://podminky.urs.cz/item/CS_URS_2025_02/734292713"/>
    <hyperlink ref="F504" r:id="rId79" display="https://podminky.urs.cz/item/CS_URS_2026_01/735152478"/>
    <hyperlink ref="F507" r:id="rId80" display="https://podminky.urs.cz/item/CS_URS_2025_02/735160124"/>
    <hyperlink ref="F511" r:id="rId81" display="https://podminky.urs.cz/item/CS_URS_2024_02/741110042"/>
    <hyperlink ref="F517" r:id="rId82" display="https://podminky.urs.cz/item/CS_URS_2025_02/741112001"/>
    <hyperlink ref="F522" r:id="rId83" display="https://podminky.urs.cz/item/CS_URS_2025_02/741120001"/>
    <hyperlink ref="F529" r:id="rId84" display="https://podminky.urs.cz/item/CS_URS_2024_02/741130001"/>
    <hyperlink ref="F532" r:id="rId85" display="https://podminky.urs.cz/item/CS_URS_2024_02/741210122"/>
    <hyperlink ref="F537" r:id="rId86" display="https://podminky.urs.cz/item/CS_URS_2025_02/741310001"/>
    <hyperlink ref="F542" r:id="rId87" display="https://podminky.urs.cz/item/CS_URS_2025_02/741313007"/>
    <hyperlink ref="F557" r:id="rId88" display="https://podminky.urs.cz/item/CS_URS_2024_02/741372022"/>
    <hyperlink ref="F568" r:id="rId89" display="https://podminky.urs.cz/item/CS_URS_2026_01/742110002"/>
    <hyperlink ref="F574" r:id="rId90" display="https://podminky.urs.cz/item/CS_URS_2026_01/742124002"/>
    <hyperlink ref="F580" r:id="rId91" display="https://podminky.urs.cz/item/CS_URS_2024_02/742210121"/>
    <hyperlink ref="F585" r:id="rId92" display="https://podminky.urs.cz/item/CS_URS_2026_01/742310006"/>
    <hyperlink ref="F590" r:id="rId93" display="https://podminky.urs.cz/item/CS_URS_2026_01/742330044"/>
    <hyperlink ref="F596" r:id="rId94" display="https://podminky.urs.cz/item/CS_URS_2025_02/751133012"/>
    <hyperlink ref="F601" r:id="rId95" display="https://podminky.urs.cz/item/CS_URS_2025_02/751377011"/>
    <hyperlink ref="F606" r:id="rId96" display="https://podminky.urs.cz/item/CS_URS_2025_02/751398012"/>
    <hyperlink ref="F611" r:id="rId97" display="https://podminky.urs.cz/item/CS_URS_2025_02/751398041"/>
    <hyperlink ref="F616" r:id="rId98" display="https://podminky.urs.cz/item/CS_URS_2025_02/751525052"/>
    <hyperlink ref="F621" r:id="rId99" display="https://podminky.urs.cz/item/CS_URS_2025_02/998751311"/>
    <hyperlink ref="F625" r:id="rId100" display="https://podminky.urs.cz/item/CS_URS_2025_02/763101855"/>
    <hyperlink ref="F628" r:id="rId101" display="https://podminky.urs.cz/item/CS_URS_2025_02/763131443"/>
    <hyperlink ref="F632" r:id="rId102" display="https://podminky.urs.cz/item/CS_URS_2025_02/763131452"/>
    <hyperlink ref="F636" r:id="rId103" display="https://podminky.urs.cz/item/CS_URS_2025_02/763131714"/>
    <hyperlink ref="F640" r:id="rId104" display="https://podminky.urs.cz/item/CS_URS_2025_02/763131751"/>
    <hyperlink ref="F645" r:id="rId105" display="https://podminky.urs.cz/item/CS_URS_2025_02/763131752"/>
    <hyperlink ref="F650" r:id="rId106" display="https://podminky.urs.cz/item/CS_URS_2025_02/763172353"/>
    <hyperlink ref="F656" r:id="rId107" display="https://podminky.urs.cz/item/CS_URS_2025_02/766621112"/>
    <hyperlink ref="F662" r:id="rId108" display="https://podminky.urs.cz/item/CS_URS_2025_02/766660171"/>
    <hyperlink ref="F677" r:id="rId109" display="https://podminky.urs.cz/item/CS_URS_2025_02/766660729"/>
    <hyperlink ref="F682" r:id="rId110" display="https://podminky.urs.cz/item/CS_URS_2025_02/766660730"/>
    <hyperlink ref="F687" r:id="rId111" display="https://podminky.urs.cz/item/CS_URS_2025_02/766682112"/>
    <hyperlink ref="F692" r:id="rId112" display="https://podminky.urs.cz/item/CS_URS_2025_02/766691911"/>
    <hyperlink ref="F695" r:id="rId113" display="https://podminky.urs.cz/item/CS_URS_2025_02/766691914"/>
    <hyperlink ref="F698" r:id="rId114" display="https://podminky.urs.cz/item/CS_URS_2025_02/766694116"/>
    <hyperlink ref="F706" r:id="rId115" display="https://podminky.urs.cz/item/CS_URS_2025_02/998766312"/>
    <hyperlink ref="F710" r:id="rId116" display="https://podminky.urs.cz/item/CS_URS_2026_01/767646411"/>
    <hyperlink ref="F716" r:id="rId117" display="https://podminky.urs.cz/item/CS_URS_2025_02/771111011"/>
    <hyperlink ref="F722" r:id="rId118" display="https://podminky.urs.cz/item/CS_URS_2025_02/771121011"/>
    <hyperlink ref="F725" r:id="rId119" display="https://podminky.urs.cz/item/CS_URS_2025_02/771121022"/>
    <hyperlink ref="F728" r:id="rId120" display="https://podminky.urs.cz/item/CS_URS_2025_02/771573810"/>
    <hyperlink ref="F735" r:id="rId121" display="https://podminky.urs.cz/item/CS_URS_2025_02/771574413"/>
    <hyperlink ref="F741" r:id="rId122" display="https://podminky.urs.cz/item/CS_URS_2025_02/771591112"/>
    <hyperlink ref="F744" r:id="rId123" display="https://podminky.urs.cz/item/CS_URS_2025_02/771591115"/>
    <hyperlink ref="F748" r:id="rId124" display="https://podminky.urs.cz/item/CS_URS_2025_02/771591241"/>
    <hyperlink ref="F751" r:id="rId125" display="https://podminky.urs.cz/item/CS_URS_2025_02/771591242"/>
    <hyperlink ref="F754" r:id="rId126" display="https://podminky.urs.cz/item/CS_URS_2025_02/771591264"/>
    <hyperlink ref="F757" r:id="rId127" display="https://podminky.urs.cz/item/CS_URS_2025_02/771592011"/>
    <hyperlink ref="F760" r:id="rId128" display="https://podminky.urs.cz/item/CS_URS_2025_02/998771312"/>
    <hyperlink ref="F764" r:id="rId129" display="https://podminky.urs.cz/item/CS_URS_2025_02/776111112"/>
    <hyperlink ref="F771" r:id="rId130" display="https://podminky.urs.cz/item/CS_URS_2025_02/776111311"/>
    <hyperlink ref="F774" r:id="rId131" display="https://podminky.urs.cz/item/CS_URS_2025_02/776111411"/>
    <hyperlink ref="F780" r:id="rId132" display="https://podminky.urs.cz/item/CS_URS_2025_02/776121112"/>
    <hyperlink ref="F783" r:id="rId133" display="https://podminky.urs.cz/item/CS_URS_2025_02/776141111"/>
    <hyperlink ref="F786" r:id="rId134" display="https://podminky.urs.cz/item/CS_URS_2025_02/776201812"/>
    <hyperlink ref="F792" r:id="rId135" display="https://podminky.urs.cz/item/CS_URS_2025_02/776231111"/>
    <hyperlink ref="F798" r:id="rId136" display="https://podminky.urs.cz/item/CS_URS_2025_02/776410811"/>
    <hyperlink ref="F801" r:id="rId137" display="https://podminky.urs.cz/item/CS_URS_2025_02/776411111"/>
    <hyperlink ref="F806" r:id="rId138" display="https://podminky.urs.cz/item/CS_URS_2025_02/776991111"/>
    <hyperlink ref="F809" r:id="rId139" display="https://podminky.urs.cz/item/CS_URS_2025_02/776991121"/>
    <hyperlink ref="F812" r:id="rId140" display="https://podminky.urs.cz/item/CS_URS_2025_02/998776312"/>
    <hyperlink ref="F816" r:id="rId141" display="https://podminky.urs.cz/item/CS_URS_2025_02/781111011"/>
    <hyperlink ref="F821" r:id="rId142" display="https://podminky.urs.cz/item/CS_URS_2025_02/781121011"/>
    <hyperlink ref="F824" r:id="rId143" display="https://podminky.urs.cz/item/CS_URS_2025_02/781131112"/>
    <hyperlink ref="F827" r:id="rId144" display="https://podminky.urs.cz/item/CS_URS_2025_02/781131251"/>
    <hyperlink ref="F830" r:id="rId145" display="https://podminky.urs.cz/item/CS_URS_2025_02/781131264"/>
    <hyperlink ref="F833" r:id="rId146" display="https://podminky.urs.cz/item/CS_URS_2025_02/781472213"/>
    <hyperlink ref="F839" r:id="rId147" display="https://podminky.urs.cz/item/CS_URS_2025_02/781472291"/>
    <hyperlink ref="F842" r:id="rId148" display="https://podminky.urs.cz/item/CS_URS_2025_02/781472292"/>
    <hyperlink ref="F845" r:id="rId149" display="https://podminky.urs.cz/item/CS_URS_2025_02/781473810"/>
    <hyperlink ref="F850" r:id="rId150" display="https://podminky.urs.cz/item/CS_URS_2025_02/781495115"/>
    <hyperlink ref="F853" r:id="rId151" display="https://podminky.urs.cz/item/CS_URS_2025_02/781495142"/>
    <hyperlink ref="F856" r:id="rId152" display="https://podminky.urs.cz/item/CS_URS_2025_02/781495211"/>
    <hyperlink ref="F859" r:id="rId153" display="https://podminky.urs.cz/item/CS_URS_2025_02/998781312"/>
    <hyperlink ref="F863" r:id="rId154" display="https://podminky.urs.cz/item/CS_URS_2025_02/784111001"/>
    <hyperlink ref="F888" r:id="rId155" display="https://podminky.urs.cz/item/CS_URS_2025_02/784111011"/>
    <hyperlink ref="F913" r:id="rId156" display="https://podminky.urs.cz/item/CS_URS_2025_02/784171101"/>
    <hyperlink ref="F918" r:id="rId157" display="https://podminky.urs.cz/item/CS_URS_2025_02/784171111"/>
    <hyperlink ref="F923" r:id="rId158" display="https://podminky.urs.cz/item/CS_URS_2025_02/784181101"/>
    <hyperlink ref="F949" r:id="rId159" display="https://podminky.urs.cz/item/CS_URS_2025_02/784211101"/>
    <hyperlink ref="F954" r:id="rId160" display="https://podminky.urs.cz/item/CS_URS_2025_02/030001000"/>
    <hyperlink ref="F958" r:id="rId161" display="https://podminky.urs.cz/item/CS_URS_2025_02/065002000"/>
    <hyperlink ref="F962" r:id="rId162" display="https://podminky.urs.cz/item/CS_URS_2025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2" customWidth="1"/>
    <col min="2" max="2" width="1.667969" style="212" customWidth="1"/>
    <col min="3" max="4" width="5" style="212" customWidth="1"/>
    <col min="5" max="5" width="11.66016" style="212" customWidth="1"/>
    <col min="6" max="6" width="9.160156" style="212" customWidth="1"/>
    <col min="7" max="7" width="5" style="212" customWidth="1"/>
    <col min="8" max="8" width="77.83203" style="212" customWidth="1"/>
    <col min="9" max="10" width="20" style="212" customWidth="1"/>
    <col min="11" max="11" width="1.667969" style="212" customWidth="1"/>
  </cols>
  <sheetData>
    <row r="1" s="1" customFormat="1" ht="37.5" customHeight="1"/>
    <row r="2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="15" customFormat="1" ht="45" customHeight="1">
      <c r="B3" s="216"/>
      <c r="C3" s="217" t="s">
        <v>1449</v>
      </c>
      <c r="D3" s="217"/>
      <c r="E3" s="217"/>
      <c r="F3" s="217"/>
      <c r="G3" s="217"/>
      <c r="H3" s="217"/>
      <c r="I3" s="217"/>
      <c r="J3" s="217"/>
      <c r="K3" s="218"/>
    </row>
    <row r="4" s="1" customFormat="1" ht="25.5" customHeight="1">
      <c r="B4" s="219"/>
      <c r="C4" s="220" t="s">
        <v>1450</v>
      </c>
      <c r="D4" s="220"/>
      <c r="E4" s="220"/>
      <c r="F4" s="220"/>
      <c r="G4" s="220"/>
      <c r="H4" s="220"/>
      <c r="I4" s="220"/>
      <c r="J4" s="220"/>
      <c r="K4" s="221"/>
    </row>
    <row r="5" s="1" customFormat="1" ht="5.25" customHeight="1">
      <c r="B5" s="219"/>
      <c r="C5" s="222"/>
      <c r="D5" s="222"/>
      <c r="E5" s="222"/>
      <c r="F5" s="222"/>
      <c r="G5" s="222"/>
      <c r="H5" s="222"/>
      <c r="I5" s="222"/>
      <c r="J5" s="222"/>
      <c r="K5" s="221"/>
    </row>
    <row r="6" s="1" customFormat="1" ht="15" customHeight="1">
      <c r="B6" s="219"/>
      <c r="C6" s="223" t="s">
        <v>1451</v>
      </c>
      <c r="D6" s="223"/>
      <c r="E6" s="223"/>
      <c r="F6" s="223"/>
      <c r="G6" s="223"/>
      <c r="H6" s="223"/>
      <c r="I6" s="223"/>
      <c r="J6" s="223"/>
      <c r="K6" s="221"/>
    </row>
    <row r="7" s="1" customFormat="1" ht="15" customHeight="1">
      <c r="B7" s="224"/>
      <c r="C7" s="223" t="s">
        <v>1452</v>
      </c>
      <c r="D7" s="223"/>
      <c r="E7" s="223"/>
      <c r="F7" s="223"/>
      <c r="G7" s="223"/>
      <c r="H7" s="223"/>
      <c r="I7" s="223"/>
      <c r="J7" s="223"/>
      <c r="K7" s="221"/>
    </row>
    <row r="8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="1" customFormat="1" ht="15" customHeight="1">
      <c r="B9" s="224"/>
      <c r="C9" s="223" t="s">
        <v>1453</v>
      </c>
      <c r="D9" s="223"/>
      <c r="E9" s="223"/>
      <c r="F9" s="223"/>
      <c r="G9" s="223"/>
      <c r="H9" s="223"/>
      <c r="I9" s="223"/>
      <c r="J9" s="223"/>
      <c r="K9" s="221"/>
    </row>
    <row r="10" s="1" customFormat="1" ht="15" customHeight="1">
      <c r="B10" s="224"/>
      <c r="C10" s="223"/>
      <c r="D10" s="223" t="s">
        <v>1454</v>
      </c>
      <c r="E10" s="223"/>
      <c r="F10" s="223"/>
      <c r="G10" s="223"/>
      <c r="H10" s="223"/>
      <c r="I10" s="223"/>
      <c r="J10" s="223"/>
      <c r="K10" s="221"/>
    </row>
    <row r="11" s="1" customFormat="1" ht="15" customHeight="1">
      <c r="B11" s="224"/>
      <c r="C11" s="225"/>
      <c r="D11" s="223" t="s">
        <v>1455</v>
      </c>
      <c r="E11" s="223"/>
      <c r="F11" s="223"/>
      <c r="G11" s="223"/>
      <c r="H11" s="223"/>
      <c r="I11" s="223"/>
      <c r="J11" s="223"/>
      <c r="K11" s="221"/>
    </row>
    <row r="12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="1" customFormat="1" ht="15" customHeight="1">
      <c r="B13" s="224"/>
      <c r="C13" s="225"/>
      <c r="D13" s="226" t="s">
        <v>1456</v>
      </c>
      <c r="E13" s="223"/>
      <c r="F13" s="223"/>
      <c r="G13" s="223"/>
      <c r="H13" s="223"/>
      <c r="I13" s="223"/>
      <c r="J13" s="223"/>
      <c r="K13" s="221"/>
    </row>
    <row r="14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="1" customFormat="1" ht="15" customHeight="1">
      <c r="B15" s="224"/>
      <c r="C15" s="225"/>
      <c r="D15" s="223" t="s">
        <v>1457</v>
      </c>
      <c r="E15" s="223"/>
      <c r="F15" s="223"/>
      <c r="G15" s="223"/>
      <c r="H15" s="223"/>
      <c r="I15" s="223"/>
      <c r="J15" s="223"/>
      <c r="K15" s="221"/>
    </row>
    <row r="16" s="1" customFormat="1" ht="15" customHeight="1">
      <c r="B16" s="224"/>
      <c r="C16" s="225"/>
      <c r="D16" s="223" t="s">
        <v>1458</v>
      </c>
      <c r="E16" s="223"/>
      <c r="F16" s="223"/>
      <c r="G16" s="223"/>
      <c r="H16" s="223"/>
      <c r="I16" s="223"/>
      <c r="J16" s="223"/>
      <c r="K16" s="221"/>
    </row>
    <row r="17" s="1" customFormat="1" ht="15" customHeight="1">
      <c r="B17" s="224"/>
      <c r="C17" s="225"/>
      <c r="D17" s="223" t="s">
        <v>1459</v>
      </c>
      <c r="E17" s="223"/>
      <c r="F17" s="223"/>
      <c r="G17" s="223"/>
      <c r="H17" s="223"/>
      <c r="I17" s="223"/>
      <c r="J17" s="223"/>
      <c r="K17" s="221"/>
    </row>
    <row r="18" s="1" customFormat="1" ht="15" customHeight="1">
      <c r="B18" s="224"/>
      <c r="C18" s="225"/>
      <c r="D18" s="225"/>
      <c r="E18" s="227" t="s">
        <v>80</v>
      </c>
      <c r="F18" s="223" t="s">
        <v>1460</v>
      </c>
      <c r="G18" s="223"/>
      <c r="H18" s="223"/>
      <c r="I18" s="223"/>
      <c r="J18" s="223"/>
      <c r="K18" s="221"/>
    </row>
    <row r="19" s="1" customFormat="1" ht="15" customHeight="1">
      <c r="B19" s="224"/>
      <c r="C19" s="225"/>
      <c r="D19" s="225"/>
      <c r="E19" s="227" t="s">
        <v>1461</v>
      </c>
      <c r="F19" s="223" t="s">
        <v>1462</v>
      </c>
      <c r="G19" s="223"/>
      <c r="H19" s="223"/>
      <c r="I19" s="223"/>
      <c r="J19" s="223"/>
      <c r="K19" s="221"/>
    </row>
    <row r="20" s="1" customFormat="1" ht="15" customHeight="1">
      <c r="B20" s="224"/>
      <c r="C20" s="225"/>
      <c r="D20" s="225"/>
      <c r="E20" s="227" t="s">
        <v>1463</v>
      </c>
      <c r="F20" s="223" t="s">
        <v>1464</v>
      </c>
      <c r="G20" s="223"/>
      <c r="H20" s="223"/>
      <c r="I20" s="223"/>
      <c r="J20" s="223"/>
      <c r="K20" s="221"/>
    </row>
    <row r="21" s="1" customFormat="1" ht="15" customHeight="1">
      <c r="B21" s="224"/>
      <c r="C21" s="225"/>
      <c r="D21" s="225"/>
      <c r="E21" s="227" t="s">
        <v>1465</v>
      </c>
      <c r="F21" s="223" t="s">
        <v>1466</v>
      </c>
      <c r="G21" s="223"/>
      <c r="H21" s="223"/>
      <c r="I21" s="223"/>
      <c r="J21" s="223"/>
      <c r="K21" s="221"/>
    </row>
    <row r="22" s="1" customFormat="1" ht="15" customHeight="1">
      <c r="B22" s="224"/>
      <c r="C22" s="225"/>
      <c r="D22" s="225"/>
      <c r="E22" s="227" t="s">
        <v>1467</v>
      </c>
      <c r="F22" s="223" t="s">
        <v>1468</v>
      </c>
      <c r="G22" s="223"/>
      <c r="H22" s="223"/>
      <c r="I22" s="223"/>
      <c r="J22" s="223"/>
      <c r="K22" s="221"/>
    </row>
    <row r="23" s="1" customFormat="1" ht="15" customHeight="1">
      <c r="B23" s="224"/>
      <c r="C23" s="225"/>
      <c r="D23" s="225"/>
      <c r="E23" s="227" t="s">
        <v>1469</v>
      </c>
      <c r="F23" s="223" t="s">
        <v>1470</v>
      </c>
      <c r="G23" s="223"/>
      <c r="H23" s="223"/>
      <c r="I23" s="223"/>
      <c r="J23" s="223"/>
      <c r="K23" s="221"/>
    </row>
    <row r="24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="1" customFormat="1" ht="15" customHeight="1">
      <c r="B25" s="224"/>
      <c r="C25" s="223" t="s">
        <v>1471</v>
      </c>
      <c r="D25" s="223"/>
      <c r="E25" s="223"/>
      <c r="F25" s="223"/>
      <c r="G25" s="223"/>
      <c r="H25" s="223"/>
      <c r="I25" s="223"/>
      <c r="J25" s="223"/>
      <c r="K25" s="221"/>
    </row>
    <row r="26" s="1" customFormat="1" ht="15" customHeight="1">
      <c r="B26" s="224"/>
      <c r="C26" s="223" t="s">
        <v>1472</v>
      </c>
      <c r="D26" s="223"/>
      <c r="E26" s="223"/>
      <c r="F26" s="223"/>
      <c r="G26" s="223"/>
      <c r="H26" s="223"/>
      <c r="I26" s="223"/>
      <c r="J26" s="223"/>
      <c r="K26" s="221"/>
    </row>
    <row r="27" s="1" customFormat="1" ht="15" customHeight="1">
      <c r="B27" s="224"/>
      <c r="C27" s="223"/>
      <c r="D27" s="223" t="s">
        <v>1473</v>
      </c>
      <c r="E27" s="223"/>
      <c r="F27" s="223"/>
      <c r="G27" s="223"/>
      <c r="H27" s="223"/>
      <c r="I27" s="223"/>
      <c r="J27" s="223"/>
      <c r="K27" s="221"/>
    </row>
    <row r="28" s="1" customFormat="1" ht="15" customHeight="1">
      <c r="B28" s="224"/>
      <c r="C28" s="225"/>
      <c r="D28" s="223" t="s">
        <v>1474</v>
      </c>
      <c r="E28" s="223"/>
      <c r="F28" s="223"/>
      <c r="G28" s="223"/>
      <c r="H28" s="223"/>
      <c r="I28" s="223"/>
      <c r="J28" s="223"/>
      <c r="K28" s="221"/>
    </row>
    <row r="29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="1" customFormat="1" ht="15" customHeight="1">
      <c r="B30" s="224"/>
      <c r="C30" s="225"/>
      <c r="D30" s="223" t="s">
        <v>1475</v>
      </c>
      <c r="E30" s="223"/>
      <c r="F30" s="223"/>
      <c r="G30" s="223"/>
      <c r="H30" s="223"/>
      <c r="I30" s="223"/>
      <c r="J30" s="223"/>
      <c r="K30" s="221"/>
    </row>
    <row r="31" s="1" customFormat="1" ht="15" customHeight="1">
      <c r="B31" s="224"/>
      <c r="C31" s="225"/>
      <c r="D31" s="223" t="s">
        <v>1476</v>
      </c>
      <c r="E31" s="223"/>
      <c r="F31" s="223"/>
      <c r="G31" s="223"/>
      <c r="H31" s="223"/>
      <c r="I31" s="223"/>
      <c r="J31" s="223"/>
      <c r="K31" s="221"/>
    </row>
    <row r="32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="1" customFormat="1" ht="15" customHeight="1">
      <c r="B33" s="224"/>
      <c r="C33" s="225"/>
      <c r="D33" s="223" t="s">
        <v>1477</v>
      </c>
      <c r="E33" s="223"/>
      <c r="F33" s="223"/>
      <c r="G33" s="223"/>
      <c r="H33" s="223"/>
      <c r="I33" s="223"/>
      <c r="J33" s="223"/>
      <c r="K33" s="221"/>
    </row>
    <row r="34" s="1" customFormat="1" ht="15" customHeight="1">
      <c r="B34" s="224"/>
      <c r="C34" s="225"/>
      <c r="D34" s="223" t="s">
        <v>1478</v>
      </c>
      <c r="E34" s="223"/>
      <c r="F34" s="223"/>
      <c r="G34" s="223"/>
      <c r="H34" s="223"/>
      <c r="I34" s="223"/>
      <c r="J34" s="223"/>
      <c r="K34" s="221"/>
    </row>
    <row r="35" s="1" customFormat="1" ht="15" customHeight="1">
      <c r="B35" s="224"/>
      <c r="C35" s="225"/>
      <c r="D35" s="223" t="s">
        <v>1479</v>
      </c>
      <c r="E35" s="223"/>
      <c r="F35" s="223"/>
      <c r="G35" s="223"/>
      <c r="H35" s="223"/>
      <c r="I35" s="223"/>
      <c r="J35" s="223"/>
      <c r="K35" s="221"/>
    </row>
    <row r="36" s="1" customFormat="1" ht="15" customHeight="1">
      <c r="B36" s="224"/>
      <c r="C36" s="225"/>
      <c r="D36" s="223"/>
      <c r="E36" s="226" t="s">
        <v>121</v>
      </c>
      <c r="F36" s="223"/>
      <c r="G36" s="223" t="s">
        <v>1480</v>
      </c>
      <c r="H36" s="223"/>
      <c r="I36" s="223"/>
      <c r="J36" s="223"/>
      <c r="K36" s="221"/>
    </row>
    <row r="37" s="1" customFormat="1" ht="30.75" customHeight="1">
      <c r="B37" s="224"/>
      <c r="C37" s="225"/>
      <c r="D37" s="223"/>
      <c r="E37" s="226" t="s">
        <v>1481</v>
      </c>
      <c r="F37" s="223"/>
      <c r="G37" s="223" t="s">
        <v>1482</v>
      </c>
      <c r="H37" s="223"/>
      <c r="I37" s="223"/>
      <c r="J37" s="223"/>
      <c r="K37" s="221"/>
    </row>
    <row r="38" s="1" customFormat="1" ht="15" customHeight="1">
      <c r="B38" s="224"/>
      <c r="C38" s="225"/>
      <c r="D38" s="223"/>
      <c r="E38" s="226" t="s">
        <v>54</v>
      </c>
      <c r="F38" s="223"/>
      <c r="G38" s="223" t="s">
        <v>1483</v>
      </c>
      <c r="H38" s="223"/>
      <c r="I38" s="223"/>
      <c r="J38" s="223"/>
      <c r="K38" s="221"/>
    </row>
    <row r="39" s="1" customFormat="1" ht="15" customHeight="1">
      <c r="B39" s="224"/>
      <c r="C39" s="225"/>
      <c r="D39" s="223"/>
      <c r="E39" s="226" t="s">
        <v>55</v>
      </c>
      <c r="F39" s="223"/>
      <c r="G39" s="223" t="s">
        <v>1484</v>
      </c>
      <c r="H39" s="223"/>
      <c r="I39" s="223"/>
      <c r="J39" s="223"/>
      <c r="K39" s="221"/>
    </row>
    <row r="40" s="1" customFormat="1" ht="15" customHeight="1">
      <c r="B40" s="224"/>
      <c r="C40" s="225"/>
      <c r="D40" s="223"/>
      <c r="E40" s="226" t="s">
        <v>122</v>
      </c>
      <c r="F40" s="223"/>
      <c r="G40" s="223" t="s">
        <v>1485</v>
      </c>
      <c r="H40" s="223"/>
      <c r="I40" s="223"/>
      <c r="J40" s="223"/>
      <c r="K40" s="221"/>
    </row>
    <row r="41" s="1" customFormat="1" ht="15" customHeight="1">
      <c r="B41" s="224"/>
      <c r="C41" s="225"/>
      <c r="D41" s="223"/>
      <c r="E41" s="226" t="s">
        <v>123</v>
      </c>
      <c r="F41" s="223"/>
      <c r="G41" s="223" t="s">
        <v>1486</v>
      </c>
      <c r="H41" s="223"/>
      <c r="I41" s="223"/>
      <c r="J41" s="223"/>
      <c r="K41" s="221"/>
    </row>
    <row r="42" s="1" customFormat="1" ht="15" customHeight="1">
      <c r="B42" s="224"/>
      <c r="C42" s="225"/>
      <c r="D42" s="223"/>
      <c r="E42" s="226" t="s">
        <v>1487</v>
      </c>
      <c r="F42" s="223"/>
      <c r="G42" s="223" t="s">
        <v>1488</v>
      </c>
      <c r="H42" s="223"/>
      <c r="I42" s="223"/>
      <c r="J42" s="223"/>
      <c r="K42" s="221"/>
    </row>
    <row r="43" s="1" customFormat="1" ht="15" customHeight="1">
      <c r="B43" s="224"/>
      <c r="C43" s="225"/>
      <c r="D43" s="223"/>
      <c r="E43" s="226"/>
      <c r="F43" s="223"/>
      <c r="G43" s="223" t="s">
        <v>1489</v>
      </c>
      <c r="H43" s="223"/>
      <c r="I43" s="223"/>
      <c r="J43" s="223"/>
      <c r="K43" s="221"/>
    </row>
    <row r="44" s="1" customFormat="1" ht="15" customHeight="1">
      <c r="B44" s="224"/>
      <c r="C44" s="225"/>
      <c r="D44" s="223"/>
      <c r="E44" s="226" t="s">
        <v>1490</v>
      </c>
      <c r="F44" s="223"/>
      <c r="G44" s="223" t="s">
        <v>1491</v>
      </c>
      <c r="H44" s="223"/>
      <c r="I44" s="223"/>
      <c r="J44" s="223"/>
      <c r="K44" s="221"/>
    </row>
    <row r="45" s="1" customFormat="1" ht="15" customHeight="1">
      <c r="B45" s="224"/>
      <c r="C45" s="225"/>
      <c r="D45" s="223"/>
      <c r="E45" s="226" t="s">
        <v>125</v>
      </c>
      <c r="F45" s="223"/>
      <c r="G45" s="223" t="s">
        <v>1492</v>
      </c>
      <c r="H45" s="223"/>
      <c r="I45" s="223"/>
      <c r="J45" s="223"/>
      <c r="K45" s="221"/>
    </row>
    <row r="46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="1" customFormat="1" ht="15" customHeight="1">
      <c r="B47" s="224"/>
      <c r="C47" s="225"/>
      <c r="D47" s="223" t="s">
        <v>1493</v>
      </c>
      <c r="E47" s="223"/>
      <c r="F47" s="223"/>
      <c r="G47" s="223"/>
      <c r="H47" s="223"/>
      <c r="I47" s="223"/>
      <c r="J47" s="223"/>
      <c r="K47" s="221"/>
    </row>
    <row r="48" s="1" customFormat="1" ht="15" customHeight="1">
      <c r="B48" s="224"/>
      <c r="C48" s="225"/>
      <c r="D48" s="225"/>
      <c r="E48" s="223" t="s">
        <v>1494</v>
      </c>
      <c r="F48" s="223"/>
      <c r="G48" s="223"/>
      <c r="H48" s="223"/>
      <c r="I48" s="223"/>
      <c r="J48" s="223"/>
      <c r="K48" s="221"/>
    </row>
    <row r="49" s="1" customFormat="1" ht="15" customHeight="1">
      <c r="B49" s="224"/>
      <c r="C49" s="225"/>
      <c r="D49" s="225"/>
      <c r="E49" s="223" t="s">
        <v>1495</v>
      </c>
      <c r="F49" s="223"/>
      <c r="G49" s="223"/>
      <c r="H49" s="223"/>
      <c r="I49" s="223"/>
      <c r="J49" s="223"/>
      <c r="K49" s="221"/>
    </row>
    <row r="50" s="1" customFormat="1" ht="15" customHeight="1">
      <c r="B50" s="224"/>
      <c r="C50" s="225"/>
      <c r="D50" s="225"/>
      <c r="E50" s="223" t="s">
        <v>1496</v>
      </c>
      <c r="F50" s="223"/>
      <c r="G50" s="223"/>
      <c r="H50" s="223"/>
      <c r="I50" s="223"/>
      <c r="J50" s="223"/>
      <c r="K50" s="221"/>
    </row>
    <row r="51" s="1" customFormat="1" ht="15" customHeight="1">
      <c r="B51" s="224"/>
      <c r="C51" s="225"/>
      <c r="D51" s="223" t="s">
        <v>1497</v>
      </c>
      <c r="E51" s="223"/>
      <c r="F51" s="223"/>
      <c r="G51" s="223"/>
      <c r="H51" s="223"/>
      <c r="I51" s="223"/>
      <c r="J51" s="223"/>
      <c r="K51" s="221"/>
    </row>
    <row r="52" s="1" customFormat="1" ht="25.5" customHeight="1">
      <c r="B52" s="219"/>
      <c r="C52" s="220" t="s">
        <v>1498</v>
      </c>
      <c r="D52" s="220"/>
      <c r="E52" s="220"/>
      <c r="F52" s="220"/>
      <c r="G52" s="220"/>
      <c r="H52" s="220"/>
      <c r="I52" s="220"/>
      <c r="J52" s="220"/>
      <c r="K52" s="221"/>
    </row>
    <row r="53" s="1" customFormat="1" ht="5.25" customHeight="1">
      <c r="B53" s="219"/>
      <c r="C53" s="222"/>
      <c r="D53" s="222"/>
      <c r="E53" s="222"/>
      <c r="F53" s="222"/>
      <c r="G53" s="222"/>
      <c r="H53" s="222"/>
      <c r="I53" s="222"/>
      <c r="J53" s="222"/>
      <c r="K53" s="221"/>
    </row>
    <row r="54" s="1" customFormat="1" ht="15" customHeight="1">
      <c r="B54" s="219"/>
      <c r="C54" s="223" t="s">
        <v>1499</v>
      </c>
      <c r="D54" s="223"/>
      <c r="E54" s="223"/>
      <c r="F54" s="223"/>
      <c r="G54" s="223"/>
      <c r="H54" s="223"/>
      <c r="I54" s="223"/>
      <c r="J54" s="223"/>
      <c r="K54" s="221"/>
    </row>
    <row r="55" s="1" customFormat="1" ht="15" customHeight="1">
      <c r="B55" s="219"/>
      <c r="C55" s="223" t="s">
        <v>1500</v>
      </c>
      <c r="D55" s="223"/>
      <c r="E55" s="223"/>
      <c r="F55" s="223"/>
      <c r="G55" s="223"/>
      <c r="H55" s="223"/>
      <c r="I55" s="223"/>
      <c r="J55" s="223"/>
      <c r="K55" s="221"/>
    </row>
    <row r="56" s="1" customFormat="1" ht="12.75" customHeight="1">
      <c r="B56" s="219"/>
      <c r="C56" s="223"/>
      <c r="D56" s="223"/>
      <c r="E56" s="223"/>
      <c r="F56" s="223"/>
      <c r="G56" s="223"/>
      <c r="H56" s="223"/>
      <c r="I56" s="223"/>
      <c r="J56" s="223"/>
      <c r="K56" s="221"/>
    </row>
    <row r="57" s="1" customFormat="1" ht="15" customHeight="1">
      <c r="B57" s="219"/>
      <c r="C57" s="223" t="s">
        <v>1501</v>
      </c>
      <c r="D57" s="223"/>
      <c r="E57" s="223"/>
      <c r="F57" s="223"/>
      <c r="G57" s="223"/>
      <c r="H57" s="223"/>
      <c r="I57" s="223"/>
      <c r="J57" s="223"/>
      <c r="K57" s="221"/>
    </row>
    <row r="58" s="1" customFormat="1" ht="15" customHeight="1">
      <c r="B58" s="219"/>
      <c r="C58" s="225"/>
      <c r="D58" s="223" t="s">
        <v>1502</v>
      </c>
      <c r="E58" s="223"/>
      <c r="F58" s="223"/>
      <c r="G58" s="223"/>
      <c r="H58" s="223"/>
      <c r="I58" s="223"/>
      <c r="J58" s="223"/>
      <c r="K58" s="221"/>
    </row>
    <row r="59" s="1" customFormat="1" ht="15" customHeight="1">
      <c r="B59" s="219"/>
      <c r="C59" s="225"/>
      <c r="D59" s="223" t="s">
        <v>1503</v>
      </c>
      <c r="E59" s="223"/>
      <c r="F59" s="223"/>
      <c r="G59" s="223"/>
      <c r="H59" s="223"/>
      <c r="I59" s="223"/>
      <c r="J59" s="223"/>
      <c r="K59" s="221"/>
    </row>
    <row r="60" s="1" customFormat="1" ht="15" customHeight="1">
      <c r="B60" s="219"/>
      <c r="C60" s="225"/>
      <c r="D60" s="223" t="s">
        <v>1504</v>
      </c>
      <c r="E60" s="223"/>
      <c r="F60" s="223"/>
      <c r="G60" s="223"/>
      <c r="H60" s="223"/>
      <c r="I60" s="223"/>
      <c r="J60" s="223"/>
      <c r="K60" s="221"/>
    </row>
    <row r="61" s="1" customFormat="1" ht="15" customHeight="1">
      <c r="B61" s="219"/>
      <c r="C61" s="225"/>
      <c r="D61" s="223" t="s">
        <v>1505</v>
      </c>
      <c r="E61" s="223"/>
      <c r="F61" s="223"/>
      <c r="G61" s="223"/>
      <c r="H61" s="223"/>
      <c r="I61" s="223"/>
      <c r="J61" s="223"/>
      <c r="K61" s="221"/>
    </row>
    <row r="62" s="1" customFormat="1" ht="15" customHeight="1">
      <c r="B62" s="219"/>
      <c r="C62" s="225"/>
      <c r="D62" s="228" t="s">
        <v>1506</v>
      </c>
      <c r="E62" s="228"/>
      <c r="F62" s="228"/>
      <c r="G62" s="228"/>
      <c r="H62" s="228"/>
      <c r="I62" s="228"/>
      <c r="J62" s="228"/>
      <c r="K62" s="221"/>
    </row>
    <row r="63" s="1" customFormat="1" ht="15" customHeight="1">
      <c r="B63" s="219"/>
      <c r="C63" s="225"/>
      <c r="D63" s="223" t="s">
        <v>1507</v>
      </c>
      <c r="E63" s="223"/>
      <c r="F63" s="223"/>
      <c r="G63" s="223"/>
      <c r="H63" s="223"/>
      <c r="I63" s="223"/>
      <c r="J63" s="223"/>
      <c r="K63" s="221"/>
    </row>
    <row r="64" s="1" customFormat="1" ht="12.75" customHeight="1">
      <c r="B64" s="219"/>
      <c r="C64" s="225"/>
      <c r="D64" s="225"/>
      <c r="E64" s="229"/>
      <c r="F64" s="225"/>
      <c r="G64" s="225"/>
      <c r="H64" s="225"/>
      <c r="I64" s="225"/>
      <c r="J64" s="225"/>
      <c r="K64" s="221"/>
    </row>
    <row r="65" s="1" customFormat="1" ht="15" customHeight="1">
      <c r="B65" s="219"/>
      <c r="C65" s="225"/>
      <c r="D65" s="223" t="s">
        <v>1508</v>
      </c>
      <c r="E65" s="223"/>
      <c r="F65" s="223"/>
      <c r="G65" s="223"/>
      <c r="H65" s="223"/>
      <c r="I65" s="223"/>
      <c r="J65" s="223"/>
      <c r="K65" s="221"/>
    </row>
    <row r="66" s="1" customFormat="1" ht="15" customHeight="1">
      <c r="B66" s="219"/>
      <c r="C66" s="225"/>
      <c r="D66" s="228" t="s">
        <v>1509</v>
      </c>
      <c r="E66" s="228"/>
      <c r="F66" s="228"/>
      <c r="G66" s="228"/>
      <c r="H66" s="228"/>
      <c r="I66" s="228"/>
      <c r="J66" s="228"/>
      <c r="K66" s="221"/>
    </row>
    <row r="67" s="1" customFormat="1" ht="15" customHeight="1">
      <c r="B67" s="219"/>
      <c r="C67" s="225"/>
      <c r="D67" s="223" t="s">
        <v>1510</v>
      </c>
      <c r="E67" s="223"/>
      <c r="F67" s="223"/>
      <c r="G67" s="223"/>
      <c r="H67" s="223"/>
      <c r="I67" s="223"/>
      <c r="J67" s="223"/>
      <c r="K67" s="221"/>
    </row>
    <row r="68" s="1" customFormat="1" ht="15" customHeight="1">
      <c r="B68" s="219"/>
      <c r="C68" s="225"/>
      <c r="D68" s="223" t="s">
        <v>1511</v>
      </c>
      <c r="E68" s="223"/>
      <c r="F68" s="223"/>
      <c r="G68" s="223"/>
      <c r="H68" s="223"/>
      <c r="I68" s="223"/>
      <c r="J68" s="223"/>
      <c r="K68" s="221"/>
    </row>
    <row r="69" s="1" customFormat="1" ht="15" customHeight="1">
      <c r="B69" s="219"/>
      <c r="C69" s="225"/>
      <c r="D69" s="223" t="s">
        <v>1512</v>
      </c>
      <c r="E69" s="223"/>
      <c r="F69" s="223"/>
      <c r="G69" s="223"/>
      <c r="H69" s="223"/>
      <c r="I69" s="223"/>
      <c r="J69" s="223"/>
      <c r="K69" s="221"/>
    </row>
    <row r="70" s="1" customFormat="1" ht="15" customHeight="1">
      <c r="B70" s="219"/>
      <c r="C70" s="225"/>
      <c r="D70" s="223" t="s">
        <v>1513</v>
      </c>
      <c r="E70" s="223"/>
      <c r="F70" s="223"/>
      <c r="G70" s="223"/>
      <c r="H70" s="223"/>
      <c r="I70" s="223"/>
      <c r="J70" s="223"/>
      <c r="K70" s="221"/>
    </row>
    <row r="7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="1" customFormat="1" ht="45" customHeight="1">
      <c r="B75" s="238"/>
      <c r="C75" s="239" t="s">
        <v>1514</v>
      </c>
      <c r="D75" s="239"/>
      <c r="E75" s="239"/>
      <c r="F75" s="239"/>
      <c r="G75" s="239"/>
      <c r="H75" s="239"/>
      <c r="I75" s="239"/>
      <c r="J75" s="239"/>
      <c r="K75" s="240"/>
    </row>
    <row r="76" s="1" customFormat="1" ht="17.25" customHeight="1">
      <c r="B76" s="238"/>
      <c r="C76" s="241" t="s">
        <v>1515</v>
      </c>
      <c r="D76" s="241"/>
      <c r="E76" s="241"/>
      <c r="F76" s="241" t="s">
        <v>1516</v>
      </c>
      <c r="G76" s="242"/>
      <c r="H76" s="241" t="s">
        <v>55</v>
      </c>
      <c r="I76" s="241" t="s">
        <v>58</v>
      </c>
      <c r="J76" s="241" t="s">
        <v>1517</v>
      </c>
      <c r="K76" s="240"/>
    </row>
    <row r="77" s="1" customFormat="1" ht="17.25" customHeight="1">
      <c r="B77" s="238"/>
      <c r="C77" s="243" t="s">
        <v>1518</v>
      </c>
      <c r="D77" s="243"/>
      <c r="E77" s="243"/>
      <c r="F77" s="244" t="s">
        <v>1519</v>
      </c>
      <c r="G77" s="245"/>
      <c r="H77" s="243"/>
      <c r="I77" s="243"/>
      <c r="J77" s="243" t="s">
        <v>1520</v>
      </c>
      <c r="K77" s="240"/>
    </row>
    <row r="78" s="1" customFormat="1" ht="5.25" customHeight="1">
      <c r="B78" s="238"/>
      <c r="C78" s="246"/>
      <c r="D78" s="246"/>
      <c r="E78" s="246"/>
      <c r="F78" s="246"/>
      <c r="G78" s="247"/>
      <c r="H78" s="246"/>
      <c r="I78" s="246"/>
      <c r="J78" s="246"/>
      <c r="K78" s="240"/>
    </row>
    <row r="79" s="1" customFormat="1" ht="15" customHeight="1">
      <c r="B79" s="238"/>
      <c r="C79" s="226" t="s">
        <v>54</v>
      </c>
      <c r="D79" s="248"/>
      <c r="E79" s="248"/>
      <c r="F79" s="249" t="s">
        <v>1521</v>
      </c>
      <c r="G79" s="250"/>
      <c r="H79" s="226" t="s">
        <v>1522</v>
      </c>
      <c r="I79" s="226" t="s">
        <v>1523</v>
      </c>
      <c r="J79" s="226">
        <v>20</v>
      </c>
      <c r="K79" s="240"/>
    </row>
    <row r="80" s="1" customFormat="1" ht="15" customHeight="1">
      <c r="B80" s="238"/>
      <c r="C80" s="226" t="s">
        <v>1524</v>
      </c>
      <c r="D80" s="226"/>
      <c r="E80" s="226"/>
      <c r="F80" s="249" t="s">
        <v>1521</v>
      </c>
      <c r="G80" s="250"/>
      <c r="H80" s="226" t="s">
        <v>1525</v>
      </c>
      <c r="I80" s="226" t="s">
        <v>1523</v>
      </c>
      <c r="J80" s="226">
        <v>120</v>
      </c>
      <c r="K80" s="240"/>
    </row>
    <row r="81" s="1" customFormat="1" ht="15" customHeight="1">
      <c r="B81" s="251"/>
      <c r="C81" s="226" t="s">
        <v>1526</v>
      </c>
      <c r="D81" s="226"/>
      <c r="E81" s="226"/>
      <c r="F81" s="249" t="s">
        <v>1527</v>
      </c>
      <c r="G81" s="250"/>
      <c r="H81" s="226" t="s">
        <v>1528</v>
      </c>
      <c r="I81" s="226" t="s">
        <v>1523</v>
      </c>
      <c r="J81" s="226">
        <v>50</v>
      </c>
      <c r="K81" s="240"/>
    </row>
    <row r="82" s="1" customFormat="1" ht="15" customHeight="1">
      <c r="B82" s="251"/>
      <c r="C82" s="226" t="s">
        <v>1529</v>
      </c>
      <c r="D82" s="226"/>
      <c r="E82" s="226"/>
      <c r="F82" s="249" t="s">
        <v>1521</v>
      </c>
      <c r="G82" s="250"/>
      <c r="H82" s="226" t="s">
        <v>1530</v>
      </c>
      <c r="I82" s="226" t="s">
        <v>1531</v>
      </c>
      <c r="J82" s="226"/>
      <c r="K82" s="240"/>
    </row>
    <row r="83" s="1" customFormat="1" ht="15" customHeight="1">
      <c r="B83" s="251"/>
      <c r="C83" s="252" t="s">
        <v>1532</v>
      </c>
      <c r="D83" s="252"/>
      <c r="E83" s="252"/>
      <c r="F83" s="253" t="s">
        <v>1527</v>
      </c>
      <c r="G83" s="252"/>
      <c r="H83" s="252" t="s">
        <v>1533</v>
      </c>
      <c r="I83" s="252" t="s">
        <v>1523</v>
      </c>
      <c r="J83" s="252">
        <v>15</v>
      </c>
      <c r="K83" s="240"/>
    </row>
    <row r="84" s="1" customFormat="1" ht="15" customHeight="1">
      <c r="B84" s="251"/>
      <c r="C84" s="252" t="s">
        <v>1534</v>
      </c>
      <c r="D84" s="252"/>
      <c r="E84" s="252"/>
      <c r="F84" s="253" t="s">
        <v>1527</v>
      </c>
      <c r="G84" s="252"/>
      <c r="H84" s="252" t="s">
        <v>1535</v>
      </c>
      <c r="I84" s="252" t="s">
        <v>1523</v>
      </c>
      <c r="J84" s="252">
        <v>15</v>
      </c>
      <c r="K84" s="240"/>
    </row>
    <row r="85" s="1" customFormat="1" ht="15" customHeight="1">
      <c r="B85" s="251"/>
      <c r="C85" s="252" t="s">
        <v>1536</v>
      </c>
      <c r="D85" s="252"/>
      <c r="E85" s="252"/>
      <c r="F85" s="253" t="s">
        <v>1527</v>
      </c>
      <c r="G85" s="252"/>
      <c r="H85" s="252" t="s">
        <v>1537</v>
      </c>
      <c r="I85" s="252" t="s">
        <v>1523</v>
      </c>
      <c r="J85" s="252">
        <v>20</v>
      </c>
      <c r="K85" s="240"/>
    </row>
    <row r="86" s="1" customFormat="1" ht="15" customHeight="1">
      <c r="B86" s="251"/>
      <c r="C86" s="252" t="s">
        <v>1538</v>
      </c>
      <c r="D86" s="252"/>
      <c r="E86" s="252"/>
      <c r="F86" s="253" t="s">
        <v>1527</v>
      </c>
      <c r="G86" s="252"/>
      <c r="H86" s="252" t="s">
        <v>1539</v>
      </c>
      <c r="I86" s="252" t="s">
        <v>1523</v>
      </c>
      <c r="J86" s="252">
        <v>20</v>
      </c>
      <c r="K86" s="240"/>
    </row>
    <row r="87" s="1" customFormat="1" ht="15" customHeight="1">
      <c r="B87" s="251"/>
      <c r="C87" s="226" t="s">
        <v>1540</v>
      </c>
      <c r="D87" s="226"/>
      <c r="E87" s="226"/>
      <c r="F87" s="249" t="s">
        <v>1527</v>
      </c>
      <c r="G87" s="250"/>
      <c r="H87" s="226" t="s">
        <v>1541</v>
      </c>
      <c r="I87" s="226" t="s">
        <v>1523</v>
      </c>
      <c r="J87" s="226">
        <v>50</v>
      </c>
      <c r="K87" s="240"/>
    </row>
    <row r="88" s="1" customFormat="1" ht="15" customHeight="1">
      <c r="B88" s="251"/>
      <c r="C88" s="226" t="s">
        <v>1542</v>
      </c>
      <c r="D88" s="226"/>
      <c r="E88" s="226"/>
      <c r="F88" s="249" t="s">
        <v>1527</v>
      </c>
      <c r="G88" s="250"/>
      <c r="H88" s="226" t="s">
        <v>1543</v>
      </c>
      <c r="I88" s="226" t="s">
        <v>1523</v>
      </c>
      <c r="J88" s="226">
        <v>20</v>
      </c>
      <c r="K88" s="240"/>
    </row>
    <row r="89" s="1" customFormat="1" ht="15" customHeight="1">
      <c r="B89" s="251"/>
      <c r="C89" s="226" t="s">
        <v>1544</v>
      </c>
      <c r="D89" s="226"/>
      <c r="E89" s="226"/>
      <c r="F89" s="249" t="s">
        <v>1527</v>
      </c>
      <c r="G89" s="250"/>
      <c r="H89" s="226" t="s">
        <v>1545</v>
      </c>
      <c r="I89" s="226" t="s">
        <v>1523</v>
      </c>
      <c r="J89" s="226">
        <v>20</v>
      </c>
      <c r="K89" s="240"/>
    </row>
    <row r="90" s="1" customFormat="1" ht="15" customHeight="1">
      <c r="B90" s="251"/>
      <c r="C90" s="226" t="s">
        <v>1546</v>
      </c>
      <c r="D90" s="226"/>
      <c r="E90" s="226"/>
      <c r="F90" s="249" t="s">
        <v>1527</v>
      </c>
      <c r="G90" s="250"/>
      <c r="H90" s="226" t="s">
        <v>1547</v>
      </c>
      <c r="I90" s="226" t="s">
        <v>1523</v>
      </c>
      <c r="J90" s="226">
        <v>50</v>
      </c>
      <c r="K90" s="240"/>
    </row>
    <row r="91" s="1" customFormat="1" ht="15" customHeight="1">
      <c r="B91" s="251"/>
      <c r="C91" s="226" t="s">
        <v>1548</v>
      </c>
      <c r="D91" s="226"/>
      <c r="E91" s="226"/>
      <c r="F91" s="249" t="s">
        <v>1527</v>
      </c>
      <c r="G91" s="250"/>
      <c r="H91" s="226" t="s">
        <v>1548</v>
      </c>
      <c r="I91" s="226" t="s">
        <v>1523</v>
      </c>
      <c r="J91" s="226">
        <v>50</v>
      </c>
      <c r="K91" s="240"/>
    </row>
    <row r="92" s="1" customFormat="1" ht="15" customHeight="1">
      <c r="B92" s="251"/>
      <c r="C92" s="226" t="s">
        <v>1549</v>
      </c>
      <c r="D92" s="226"/>
      <c r="E92" s="226"/>
      <c r="F92" s="249" t="s">
        <v>1527</v>
      </c>
      <c r="G92" s="250"/>
      <c r="H92" s="226" t="s">
        <v>1550</v>
      </c>
      <c r="I92" s="226" t="s">
        <v>1523</v>
      </c>
      <c r="J92" s="226">
        <v>255</v>
      </c>
      <c r="K92" s="240"/>
    </row>
    <row r="93" s="1" customFormat="1" ht="15" customHeight="1">
      <c r="B93" s="251"/>
      <c r="C93" s="226" t="s">
        <v>1551</v>
      </c>
      <c r="D93" s="226"/>
      <c r="E93" s="226"/>
      <c r="F93" s="249" t="s">
        <v>1521</v>
      </c>
      <c r="G93" s="250"/>
      <c r="H93" s="226" t="s">
        <v>1552</v>
      </c>
      <c r="I93" s="226" t="s">
        <v>1553</v>
      </c>
      <c r="J93" s="226"/>
      <c r="K93" s="240"/>
    </row>
    <row r="94" s="1" customFormat="1" ht="15" customHeight="1">
      <c r="B94" s="251"/>
      <c r="C94" s="226" t="s">
        <v>1554</v>
      </c>
      <c r="D94" s="226"/>
      <c r="E94" s="226"/>
      <c r="F94" s="249" t="s">
        <v>1521</v>
      </c>
      <c r="G94" s="250"/>
      <c r="H94" s="226" t="s">
        <v>1555</v>
      </c>
      <c r="I94" s="226" t="s">
        <v>1556</v>
      </c>
      <c r="J94" s="226"/>
      <c r="K94" s="240"/>
    </row>
    <row r="95" s="1" customFormat="1" ht="15" customHeight="1">
      <c r="B95" s="251"/>
      <c r="C95" s="226" t="s">
        <v>1557</v>
      </c>
      <c r="D95" s="226"/>
      <c r="E95" s="226"/>
      <c r="F95" s="249" t="s">
        <v>1521</v>
      </c>
      <c r="G95" s="250"/>
      <c r="H95" s="226" t="s">
        <v>1557</v>
      </c>
      <c r="I95" s="226" t="s">
        <v>1556</v>
      </c>
      <c r="J95" s="226"/>
      <c r="K95" s="240"/>
    </row>
    <row r="96" s="1" customFormat="1" ht="15" customHeight="1">
      <c r="B96" s="251"/>
      <c r="C96" s="226" t="s">
        <v>39</v>
      </c>
      <c r="D96" s="226"/>
      <c r="E96" s="226"/>
      <c r="F96" s="249" t="s">
        <v>1521</v>
      </c>
      <c r="G96" s="250"/>
      <c r="H96" s="226" t="s">
        <v>1558</v>
      </c>
      <c r="I96" s="226" t="s">
        <v>1556</v>
      </c>
      <c r="J96" s="226"/>
      <c r="K96" s="240"/>
    </row>
    <row r="97" s="1" customFormat="1" ht="15" customHeight="1">
      <c r="B97" s="251"/>
      <c r="C97" s="226" t="s">
        <v>49</v>
      </c>
      <c r="D97" s="226"/>
      <c r="E97" s="226"/>
      <c r="F97" s="249" t="s">
        <v>1521</v>
      </c>
      <c r="G97" s="250"/>
      <c r="H97" s="226" t="s">
        <v>1559</v>
      </c>
      <c r="I97" s="226" t="s">
        <v>1556</v>
      </c>
      <c r="J97" s="226"/>
      <c r="K97" s="240"/>
    </row>
    <row r="98" s="1" customFormat="1" ht="15" customHeight="1">
      <c r="B98" s="254"/>
      <c r="C98" s="255"/>
      <c r="D98" s="255"/>
      <c r="E98" s="255"/>
      <c r="F98" s="255"/>
      <c r="G98" s="255"/>
      <c r="H98" s="255"/>
      <c r="I98" s="255"/>
      <c r="J98" s="255"/>
      <c r="K98" s="256"/>
    </row>
    <row r="99" s="1" customFormat="1" ht="18.7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7"/>
    </row>
    <row r="100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="1" customFormat="1" ht="45" customHeight="1">
      <c r="B102" s="238"/>
      <c r="C102" s="239" t="s">
        <v>1560</v>
      </c>
      <c r="D102" s="239"/>
      <c r="E102" s="239"/>
      <c r="F102" s="239"/>
      <c r="G102" s="239"/>
      <c r="H102" s="239"/>
      <c r="I102" s="239"/>
      <c r="J102" s="239"/>
      <c r="K102" s="240"/>
    </row>
    <row r="103" s="1" customFormat="1" ht="17.25" customHeight="1">
      <c r="B103" s="238"/>
      <c r="C103" s="241" t="s">
        <v>1515</v>
      </c>
      <c r="D103" s="241"/>
      <c r="E103" s="241"/>
      <c r="F103" s="241" t="s">
        <v>1516</v>
      </c>
      <c r="G103" s="242"/>
      <c r="H103" s="241" t="s">
        <v>55</v>
      </c>
      <c r="I103" s="241" t="s">
        <v>58</v>
      </c>
      <c r="J103" s="241" t="s">
        <v>1517</v>
      </c>
      <c r="K103" s="240"/>
    </row>
    <row r="104" s="1" customFormat="1" ht="17.25" customHeight="1">
      <c r="B104" s="238"/>
      <c r="C104" s="243" t="s">
        <v>1518</v>
      </c>
      <c r="D104" s="243"/>
      <c r="E104" s="243"/>
      <c r="F104" s="244" t="s">
        <v>1519</v>
      </c>
      <c r="G104" s="245"/>
      <c r="H104" s="243"/>
      <c r="I104" s="243"/>
      <c r="J104" s="243" t="s">
        <v>1520</v>
      </c>
      <c r="K104" s="240"/>
    </row>
    <row r="105" s="1" customFormat="1" ht="5.25" customHeight="1">
      <c r="B105" s="238"/>
      <c r="C105" s="241"/>
      <c r="D105" s="241"/>
      <c r="E105" s="241"/>
      <c r="F105" s="241"/>
      <c r="G105" s="259"/>
      <c r="H105" s="241"/>
      <c r="I105" s="241"/>
      <c r="J105" s="241"/>
      <c r="K105" s="240"/>
    </row>
    <row r="106" s="1" customFormat="1" ht="15" customHeight="1">
      <c r="B106" s="238"/>
      <c r="C106" s="226" t="s">
        <v>54</v>
      </c>
      <c r="D106" s="248"/>
      <c r="E106" s="248"/>
      <c r="F106" s="249" t="s">
        <v>1521</v>
      </c>
      <c r="G106" s="226"/>
      <c r="H106" s="226" t="s">
        <v>1561</v>
      </c>
      <c r="I106" s="226" t="s">
        <v>1523</v>
      </c>
      <c r="J106" s="226">
        <v>20</v>
      </c>
      <c r="K106" s="240"/>
    </row>
    <row r="107" s="1" customFormat="1" ht="15" customHeight="1">
      <c r="B107" s="238"/>
      <c r="C107" s="226" t="s">
        <v>1524</v>
      </c>
      <c r="D107" s="226"/>
      <c r="E107" s="226"/>
      <c r="F107" s="249" t="s">
        <v>1521</v>
      </c>
      <c r="G107" s="226"/>
      <c r="H107" s="226" t="s">
        <v>1561</v>
      </c>
      <c r="I107" s="226" t="s">
        <v>1523</v>
      </c>
      <c r="J107" s="226">
        <v>120</v>
      </c>
      <c r="K107" s="240"/>
    </row>
    <row r="108" s="1" customFormat="1" ht="15" customHeight="1">
      <c r="B108" s="251"/>
      <c r="C108" s="226" t="s">
        <v>1526</v>
      </c>
      <c r="D108" s="226"/>
      <c r="E108" s="226"/>
      <c r="F108" s="249" t="s">
        <v>1527</v>
      </c>
      <c r="G108" s="226"/>
      <c r="H108" s="226" t="s">
        <v>1561</v>
      </c>
      <c r="I108" s="226" t="s">
        <v>1523</v>
      </c>
      <c r="J108" s="226">
        <v>50</v>
      </c>
      <c r="K108" s="240"/>
    </row>
    <row r="109" s="1" customFormat="1" ht="15" customHeight="1">
      <c r="B109" s="251"/>
      <c r="C109" s="226" t="s">
        <v>1529</v>
      </c>
      <c r="D109" s="226"/>
      <c r="E109" s="226"/>
      <c r="F109" s="249" t="s">
        <v>1521</v>
      </c>
      <c r="G109" s="226"/>
      <c r="H109" s="226" t="s">
        <v>1561</v>
      </c>
      <c r="I109" s="226" t="s">
        <v>1531</v>
      </c>
      <c r="J109" s="226"/>
      <c r="K109" s="240"/>
    </row>
    <row r="110" s="1" customFormat="1" ht="15" customHeight="1">
      <c r="B110" s="251"/>
      <c r="C110" s="226" t="s">
        <v>1540</v>
      </c>
      <c r="D110" s="226"/>
      <c r="E110" s="226"/>
      <c r="F110" s="249" t="s">
        <v>1527</v>
      </c>
      <c r="G110" s="226"/>
      <c r="H110" s="226" t="s">
        <v>1561</v>
      </c>
      <c r="I110" s="226" t="s">
        <v>1523</v>
      </c>
      <c r="J110" s="226">
        <v>50</v>
      </c>
      <c r="K110" s="240"/>
    </row>
    <row r="111" s="1" customFormat="1" ht="15" customHeight="1">
      <c r="B111" s="251"/>
      <c r="C111" s="226" t="s">
        <v>1548</v>
      </c>
      <c r="D111" s="226"/>
      <c r="E111" s="226"/>
      <c r="F111" s="249" t="s">
        <v>1527</v>
      </c>
      <c r="G111" s="226"/>
      <c r="H111" s="226" t="s">
        <v>1561</v>
      </c>
      <c r="I111" s="226" t="s">
        <v>1523</v>
      </c>
      <c r="J111" s="226">
        <v>50</v>
      </c>
      <c r="K111" s="240"/>
    </row>
    <row r="112" s="1" customFormat="1" ht="15" customHeight="1">
      <c r="B112" s="251"/>
      <c r="C112" s="226" t="s">
        <v>1546</v>
      </c>
      <c r="D112" s="226"/>
      <c r="E112" s="226"/>
      <c r="F112" s="249" t="s">
        <v>1527</v>
      </c>
      <c r="G112" s="226"/>
      <c r="H112" s="226" t="s">
        <v>1561</v>
      </c>
      <c r="I112" s="226" t="s">
        <v>1523</v>
      </c>
      <c r="J112" s="226">
        <v>50</v>
      </c>
      <c r="K112" s="240"/>
    </row>
    <row r="113" s="1" customFormat="1" ht="15" customHeight="1">
      <c r="B113" s="251"/>
      <c r="C113" s="226" t="s">
        <v>54</v>
      </c>
      <c r="D113" s="226"/>
      <c r="E113" s="226"/>
      <c r="F113" s="249" t="s">
        <v>1521</v>
      </c>
      <c r="G113" s="226"/>
      <c r="H113" s="226" t="s">
        <v>1562</v>
      </c>
      <c r="I113" s="226" t="s">
        <v>1523</v>
      </c>
      <c r="J113" s="226">
        <v>20</v>
      </c>
      <c r="K113" s="240"/>
    </row>
    <row r="114" s="1" customFormat="1" ht="15" customHeight="1">
      <c r="B114" s="251"/>
      <c r="C114" s="226" t="s">
        <v>1563</v>
      </c>
      <c r="D114" s="226"/>
      <c r="E114" s="226"/>
      <c r="F114" s="249" t="s">
        <v>1521</v>
      </c>
      <c r="G114" s="226"/>
      <c r="H114" s="226" t="s">
        <v>1564</v>
      </c>
      <c r="I114" s="226" t="s">
        <v>1523</v>
      </c>
      <c r="J114" s="226">
        <v>120</v>
      </c>
      <c r="K114" s="240"/>
    </row>
    <row r="115" s="1" customFormat="1" ht="15" customHeight="1">
      <c r="B115" s="251"/>
      <c r="C115" s="226" t="s">
        <v>39</v>
      </c>
      <c r="D115" s="226"/>
      <c r="E115" s="226"/>
      <c r="F115" s="249" t="s">
        <v>1521</v>
      </c>
      <c r="G115" s="226"/>
      <c r="H115" s="226" t="s">
        <v>1565</v>
      </c>
      <c r="I115" s="226" t="s">
        <v>1556</v>
      </c>
      <c r="J115" s="226"/>
      <c r="K115" s="240"/>
    </row>
    <row r="116" s="1" customFormat="1" ht="15" customHeight="1">
      <c r="B116" s="251"/>
      <c r="C116" s="226" t="s">
        <v>49</v>
      </c>
      <c r="D116" s="226"/>
      <c r="E116" s="226"/>
      <c r="F116" s="249" t="s">
        <v>1521</v>
      </c>
      <c r="G116" s="226"/>
      <c r="H116" s="226" t="s">
        <v>1566</v>
      </c>
      <c r="I116" s="226" t="s">
        <v>1556</v>
      </c>
      <c r="J116" s="226"/>
      <c r="K116" s="240"/>
    </row>
    <row r="117" s="1" customFormat="1" ht="15" customHeight="1">
      <c r="B117" s="251"/>
      <c r="C117" s="226" t="s">
        <v>58</v>
      </c>
      <c r="D117" s="226"/>
      <c r="E117" s="226"/>
      <c r="F117" s="249" t="s">
        <v>1521</v>
      </c>
      <c r="G117" s="226"/>
      <c r="H117" s="226" t="s">
        <v>1567</v>
      </c>
      <c r="I117" s="226" t="s">
        <v>1568</v>
      </c>
      <c r="J117" s="226"/>
      <c r="K117" s="240"/>
    </row>
    <row r="118" s="1" customFormat="1" ht="15" customHeight="1">
      <c r="B118" s="254"/>
      <c r="C118" s="260"/>
      <c r="D118" s="260"/>
      <c r="E118" s="260"/>
      <c r="F118" s="260"/>
      <c r="G118" s="260"/>
      <c r="H118" s="260"/>
      <c r="I118" s="260"/>
      <c r="J118" s="260"/>
      <c r="K118" s="256"/>
    </row>
    <row r="119" s="1" customFormat="1" ht="18.75" customHeight="1">
      <c r="B119" s="261"/>
      <c r="C119" s="262"/>
      <c r="D119" s="262"/>
      <c r="E119" s="262"/>
      <c r="F119" s="263"/>
      <c r="G119" s="262"/>
      <c r="H119" s="262"/>
      <c r="I119" s="262"/>
      <c r="J119" s="262"/>
      <c r="K119" s="261"/>
    </row>
    <row r="120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="1" customFormat="1" ht="7.5" customHeight="1">
      <c r="B121" s="264"/>
      <c r="C121" s="265"/>
      <c r="D121" s="265"/>
      <c r="E121" s="265"/>
      <c r="F121" s="265"/>
      <c r="G121" s="265"/>
      <c r="H121" s="265"/>
      <c r="I121" s="265"/>
      <c r="J121" s="265"/>
      <c r="K121" s="266"/>
    </row>
    <row r="122" s="1" customFormat="1" ht="45" customHeight="1">
      <c r="B122" s="267"/>
      <c r="C122" s="217" t="s">
        <v>1569</v>
      </c>
      <c r="D122" s="217"/>
      <c r="E122" s="217"/>
      <c r="F122" s="217"/>
      <c r="G122" s="217"/>
      <c r="H122" s="217"/>
      <c r="I122" s="217"/>
      <c r="J122" s="217"/>
      <c r="K122" s="268"/>
    </row>
    <row r="123" s="1" customFormat="1" ht="17.25" customHeight="1">
      <c r="B123" s="269"/>
      <c r="C123" s="241" t="s">
        <v>1515</v>
      </c>
      <c r="D123" s="241"/>
      <c r="E123" s="241"/>
      <c r="F123" s="241" t="s">
        <v>1516</v>
      </c>
      <c r="G123" s="242"/>
      <c r="H123" s="241" t="s">
        <v>55</v>
      </c>
      <c r="I123" s="241" t="s">
        <v>58</v>
      </c>
      <c r="J123" s="241" t="s">
        <v>1517</v>
      </c>
      <c r="K123" s="270"/>
    </row>
    <row r="124" s="1" customFormat="1" ht="17.25" customHeight="1">
      <c r="B124" s="269"/>
      <c r="C124" s="243" t="s">
        <v>1518</v>
      </c>
      <c r="D124" s="243"/>
      <c r="E124" s="243"/>
      <c r="F124" s="244" t="s">
        <v>1519</v>
      </c>
      <c r="G124" s="245"/>
      <c r="H124" s="243"/>
      <c r="I124" s="243"/>
      <c r="J124" s="243" t="s">
        <v>1520</v>
      </c>
      <c r="K124" s="270"/>
    </row>
    <row r="125" s="1" customFormat="1" ht="5.25" customHeight="1">
      <c r="B125" s="271"/>
      <c r="C125" s="246"/>
      <c r="D125" s="246"/>
      <c r="E125" s="246"/>
      <c r="F125" s="246"/>
      <c r="G125" s="272"/>
      <c r="H125" s="246"/>
      <c r="I125" s="246"/>
      <c r="J125" s="246"/>
      <c r="K125" s="273"/>
    </row>
    <row r="126" s="1" customFormat="1" ht="15" customHeight="1">
      <c r="B126" s="271"/>
      <c r="C126" s="226" t="s">
        <v>1524</v>
      </c>
      <c r="D126" s="248"/>
      <c r="E126" s="248"/>
      <c r="F126" s="249" t="s">
        <v>1521</v>
      </c>
      <c r="G126" s="226"/>
      <c r="H126" s="226" t="s">
        <v>1561</v>
      </c>
      <c r="I126" s="226" t="s">
        <v>1523</v>
      </c>
      <c r="J126" s="226">
        <v>120</v>
      </c>
      <c r="K126" s="274"/>
    </row>
    <row r="127" s="1" customFormat="1" ht="15" customHeight="1">
      <c r="B127" s="271"/>
      <c r="C127" s="226" t="s">
        <v>1570</v>
      </c>
      <c r="D127" s="226"/>
      <c r="E127" s="226"/>
      <c r="F127" s="249" t="s">
        <v>1521</v>
      </c>
      <c r="G127" s="226"/>
      <c r="H127" s="226" t="s">
        <v>1571</v>
      </c>
      <c r="I127" s="226" t="s">
        <v>1523</v>
      </c>
      <c r="J127" s="226" t="s">
        <v>1572</v>
      </c>
      <c r="K127" s="274"/>
    </row>
    <row r="128" s="1" customFormat="1" ht="15" customHeight="1">
      <c r="B128" s="271"/>
      <c r="C128" s="226" t="s">
        <v>1469</v>
      </c>
      <c r="D128" s="226"/>
      <c r="E128" s="226"/>
      <c r="F128" s="249" t="s">
        <v>1521</v>
      </c>
      <c r="G128" s="226"/>
      <c r="H128" s="226" t="s">
        <v>1573</v>
      </c>
      <c r="I128" s="226" t="s">
        <v>1523</v>
      </c>
      <c r="J128" s="226" t="s">
        <v>1572</v>
      </c>
      <c r="K128" s="274"/>
    </row>
    <row r="129" s="1" customFormat="1" ht="15" customHeight="1">
      <c r="B129" s="271"/>
      <c r="C129" s="226" t="s">
        <v>1532</v>
      </c>
      <c r="D129" s="226"/>
      <c r="E129" s="226"/>
      <c r="F129" s="249" t="s">
        <v>1527</v>
      </c>
      <c r="G129" s="226"/>
      <c r="H129" s="226" t="s">
        <v>1533</v>
      </c>
      <c r="I129" s="226" t="s">
        <v>1523</v>
      </c>
      <c r="J129" s="226">
        <v>15</v>
      </c>
      <c r="K129" s="274"/>
    </row>
    <row r="130" s="1" customFormat="1" ht="15" customHeight="1">
      <c r="B130" s="271"/>
      <c r="C130" s="252" t="s">
        <v>1534</v>
      </c>
      <c r="D130" s="252"/>
      <c r="E130" s="252"/>
      <c r="F130" s="253" t="s">
        <v>1527</v>
      </c>
      <c r="G130" s="252"/>
      <c r="H130" s="252" t="s">
        <v>1535</v>
      </c>
      <c r="I130" s="252" t="s">
        <v>1523</v>
      </c>
      <c r="J130" s="252">
        <v>15</v>
      </c>
      <c r="K130" s="274"/>
    </row>
    <row r="131" s="1" customFormat="1" ht="15" customHeight="1">
      <c r="B131" s="271"/>
      <c r="C131" s="252" t="s">
        <v>1536</v>
      </c>
      <c r="D131" s="252"/>
      <c r="E131" s="252"/>
      <c r="F131" s="253" t="s">
        <v>1527</v>
      </c>
      <c r="G131" s="252"/>
      <c r="H131" s="252" t="s">
        <v>1537</v>
      </c>
      <c r="I131" s="252" t="s">
        <v>1523</v>
      </c>
      <c r="J131" s="252">
        <v>20</v>
      </c>
      <c r="K131" s="274"/>
    </row>
    <row r="132" s="1" customFormat="1" ht="15" customHeight="1">
      <c r="B132" s="271"/>
      <c r="C132" s="252" t="s">
        <v>1538</v>
      </c>
      <c r="D132" s="252"/>
      <c r="E132" s="252"/>
      <c r="F132" s="253" t="s">
        <v>1527</v>
      </c>
      <c r="G132" s="252"/>
      <c r="H132" s="252" t="s">
        <v>1539</v>
      </c>
      <c r="I132" s="252" t="s">
        <v>1523</v>
      </c>
      <c r="J132" s="252">
        <v>20</v>
      </c>
      <c r="K132" s="274"/>
    </row>
    <row r="133" s="1" customFormat="1" ht="15" customHeight="1">
      <c r="B133" s="271"/>
      <c r="C133" s="226" t="s">
        <v>1526</v>
      </c>
      <c r="D133" s="226"/>
      <c r="E133" s="226"/>
      <c r="F133" s="249" t="s">
        <v>1527</v>
      </c>
      <c r="G133" s="226"/>
      <c r="H133" s="226" t="s">
        <v>1561</v>
      </c>
      <c r="I133" s="226" t="s">
        <v>1523</v>
      </c>
      <c r="J133" s="226">
        <v>50</v>
      </c>
      <c r="K133" s="274"/>
    </row>
    <row r="134" s="1" customFormat="1" ht="15" customHeight="1">
      <c r="B134" s="271"/>
      <c r="C134" s="226" t="s">
        <v>1540</v>
      </c>
      <c r="D134" s="226"/>
      <c r="E134" s="226"/>
      <c r="F134" s="249" t="s">
        <v>1527</v>
      </c>
      <c r="G134" s="226"/>
      <c r="H134" s="226" t="s">
        <v>1561</v>
      </c>
      <c r="I134" s="226" t="s">
        <v>1523</v>
      </c>
      <c r="J134" s="226">
        <v>50</v>
      </c>
      <c r="K134" s="274"/>
    </row>
    <row r="135" s="1" customFormat="1" ht="15" customHeight="1">
      <c r="B135" s="271"/>
      <c r="C135" s="226" t="s">
        <v>1546</v>
      </c>
      <c r="D135" s="226"/>
      <c r="E135" s="226"/>
      <c r="F135" s="249" t="s">
        <v>1527</v>
      </c>
      <c r="G135" s="226"/>
      <c r="H135" s="226" t="s">
        <v>1561</v>
      </c>
      <c r="I135" s="226" t="s">
        <v>1523</v>
      </c>
      <c r="J135" s="226">
        <v>50</v>
      </c>
      <c r="K135" s="274"/>
    </row>
    <row r="136" s="1" customFormat="1" ht="15" customHeight="1">
      <c r="B136" s="271"/>
      <c r="C136" s="226" t="s">
        <v>1548</v>
      </c>
      <c r="D136" s="226"/>
      <c r="E136" s="226"/>
      <c r="F136" s="249" t="s">
        <v>1527</v>
      </c>
      <c r="G136" s="226"/>
      <c r="H136" s="226" t="s">
        <v>1561</v>
      </c>
      <c r="I136" s="226" t="s">
        <v>1523</v>
      </c>
      <c r="J136" s="226">
        <v>50</v>
      </c>
      <c r="K136" s="274"/>
    </row>
    <row r="137" s="1" customFormat="1" ht="15" customHeight="1">
      <c r="B137" s="271"/>
      <c r="C137" s="226" t="s">
        <v>1549</v>
      </c>
      <c r="D137" s="226"/>
      <c r="E137" s="226"/>
      <c r="F137" s="249" t="s">
        <v>1527</v>
      </c>
      <c r="G137" s="226"/>
      <c r="H137" s="226" t="s">
        <v>1574</v>
      </c>
      <c r="I137" s="226" t="s">
        <v>1523</v>
      </c>
      <c r="J137" s="226">
        <v>255</v>
      </c>
      <c r="K137" s="274"/>
    </row>
    <row r="138" s="1" customFormat="1" ht="15" customHeight="1">
      <c r="B138" s="271"/>
      <c r="C138" s="226" t="s">
        <v>1551</v>
      </c>
      <c r="D138" s="226"/>
      <c r="E138" s="226"/>
      <c r="F138" s="249" t="s">
        <v>1521</v>
      </c>
      <c r="G138" s="226"/>
      <c r="H138" s="226" t="s">
        <v>1575</v>
      </c>
      <c r="I138" s="226" t="s">
        <v>1553</v>
      </c>
      <c r="J138" s="226"/>
      <c r="K138" s="274"/>
    </row>
    <row r="139" s="1" customFormat="1" ht="15" customHeight="1">
      <c r="B139" s="271"/>
      <c r="C139" s="226" t="s">
        <v>1554</v>
      </c>
      <c r="D139" s="226"/>
      <c r="E139" s="226"/>
      <c r="F139" s="249" t="s">
        <v>1521</v>
      </c>
      <c r="G139" s="226"/>
      <c r="H139" s="226" t="s">
        <v>1576</v>
      </c>
      <c r="I139" s="226" t="s">
        <v>1556</v>
      </c>
      <c r="J139" s="226"/>
      <c r="K139" s="274"/>
    </row>
    <row r="140" s="1" customFormat="1" ht="15" customHeight="1">
      <c r="B140" s="271"/>
      <c r="C140" s="226" t="s">
        <v>1557</v>
      </c>
      <c r="D140" s="226"/>
      <c r="E140" s="226"/>
      <c r="F140" s="249" t="s">
        <v>1521</v>
      </c>
      <c r="G140" s="226"/>
      <c r="H140" s="226" t="s">
        <v>1557</v>
      </c>
      <c r="I140" s="226" t="s">
        <v>1556</v>
      </c>
      <c r="J140" s="226"/>
      <c r="K140" s="274"/>
    </row>
    <row r="141" s="1" customFormat="1" ht="15" customHeight="1">
      <c r="B141" s="271"/>
      <c r="C141" s="226" t="s">
        <v>39</v>
      </c>
      <c r="D141" s="226"/>
      <c r="E141" s="226"/>
      <c r="F141" s="249" t="s">
        <v>1521</v>
      </c>
      <c r="G141" s="226"/>
      <c r="H141" s="226" t="s">
        <v>1577</v>
      </c>
      <c r="I141" s="226" t="s">
        <v>1556</v>
      </c>
      <c r="J141" s="226"/>
      <c r="K141" s="274"/>
    </row>
    <row r="142" s="1" customFormat="1" ht="15" customHeight="1">
      <c r="B142" s="271"/>
      <c r="C142" s="226" t="s">
        <v>1578</v>
      </c>
      <c r="D142" s="226"/>
      <c r="E142" s="226"/>
      <c r="F142" s="249" t="s">
        <v>1521</v>
      </c>
      <c r="G142" s="226"/>
      <c r="H142" s="226" t="s">
        <v>1579</v>
      </c>
      <c r="I142" s="226" t="s">
        <v>1556</v>
      </c>
      <c r="J142" s="226"/>
      <c r="K142" s="274"/>
    </row>
    <row r="143" s="1" customFormat="1" ht="15" customHeight="1">
      <c r="B143" s="275"/>
      <c r="C143" s="276"/>
      <c r="D143" s="276"/>
      <c r="E143" s="276"/>
      <c r="F143" s="276"/>
      <c r="G143" s="276"/>
      <c r="H143" s="276"/>
      <c r="I143" s="276"/>
      <c r="J143" s="276"/>
      <c r="K143" s="277"/>
    </row>
    <row r="144" s="1" customFormat="1" ht="18.75" customHeight="1">
      <c r="B144" s="262"/>
      <c r="C144" s="262"/>
      <c r="D144" s="262"/>
      <c r="E144" s="262"/>
      <c r="F144" s="263"/>
      <c r="G144" s="262"/>
      <c r="H144" s="262"/>
      <c r="I144" s="262"/>
      <c r="J144" s="262"/>
      <c r="K144" s="262"/>
    </row>
    <row r="145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="1" customFormat="1" ht="45" customHeight="1">
      <c r="B147" s="238"/>
      <c r="C147" s="239" t="s">
        <v>1580</v>
      </c>
      <c r="D147" s="239"/>
      <c r="E147" s="239"/>
      <c r="F147" s="239"/>
      <c r="G147" s="239"/>
      <c r="H147" s="239"/>
      <c r="I147" s="239"/>
      <c r="J147" s="239"/>
      <c r="K147" s="240"/>
    </row>
    <row r="148" s="1" customFormat="1" ht="17.25" customHeight="1">
      <c r="B148" s="238"/>
      <c r="C148" s="241" t="s">
        <v>1515</v>
      </c>
      <c r="D148" s="241"/>
      <c r="E148" s="241"/>
      <c r="F148" s="241" t="s">
        <v>1516</v>
      </c>
      <c r="G148" s="242"/>
      <c r="H148" s="241" t="s">
        <v>55</v>
      </c>
      <c r="I148" s="241" t="s">
        <v>58</v>
      </c>
      <c r="J148" s="241" t="s">
        <v>1517</v>
      </c>
      <c r="K148" s="240"/>
    </row>
    <row r="149" s="1" customFormat="1" ht="17.25" customHeight="1">
      <c r="B149" s="238"/>
      <c r="C149" s="243" t="s">
        <v>1518</v>
      </c>
      <c r="D149" s="243"/>
      <c r="E149" s="243"/>
      <c r="F149" s="244" t="s">
        <v>1519</v>
      </c>
      <c r="G149" s="245"/>
      <c r="H149" s="243"/>
      <c r="I149" s="243"/>
      <c r="J149" s="243" t="s">
        <v>1520</v>
      </c>
      <c r="K149" s="240"/>
    </row>
    <row r="150" s="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4"/>
    </row>
    <row r="151" s="1" customFormat="1" ht="15" customHeight="1">
      <c r="B151" s="251"/>
      <c r="C151" s="278" t="s">
        <v>1524</v>
      </c>
      <c r="D151" s="226"/>
      <c r="E151" s="226"/>
      <c r="F151" s="279" t="s">
        <v>1521</v>
      </c>
      <c r="G151" s="226"/>
      <c r="H151" s="278" t="s">
        <v>1561</v>
      </c>
      <c r="I151" s="278" t="s">
        <v>1523</v>
      </c>
      <c r="J151" s="278">
        <v>120</v>
      </c>
      <c r="K151" s="274"/>
    </row>
    <row r="152" s="1" customFormat="1" ht="15" customHeight="1">
      <c r="B152" s="251"/>
      <c r="C152" s="278" t="s">
        <v>1570</v>
      </c>
      <c r="D152" s="226"/>
      <c r="E152" s="226"/>
      <c r="F152" s="279" t="s">
        <v>1521</v>
      </c>
      <c r="G152" s="226"/>
      <c r="H152" s="278" t="s">
        <v>1581</v>
      </c>
      <c r="I152" s="278" t="s">
        <v>1523</v>
      </c>
      <c r="J152" s="278" t="s">
        <v>1572</v>
      </c>
      <c r="K152" s="274"/>
    </row>
    <row r="153" s="1" customFormat="1" ht="15" customHeight="1">
      <c r="B153" s="251"/>
      <c r="C153" s="278" t="s">
        <v>1469</v>
      </c>
      <c r="D153" s="226"/>
      <c r="E153" s="226"/>
      <c r="F153" s="279" t="s">
        <v>1521</v>
      </c>
      <c r="G153" s="226"/>
      <c r="H153" s="278" t="s">
        <v>1582</v>
      </c>
      <c r="I153" s="278" t="s">
        <v>1523</v>
      </c>
      <c r="J153" s="278" t="s">
        <v>1572</v>
      </c>
      <c r="K153" s="274"/>
    </row>
    <row r="154" s="1" customFormat="1" ht="15" customHeight="1">
      <c r="B154" s="251"/>
      <c r="C154" s="278" t="s">
        <v>1526</v>
      </c>
      <c r="D154" s="226"/>
      <c r="E154" s="226"/>
      <c r="F154" s="279" t="s">
        <v>1527</v>
      </c>
      <c r="G154" s="226"/>
      <c r="H154" s="278" t="s">
        <v>1561</v>
      </c>
      <c r="I154" s="278" t="s">
        <v>1523</v>
      </c>
      <c r="J154" s="278">
        <v>50</v>
      </c>
      <c r="K154" s="274"/>
    </row>
    <row r="155" s="1" customFormat="1" ht="15" customHeight="1">
      <c r="B155" s="251"/>
      <c r="C155" s="278" t="s">
        <v>1529</v>
      </c>
      <c r="D155" s="226"/>
      <c r="E155" s="226"/>
      <c r="F155" s="279" t="s">
        <v>1521</v>
      </c>
      <c r="G155" s="226"/>
      <c r="H155" s="278" t="s">
        <v>1561</v>
      </c>
      <c r="I155" s="278" t="s">
        <v>1531</v>
      </c>
      <c r="J155" s="278"/>
      <c r="K155" s="274"/>
    </row>
    <row r="156" s="1" customFormat="1" ht="15" customHeight="1">
      <c r="B156" s="251"/>
      <c r="C156" s="278" t="s">
        <v>1540</v>
      </c>
      <c r="D156" s="226"/>
      <c r="E156" s="226"/>
      <c r="F156" s="279" t="s">
        <v>1527</v>
      </c>
      <c r="G156" s="226"/>
      <c r="H156" s="278" t="s">
        <v>1561</v>
      </c>
      <c r="I156" s="278" t="s">
        <v>1523</v>
      </c>
      <c r="J156" s="278">
        <v>50</v>
      </c>
      <c r="K156" s="274"/>
    </row>
    <row r="157" s="1" customFormat="1" ht="15" customHeight="1">
      <c r="B157" s="251"/>
      <c r="C157" s="278" t="s">
        <v>1548</v>
      </c>
      <c r="D157" s="226"/>
      <c r="E157" s="226"/>
      <c r="F157" s="279" t="s">
        <v>1527</v>
      </c>
      <c r="G157" s="226"/>
      <c r="H157" s="278" t="s">
        <v>1561</v>
      </c>
      <c r="I157" s="278" t="s">
        <v>1523</v>
      </c>
      <c r="J157" s="278">
        <v>50</v>
      </c>
      <c r="K157" s="274"/>
    </row>
    <row r="158" s="1" customFormat="1" ht="15" customHeight="1">
      <c r="B158" s="251"/>
      <c r="C158" s="278" t="s">
        <v>1546</v>
      </c>
      <c r="D158" s="226"/>
      <c r="E158" s="226"/>
      <c r="F158" s="279" t="s">
        <v>1527</v>
      </c>
      <c r="G158" s="226"/>
      <c r="H158" s="278" t="s">
        <v>1561</v>
      </c>
      <c r="I158" s="278" t="s">
        <v>1523</v>
      </c>
      <c r="J158" s="278">
        <v>50</v>
      </c>
      <c r="K158" s="274"/>
    </row>
    <row r="159" s="1" customFormat="1" ht="15" customHeight="1">
      <c r="B159" s="251"/>
      <c r="C159" s="278" t="s">
        <v>87</v>
      </c>
      <c r="D159" s="226"/>
      <c r="E159" s="226"/>
      <c r="F159" s="279" t="s">
        <v>1521</v>
      </c>
      <c r="G159" s="226"/>
      <c r="H159" s="278" t="s">
        <v>1583</v>
      </c>
      <c r="I159" s="278" t="s">
        <v>1523</v>
      </c>
      <c r="J159" s="278" t="s">
        <v>1584</v>
      </c>
      <c r="K159" s="274"/>
    </row>
    <row r="160" s="1" customFormat="1" ht="15" customHeight="1">
      <c r="B160" s="251"/>
      <c r="C160" s="278" t="s">
        <v>1585</v>
      </c>
      <c r="D160" s="226"/>
      <c r="E160" s="226"/>
      <c r="F160" s="279" t="s">
        <v>1521</v>
      </c>
      <c r="G160" s="226"/>
      <c r="H160" s="278" t="s">
        <v>1586</v>
      </c>
      <c r="I160" s="278" t="s">
        <v>1556</v>
      </c>
      <c r="J160" s="278"/>
      <c r="K160" s="274"/>
    </row>
    <row r="161" s="1" customFormat="1" ht="15" customHeight="1">
      <c r="B161" s="280"/>
      <c r="C161" s="260"/>
      <c r="D161" s="260"/>
      <c r="E161" s="260"/>
      <c r="F161" s="260"/>
      <c r="G161" s="260"/>
      <c r="H161" s="260"/>
      <c r="I161" s="260"/>
      <c r="J161" s="260"/>
      <c r="K161" s="281"/>
    </row>
    <row r="162" s="1" customFormat="1" ht="18.75" customHeight="1">
      <c r="B162" s="262"/>
      <c r="C162" s="272"/>
      <c r="D162" s="272"/>
      <c r="E162" s="272"/>
      <c r="F162" s="282"/>
      <c r="G162" s="272"/>
      <c r="H162" s="272"/>
      <c r="I162" s="272"/>
      <c r="J162" s="272"/>
      <c r="K162" s="262"/>
    </row>
    <row r="163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="1" customFormat="1" ht="45" customHeight="1">
      <c r="B165" s="216"/>
      <c r="C165" s="217" t="s">
        <v>1587</v>
      </c>
      <c r="D165" s="217"/>
      <c r="E165" s="217"/>
      <c r="F165" s="217"/>
      <c r="G165" s="217"/>
      <c r="H165" s="217"/>
      <c r="I165" s="217"/>
      <c r="J165" s="217"/>
      <c r="K165" s="218"/>
    </row>
    <row r="166" s="1" customFormat="1" ht="17.25" customHeight="1">
      <c r="B166" s="216"/>
      <c r="C166" s="241" t="s">
        <v>1515</v>
      </c>
      <c r="D166" s="241"/>
      <c r="E166" s="241"/>
      <c r="F166" s="241" t="s">
        <v>1516</v>
      </c>
      <c r="G166" s="283"/>
      <c r="H166" s="284" t="s">
        <v>55</v>
      </c>
      <c r="I166" s="284" t="s">
        <v>58</v>
      </c>
      <c r="J166" s="241" t="s">
        <v>1517</v>
      </c>
      <c r="K166" s="218"/>
    </row>
    <row r="167" s="1" customFormat="1" ht="17.25" customHeight="1">
      <c r="B167" s="219"/>
      <c r="C167" s="243" t="s">
        <v>1518</v>
      </c>
      <c r="D167" s="243"/>
      <c r="E167" s="243"/>
      <c r="F167" s="244" t="s">
        <v>1519</v>
      </c>
      <c r="G167" s="285"/>
      <c r="H167" s="286"/>
      <c r="I167" s="286"/>
      <c r="J167" s="243" t="s">
        <v>1520</v>
      </c>
      <c r="K167" s="221"/>
    </row>
    <row r="168" s="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4"/>
    </row>
    <row r="169" s="1" customFormat="1" ht="15" customHeight="1">
      <c r="B169" s="251"/>
      <c r="C169" s="226" t="s">
        <v>1524</v>
      </c>
      <c r="D169" s="226"/>
      <c r="E169" s="226"/>
      <c r="F169" s="249" t="s">
        <v>1521</v>
      </c>
      <c r="G169" s="226"/>
      <c r="H169" s="226" t="s">
        <v>1561</v>
      </c>
      <c r="I169" s="226" t="s">
        <v>1523</v>
      </c>
      <c r="J169" s="226">
        <v>120</v>
      </c>
      <c r="K169" s="274"/>
    </row>
    <row r="170" s="1" customFormat="1" ht="15" customHeight="1">
      <c r="B170" s="251"/>
      <c r="C170" s="226" t="s">
        <v>1570</v>
      </c>
      <c r="D170" s="226"/>
      <c r="E170" s="226"/>
      <c r="F170" s="249" t="s">
        <v>1521</v>
      </c>
      <c r="G170" s="226"/>
      <c r="H170" s="226" t="s">
        <v>1571</v>
      </c>
      <c r="I170" s="226" t="s">
        <v>1523</v>
      </c>
      <c r="J170" s="226" t="s">
        <v>1572</v>
      </c>
      <c r="K170" s="274"/>
    </row>
    <row r="171" s="1" customFormat="1" ht="15" customHeight="1">
      <c r="B171" s="251"/>
      <c r="C171" s="226" t="s">
        <v>1469</v>
      </c>
      <c r="D171" s="226"/>
      <c r="E171" s="226"/>
      <c r="F171" s="249" t="s">
        <v>1521</v>
      </c>
      <c r="G171" s="226"/>
      <c r="H171" s="226" t="s">
        <v>1588</v>
      </c>
      <c r="I171" s="226" t="s">
        <v>1523</v>
      </c>
      <c r="J171" s="226" t="s">
        <v>1572</v>
      </c>
      <c r="K171" s="274"/>
    </row>
    <row r="172" s="1" customFormat="1" ht="15" customHeight="1">
      <c r="B172" s="251"/>
      <c r="C172" s="226" t="s">
        <v>1526</v>
      </c>
      <c r="D172" s="226"/>
      <c r="E172" s="226"/>
      <c r="F172" s="249" t="s">
        <v>1527</v>
      </c>
      <c r="G172" s="226"/>
      <c r="H172" s="226" t="s">
        <v>1588</v>
      </c>
      <c r="I172" s="226" t="s">
        <v>1523</v>
      </c>
      <c r="J172" s="226">
        <v>50</v>
      </c>
      <c r="K172" s="274"/>
    </row>
    <row r="173" s="1" customFormat="1" ht="15" customHeight="1">
      <c r="B173" s="251"/>
      <c r="C173" s="226" t="s">
        <v>1529</v>
      </c>
      <c r="D173" s="226"/>
      <c r="E173" s="226"/>
      <c r="F173" s="249" t="s">
        <v>1521</v>
      </c>
      <c r="G173" s="226"/>
      <c r="H173" s="226" t="s">
        <v>1588</v>
      </c>
      <c r="I173" s="226" t="s">
        <v>1531</v>
      </c>
      <c r="J173" s="226"/>
      <c r="K173" s="274"/>
    </row>
    <row r="174" s="1" customFormat="1" ht="15" customHeight="1">
      <c r="B174" s="251"/>
      <c r="C174" s="226" t="s">
        <v>1540</v>
      </c>
      <c r="D174" s="226"/>
      <c r="E174" s="226"/>
      <c r="F174" s="249" t="s">
        <v>1527</v>
      </c>
      <c r="G174" s="226"/>
      <c r="H174" s="226" t="s">
        <v>1588</v>
      </c>
      <c r="I174" s="226" t="s">
        <v>1523</v>
      </c>
      <c r="J174" s="226">
        <v>50</v>
      </c>
      <c r="K174" s="274"/>
    </row>
    <row r="175" s="1" customFormat="1" ht="15" customHeight="1">
      <c r="B175" s="251"/>
      <c r="C175" s="226" t="s">
        <v>1548</v>
      </c>
      <c r="D175" s="226"/>
      <c r="E175" s="226"/>
      <c r="F175" s="249" t="s">
        <v>1527</v>
      </c>
      <c r="G175" s="226"/>
      <c r="H175" s="226" t="s">
        <v>1588</v>
      </c>
      <c r="I175" s="226" t="s">
        <v>1523</v>
      </c>
      <c r="J175" s="226">
        <v>50</v>
      </c>
      <c r="K175" s="274"/>
    </row>
    <row r="176" s="1" customFormat="1" ht="15" customHeight="1">
      <c r="B176" s="251"/>
      <c r="C176" s="226" t="s">
        <v>1546</v>
      </c>
      <c r="D176" s="226"/>
      <c r="E176" s="226"/>
      <c r="F176" s="249" t="s">
        <v>1527</v>
      </c>
      <c r="G176" s="226"/>
      <c r="H176" s="226" t="s">
        <v>1588</v>
      </c>
      <c r="I176" s="226" t="s">
        <v>1523</v>
      </c>
      <c r="J176" s="226">
        <v>50</v>
      </c>
      <c r="K176" s="274"/>
    </row>
    <row r="177" s="1" customFormat="1" ht="15" customHeight="1">
      <c r="B177" s="251"/>
      <c r="C177" s="226" t="s">
        <v>121</v>
      </c>
      <c r="D177" s="226"/>
      <c r="E177" s="226"/>
      <c r="F177" s="249" t="s">
        <v>1521</v>
      </c>
      <c r="G177" s="226"/>
      <c r="H177" s="226" t="s">
        <v>1589</v>
      </c>
      <c r="I177" s="226" t="s">
        <v>1590</v>
      </c>
      <c r="J177" s="226"/>
      <c r="K177" s="274"/>
    </row>
    <row r="178" s="1" customFormat="1" ht="15" customHeight="1">
      <c r="B178" s="251"/>
      <c r="C178" s="226" t="s">
        <v>58</v>
      </c>
      <c r="D178" s="226"/>
      <c r="E178" s="226"/>
      <c r="F178" s="249" t="s">
        <v>1521</v>
      </c>
      <c r="G178" s="226"/>
      <c r="H178" s="226" t="s">
        <v>1591</v>
      </c>
      <c r="I178" s="226" t="s">
        <v>1592</v>
      </c>
      <c r="J178" s="226">
        <v>1</v>
      </c>
      <c r="K178" s="274"/>
    </row>
    <row r="179" s="1" customFormat="1" ht="15" customHeight="1">
      <c r="B179" s="251"/>
      <c r="C179" s="226" t="s">
        <v>54</v>
      </c>
      <c r="D179" s="226"/>
      <c r="E179" s="226"/>
      <c r="F179" s="249" t="s">
        <v>1521</v>
      </c>
      <c r="G179" s="226"/>
      <c r="H179" s="226" t="s">
        <v>1593</v>
      </c>
      <c r="I179" s="226" t="s">
        <v>1523</v>
      </c>
      <c r="J179" s="226">
        <v>20</v>
      </c>
      <c r="K179" s="274"/>
    </row>
    <row r="180" s="1" customFormat="1" ht="15" customHeight="1">
      <c r="B180" s="251"/>
      <c r="C180" s="226" t="s">
        <v>55</v>
      </c>
      <c r="D180" s="226"/>
      <c r="E180" s="226"/>
      <c r="F180" s="249" t="s">
        <v>1521</v>
      </c>
      <c r="G180" s="226"/>
      <c r="H180" s="226" t="s">
        <v>1594</v>
      </c>
      <c r="I180" s="226" t="s">
        <v>1523</v>
      </c>
      <c r="J180" s="226">
        <v>255</v>
      </c>
      <c r="K180" s="274"/>
    </row>
    <row r="181" s="1" customFormat="1" ht="15" customHeight="1">
      <c r="B181" s="251"/>
      <c r="C181" s="226" t="s">
        <v>122</v>
      </c>
      <c r="D181" s="226"/>
      <c r="E181" s="226"/>
      <c r="F181" s="249" t="s">
        <v>1521</v>
      </c>
      <c r="G181" s="226"/>
      <c r="H181" s="226" t="s">
        <v>1485</v>
      </c>
      <c r="I181" s="226" t="s">
        <v>1523</v>
      </c>
      <c r="J181" s="226">
        <v>10</v>
      </c>
      <c r="K181" s="274"/>
    </row>
    <row r="182" s="1" customFormat="1" ht="15" customHeight="1">
      <c r="B182" s="251"/>
      <c r="C182" s="226" t="s">
        <v>123</v>
      </c>
      <c r="D182" s="226"/>
      <c r="E182" s="226"/>
      <c r="F182" s="249" t="s">
        <v>1521</v>
      </c>
      <c r="G182" s="226"/>
      <c r="H182" s="226" t="s">
        <v>1595</v>
      </c>
      <c r="I182" s="226" t="s">
        <v>1556</v>
      </c>
      <c r="J182" s="226"/>
      <c r="K182" s="274"/>
    </row>
    <row r="183" s="1" customFormat="1" ht="15" customHeight="1">
      <c r="B183" s="251"/>
      <c r="C183" s="226" t="s">
        <v>1596</v>
      </c>
      <c r="D183" s="226"/>
      <c r="E183" s="226"/>
      <c r="F183" s="249" t="s">
        <v>1521</v>
      </c>
      <c r="G183" s="226"/>
      <c r="H183" s="226" t="s">
        <v>1597</v>
      </c>
      <c r="I183" s="226" t="s">
        <v>1556</v>
      </c>
      <c r="J183" s="226"/>
      <c r="K183" s="274"/>
    </row>
    <row r="184" s="1" customFormat="1" ht="15" customHeight="1">
      <c r="B184" s="251"/>
      <c r="C184" s="226" t="s">
        <v>1585</v>
      </c>
      <c r="D184" s="226"/>
      <c r="E184" s="226"/>
      <c r="F184" s="249" t="s">
        <v>1521</v>
      </c>
      <c r="G184" s="226"/>
      <c r="H184" s="226" t="s">
        <v>1598</v>
      </c>
      <c r="I184" s="226" t="s">
        <v>1556</v>
      </c>
      <c r="J184" s="226"/>
      <c r="K184" s="274"/>
    </row>
    <row r="185" s="1" customFormat="1" ht="15" customHeight="1">
      <c r="B185" s="251"/>
      <c r="C185" s="226" t="s">
        <v>125</v>
      </c>
      <c r="D185" s="226"/>
      <c r="E185" s="226"/>
      <c r="F185" s="249" t="s">
        <v>1527</v>
      </c>
      <c r="G185" s="226"/>
      <c r="H185" s="226" t="s">
        <v>1599</v>
      </c>
      <c r="I185" s="226" t="s">
        <v>1523</v>
      </c>
      <c r="J185" s="226">
        <v>50</v>
      </c>
      <c r="K185" s="274"/>
    </row>
    <row r="186" s="1" customFormat="1" ht="15" customHeight="1">
      <c r="B186" s="251"/>
      <c r="C186" s="226" t="s">
        <v>1600</v>
      </c>
      <c r="D186" s="226"/>
      <c r="E186" s="226"/>
      <c r="F186" s="249" t="s">
        <v>1527</v>
      </c>
      <c r="G186" s="226"/>
      <c r="H186" s="226" t="s">
        <v>1601</v>
      </c>
      <c r="I186" s="226" t="s">
        <v>1602</v>
      </c>
      <c r="J186" s="226"/>
      <c r="K186" s="274"/>
    </row>
    <row r="187" s="1" customFormat="1" ht="15" customHeight="1">
      <c r="B187" s="251"/>
      <c r="C187" s="226" t="s">
        <v>1603</v>
      </c>
      <c r="D187" s="226"/>
      <c r="E187" s="226"/>
      <c r="F187" s="249" t="s">
        <v>1527</v>
      </c>
      <c r="G187" s="226"/>
      <c r="H187" s="226" t="s">
        <v>1604</v>
      </c>
      <c r="I187" s="226" t="s">
        <v>1602</v>
      </c>
      <c r="J187" s="226"/>
      <c r="K187" s="274"/>
    </row>
    <row r="188" s="1" customFormat="1" ht="15" customHeight="1">
      <c r="B188" s="251"/>
      <c r="C188" s="226" t="s">
        <v>1605</v>
      </c>
      <c r="D188" s="226"/>
      <c r="E188" s="226"/>
      <c r="F188" s="249" t="s">
        <v>1527</v>
      </c>
      <c r="G188" s="226"/>
      <c r="H188" s="226" t="s">
        <v>1606</v>
      </c>
      <c r="I188" s="226" t="s">
        <v>1602</v>
      </c>
      <c r="J188" s="226"/>
      <c r="K188" s="274"/>
    </row>
    <row r="189" s="1" customFormat="1" ht="15" customHeight="1">
      <c r="B189" s="251"/>
      <c r="C189" s="287" t="s">
        <v>1607</v>
      </c>
      <c r="D189" s="226"/>
      <c r="E189" s="226"/>
      <c r="F189" s="249" t="s">
        <v>1527</v>
      </c>
      <c r="G189" s="226"/>
      <c r="H189" s="226" t="s">
        <v>1608</v>
      </c>
      <c r="I189" s="226" t="s">
        <v>1609</v>
      </c>
      <c r="J189" s="288" t="s">
        <v>1610</v>
      </c>
      <c r="K189" s="274"/>
    </row>
    <row r="190" s="16" customFormat="1" ht="15" customHeight="1">
      <c r="B190" s="289"/>
      <c r="C190" s="290" t="s">
        <v>1611</v>
      </c>
      <c r="D190" s="291"/>
      <c r="E190" s="291"/>
      <c r="F190" s="292" t="s">
        <v>1527</v>
      </c>
      <c r="G190" s="291"/>
      <c r="H190" s="291" t="s">
        <v>1612</v>
      </c>
      <c r="I190" s="291" t="s">
        <v>1609</v>
      </c>
      <c r="J190" s="293" t="s">
        <v>1610</v>
      </c>
      <c r="K190" s="294"/>
    </row>
    <row r="191" s="1" customFormat="1" ht="15" customHeight="1">
      <c r="B191" s="251"/>
      <c r="C191" s="287" t="s">
        <v>43</v>
      </c>
      <c r="D191" s="226"/>
      <c r="E191" s="226"/>
      <c r="F191" s="249" t="s">
        <v>1521</v>
      </c>
      <c r="G191" s="226"/>
      <c r="H191" s="223" t="s">
        <v>1613</v>
      </c>
      <c r="I191" s="226" t="s">
        <v>1614</v>
      </c>
      <c r="J191" s="226"/>
      <c r="K191" s="274"/>
    </row>
    <row r="192" s="1" customFormat="1" ht="15" customHeight="1">
      <c r="B192" s="251"/>
      <c r="C192" s="287" t="s">
        <v>1615</v>
      </c>
      <c r="D192" s="226"/>
      <c r="E192" s="226"/>
      <c r="F192" s="249" t="s">
        <v>1521</v>
      </c>
      <c r="G192" s="226"/>
      <c r="H192" s="226" t="s">
        <v>1616</v>
      </c>
      <c r="I192" s="226" t="s">
        <v>1556</v>
      </c>
      <c r="J192" s="226"/>
      <c r="K192" s="274"/>
    </row>
    <row r="193" s="1" customFormat="1" ht="15" customHeight="1">
      <c r="B193" s="251"/>
      <c r="C193" s="287" t="s">
        <v>1617</v>
      </c>
      <c r="D193" s="226"/>
      <c r="E193" s="226"/>
      <c r="F193" s="249" t="s">
        <v>1521</v>
      </c>
      <c r="G193" s="226"/>
      <c r="H193" s="226" t="s">
        <v>1618</v>
      </c>
      <c r="I193" s="226" t="s">
        <v>1556</v>
      </c>
      <c r="J193" s="226"/>
      <c r="K193" s="274"/>
    </row>
    <row r="194" s="1" customFormat="1" ht="15" customHeight="1">
      <c r="B194" s="251"/>
      <c r="C194" s="287" t="s">
        <v>1619</v>
      </c>
      <c r="D194" s="226"/>
      <c r="E194" s="226"/>
      <c r="F194" s="249" t="s">
        <v>1527</v>
      </c>
      <c r="G194" s="226"/>
      <c r="H194" s="226" t="s">
        <v>1620</v>
      </c>
      <c r="I194" s="226" t="s">
        <v>1556</v>
      </c>
      <c r="J194" s="226"/>
      <c r="K194" s="274"/>
    </row>
    <row r="195" s="1" customFormat="1" ht="15" customHeight="1">
      <c r="B195" s="280"/>
      <c r="C195" s="295"/>
      <c r="D195" s="260"/>
      <c r="E195" s="260"/>
      <c r="F195" s="260"/>
      <c r="G195" s="260"/>
      <c r="H195" s="260"/>
      <c r="I195" s="260"/>
      <c r="J195" s="260"/>
      <c r="K195" s="281"/>
    </row>
    <row r="196" s="1" customFormat="1" ht="18.75" customHeight="1">
      <c r="B196" s="262"/>
      <c r="C196" s="272"/>
      <c r="D196" s="272"/>
      <c r="E196" s="272"/>
      <c r="F196" s="282"/>
      <c r="G196" s="272"/>
      <c r="H196" s="272"/>
      <c r="I196" s="272"/>
      <c r="J196" s="272"/>
      <c r="K196" s="262"/>
    </row>
    <row r="197" s="1" customFormat="1" ht="18.75" customHeight="1">
      <c r="B197" s="262"/>
      <c r="C197" s="272"/>
      <c r="D197" s="272"/>
      <c r="E197" s="272"/>
      <c r="F197" s="282"/>
      <c r="G197" s="272"/>
      <c r="H197" s="272"/>
      <c r="I197" s="272"/>
      <c r="J197" s="272"/>
      <c r="K197" s="262"/>
    </row>
    <row r="198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="1" customFormat="1" ht="21">
      <c r="B200" s="216"/>
      <c r="C200" s="217" t="s">
        <v>1621</v>
      </c>
      <c r="D200" s="217"/>
      <c r="E200" s="217"/>
      <c r="F200" s="217"/>
      <c r="G200" s="217"/>
      <c r="H200" s="217"/>
      <c r="I200" s="217"/>
      <c r="J200" s="217"/>
      <c r="K200" s="218"/>
    </row>
    <row r="201" s="1" customFormat="1" ht="25.5" customHeight="1">
      <c r="B201" s="216"/>
      <c r="C201" s="296" t="s">
        <v>1622</v>
      </c>
      <c r="D201" s="296"/>
      <c r="E201" s="296"/>
      <c r="F201" s="296" t="s">
        <v>1623</v>
      </c>
      <c r="G201" s="297"/>
      <c r="H201" s="296" t="s">
        <v>1624</v>
      </c>
      <c r="I201" s="296"/>
      <c r="J201" s="296"/>
      <c r="K201" s="218"/>
    </row>
    <row r="202" s="1" customFormat="1" ht="5.25" customHeight="1">
      <c r="B202" s="251"/>
      <c r="C202" s="246"/>
      <c r="D202" s="246"/>
      <c r="E202" s="246"/>
      <c r="F202" s="246"/>
      <c r="G202" s="272"/>
      <c r="H202" s="246"/>
      <c r="I202" s="246"/>
      <c r="J202" s="246"/>
      <c r="K202" s="274"/>
    </row>
    <row r="203" s="1" customFormat="1" ht="15" customHeight="1">
      <c r="B203" s="251"/>
      <c r="C203" s="226" t="s">
        <v>1614</v>
      </c>
      <c r="D203" s="226"/>
      <c r="E203" s="226"/>
      <c r="F203" s="249" t="s">
        <v>44</v>
      </c>
      <c r="G203" s="226"/>
      <c r="H203" s="226" t="s">
        <v>1625</v>
      </c>
      <c r="I203" s="226"/>
      <c r="J203" s="226"/>
      <c r="K203" s="274"/>
    </row>
    <row r="204" s="1" customFormat="1" ht="15" customHeight="1">
      <c r="B204" s="251"/>
      <c r="C204" s="226"/>
      <c r="D204" s="226"/>
      <c r="E204" s="226"/>
      <c r="F204" s="249" t="s">
        <v>45</v>
      </c>
      <c r="G204" s="226"/>
      <c r="H204" s="226" t="s">
        <v>1626</v>
      </c>
      <c r="I204" s="226"/>
      <c r="J204" s="226"/>
      <c r="K204" s="274"/>
    </row>
    <row r="205" s="1" customFormat="1" ht="15" customHeight="1">
      <c r="B205" s="251"/>
      <c r="C205" s="226"/>
      <c r="D205" s="226"/>
      <c r="E205" s="226"/>
      <c r="F205" s="249" t="s">
        <v>48</v>
      </c>
      <c r="G205" s="226"/>
      <c r="H205" s="226" t="s">
        <v>1627</v>
      </c>
      <c r="I205" s="226"/>
      <c r="J205" s="226"/>
      <c r="K205" s="274"/>
    </row>
    <row r="206" s="1" customFormat="1" ht="15" customHeight="1">
      <c r="B206" s="251"/>
      <c r="C206" s="226"/>
      <c r="D206" s="226"/>
      <c r="E206" s="226"/>
      <c r="F206" s="249" t="s">
        <v>46</v>
      </c>
      <c r="G206" s="226"/>
      <c r="H206" s="226" t="s">
        <v>1628</v>
      </c>
      <c r="I206" s="226"/>
      <c r="J206" s="226"/>
      <c r="K206" s="274"/>
    </row>
    <row r="207" s="1" customFormat="1" ht="15" customHeight="1">
      <c r="B207" s="251"/>
      <c r="C207" s="226"/>
      <c r="D207" s="226"/>
      <c r="E207" s="226"/>
      <c r="F207" s="249" t="s">
        <v>47</v>
      </c>
      <c r="G207" s="226"/>
      <c r="H207" s="226" t="s">
        <v>1629</v>
      </c>
      <c r="I207" s="226"/>
      <c r="J207" s="226"/>
      <c r="K207" s="274"/>
    </row>
    <row r="208" s="1" customFormat="1" ht="15" customHeight="1">
      <c r="B208" s="251"/>
      <c r="C208" s="226"/>
      <c r="D208" s="226"/>
      <c r="E208" s="226"/>
      <c r="F208" s="249"/>
      <c r="G208" s="226"/>
      <c r="H208" s="226"/>
      <c r="I208" s="226"/>
      <c r="J208" s="226"/>
      <c r="K208" s="274"/>
    </row>
    <row r="209" s="1" customFormat="1" ht="15" customHeight="1">
      <c r="B209" s="251"/>
      <c r="C209" s="226" t="s">
        <v>1568</v>
      </c>
      <c r="D209" s="226"/>
      <c r="E209" s="226"/>
      <c r="F209" s="249" t="s">
        <v>80</v>
      </c>
      <c r="G209" s="226"/>
      <c r="H209" s="226" t="s">
        <v>1630</v>
      </c>
      <c r="I209" s="226"/>
      <c r="J209" s="226"/>
      <c r="K209" s="274"/>
    </row>
    <row r="210" s="1" customFormat="1" ht="15" customHeight="1">
      <c r="B210" s="251"/>
      <c r="C210" s="226"/>
      <c r="D210" s="226"/>
      <c r="E210" s="226"/>
      <c r="F210" s="249" t="s">
        <v>1463</v>
      </c>
      <c r="G210" s="226"/>
      <c r="H210" s="226" t="s">
        <v>1464</v>
      </c>
      <c r="I210" s="226"/>
      <c r="J210" s="226"/>
      <c r="K210" s="274"/>
    </row>
    <row r="211" s="1" customFormat="1" ht="15" customHeight="1">
      <c r="B211" s="251"/>
      <c r="C211" s="226"/>
      <c r="D211" s="226"/>
      <c r="E211" s="226"/>
      <c r="F211" s="249" t="s">
        <v>1461</v>
      </c>
      <c r="G211" s="226"/>
      <c r="H211" s="226" t="s">
        <v>1631</v>
      </c>
      <c r="I211" s="226"/>
      <c r="J211" s="226"/>
      <c r="K211" s="274"/>
    </row>
    <row r="212" s="1" customFormat="1" ht="15" customHeight="1">
      <c r="B212" s="298"/>
      <c r="C212" s="226"/>
      <c r="D212" s="226"/>
      <c r="E212" s="226"/>
      <c r="F212" s="249" t="s">
        <v>1465</v>
      </c>
      <c r="G212" s="287"/>
      <c r="H212" s="278" t="s">
        <v>1466</v>
      </c>
      <c r="I212" s="278"/>
      <c r="J212" s="278"/>
      <c r="K212" s="299"/>
    </row>
    <row r="213" s="1" customFormat="1" ht="15" customHeight="1">
      <c r="B213" s="298"/>
      <c r="C213" s="226"/>
      <c r="D213" s="226"/>
      <c r="E213" s="226"/>
      <c r="F213" s="249" t="s">
        <v>1467</v>
      </c>
      <c r="G213" s="287"/>
      <c r="H213" s="278" t="s">
        <v>1632</v>
      </c>
      <c r="I213" s="278"/>
      <c r="J213" s="278"/>
      <c r="K213" s="299"/>
    </row>
    <row r="214" s="1" customFormat="1" ht="15" customHeight="1">
      <c r="B214" s="298"/>
      <c r="C214" s="226"/>
      <c r="D214" s="226"/>
      <c r="E214" s="226"/>
      <c r="F214" s="249"/>
      <c r="G214" s="287"/>
      <c r="H214" s="278"/>
      <c r="I214" s="278"/>
      <c r="J214" s="278"/>
      <c r="K214" s="299"/>
    </row>
    <row r="215" s="1" customFormat="1" ht="15" customHeight="1">
      <c r="B215" s="298"/>
      <c r="C215" s="226" t="s">
        <v>1592</v>
      </c>
      <c r="D215" s="226"/>
      <c r="E215" s="226"/>
      <c r="F215" s="249">
        <v>1</v>
      </c>
      <c r="G215" s="287"/>
      <c r="H215" s="278" t="s">
        <v>1633</v>
      </c>
      <c r="I215" s="278"/>
      <c r="J215" s="278"/>
      <c r="K215" s="299"/>
    </row>
    <row r="216" s="1" customFormat="1" ht="15" customHeight="1">
      <c r="B216" s="298"/>
      <c r="C216" s="226"/>
      <c r="D216" s="226"/>
      <c r="E216" s="226"/>
      <c r="F216" s="249">
        <v>2</v>
      </c>
      <c r="G216" s="287"/>
      <c r="H216" s="278" t="s">
        <v>1634</v>
      </c>
      <c r="I216" s="278"/>
      <c r="J216" s="278"/>
      <c r="K216" s="299"/>
    </row>
    <row r="217" s="1" customFormat="1" ht="15" customHeight="1">
      <c r="B217" s="298"/>
      <c r="C217" s="226"/>
      <c r="D217" s="226"/>
      <c r="E217" s="226"/>
      <c r="F217" s="249">
        <v>3</v>
      </c>
      <c r="G217" s="287"/>
      <c r="H217" s="278" t="s">
        <v>1635</v>
      </c>
      <c r="I217" s="278"/>
      <c r="J217" s="278"/>
      <c r="K217" s="299"/>
    </row>
    <row r="218" s="1" customFormat="1" ht="15" customHeight="1">
      <c r="B218" s="298"/>
      <c r="C218" s="226"/>
      <c r="D218" s="226"/>
      <c r="E218" s="226"/>
      <c r="F218" s="249">
        <v>4</v>
      </c>
      <c r="G218" s="287"/>
      <c r="H218" s="278" t="s">
        <v>1636</v>
      </c>
      <c r="I218" s="278"/>
      <c r="J218" s="278"/>
      <c r="K218" s="299"/>
    </row>
    <row r="219" s="1" customFormat="1" ht="12.75" customHeight="1">
      <c r="B219" s="300"/>
      <c r="C219" s="301"/>
      <c r="D219" s="301"/>
      <c r="E219" s="301"/>
      <c r="F219" s="301"/>
      <c r="G219" s="301"/>
      <c r="H219" s="301"/>
      <c r="I219" s="301"/>
      <c r="J219" s="301"/>
      <c r="K219" s="30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Slováček</dc:creator>
  <cp:lastModifiedBy>Miroslav Slováček</cp:lastModifiedBy>
  <dcterms:created xsi:type="dcterms:W3CDTF">2026-01-26T03:11:21Z</dcterms:created>
  <dcterms:modified xsi:type="dcterms:W3CDTF">2026-01-26T03:11:24Z</dcterms:modified>
</cp:coreProperties>
</file>