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Projekty\Alcedo\M-60-22 Pístovské rybníky - silniční - Lukaš\Lukas\export\"/>
    </mc:Choice>
  </mc:AlternateContent>
  <bookViews>
    <workbookView xWindow="0" yWindow="0" windowWidth="0" windowHeight="0"/>
  </bookViews>
  <sheets>
    <sheet name="Rekapitulace stavby" sheetId="1" r:id="rId1"/>
    <sheet name="D.1.0 - Přípravné práce" sheetId="2" r:id="rId2"/>
    <sheet name="D.1.1 - Oprava hráze" sheetId="3" r:id="rId3"/>
    <sheet name="D.1.2 - Výpustný objekt" sheetId="4" r:id="rId4"/>
    <sheet name="D.1.3 - Bezpečnostní přeliv" sheetId="5" r:id="rId5"/>
    <sheet name="D.1.4 - Nouzový přeliv" sheetId="6" r:id="rId6"/>
    <sheet name="VON - Vedlejší ostatní ná..." sheetId="7" r:id="rId7"/>
    <sheet name="Pokyny pro vyplnění" sheetId="8" r:id="rId8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'D.1.0 - Přípravné práce'!$C$90:$K$182</definedName>
    <definedName name="_xlnm.Print_Area" localSheetId="1">'D.1.0 - Přípravné práce'!$C$4:$J$41,'D.1.0 - Přípravné práce'!$C$47:$J$70,'D.1.0 - Přípravné práce'!$C$76:$K$182</definedName>
    <definedName name="_xlnm.Print_Titles" localSheetId="1">'D.1.0 - Přípravné práce'!$90:$90</definedName>
    <definedName name="_xlnm._FilterDatabase" localSheetId="2" hidden="1">'D.1.1 - Oprava hráze'!$C$90:$K$261</definedName>
    <definedName name="_xlnm.Print_Area" localSheetId="2">'D.1.1 - Oprava hráze'!$C$4:$J$41,'D.1.1 - Oprava hráze'!$C$47:$J$70,'D.1.1 - Oprava hráze'!$C$76:$K$261</definedName>
    <definedName name="_xlnm.Print_Titles" localSheetId="2">'D.1.1 - Oprava hráze'!$90:$90</definedName>
    <definedName name="_xlnm._FilterDatabase" localSheetId="3" hidden="1">'D.1.2 - Výpustný objekt'!$C$97:$K$472</definedName>
    <definedName name="_xlnm.Print_Area" localSheetId="3">'D.1.2 - Výpustný objekt'!$C$4:$J$41,'D.1.2 - Výpustný objekt'!$C$47:$J$77,'D.1.2 - Výpustný objekt'!$C$83:$K$472</definedName>
    <definedName name="_xlnm.Print_Titles" localSheetId="3">'D.1.2 - Výpustný objekt'!$97:$97</definedName>
    <definedName name="_xlnm._FilterDatabase" localSheetId="4" hidden="1">'D.1.3 - Bezpečnostní přeliv'!$C$94:$K$298</definedName>
    <definedName name="_xlnm.Print_Area" localSheetId="4">'D.1.3 - Bezpečnostní přeliv'!$C$4:$J$41,'D.1.3 - Bezpečnostní přeliv'!$C$47:$J$74,'D.1.3 - Bezpečnostní přeliv'!$C$80:$K$298</definedName>
    <definedName name="_xlnm.Print_Titles" localSheetId="4">'D.1.3 - Bezpečnostní přeliv'!$94:$94</definedName>
    <definedName name="_xlnm._FilterDatabase" localSheetId="5" hidden="1">'D.1.4 - Nouzový přeliv'!$C$89:$K$148</definedName>
    <definedName name="_xlnm.Print_Area" localSheetId="5">'D.1.4 - Nouzový přeliv'!$C$4:$J$41,'D.1.4 - Nouzový přeliv'!$C$47:$J$69,'D.1.4 - Nouzový přeliv'!$C$75:$K$148</definedName>
    <definedName name="_xlnm.Print_Titles" localSheetId="5">'D.1.4 - Nouzový přeliv'!$89:$89</definedName>
    <definedName name="_xlnm._FilterDatabase" localSheetId="6" hidden="1">'VON - Vedlejší ostatní ná...'!$C$84:$K$109</definedName>
    <definedName name="_xlnm.Print_Area" localSheetId="6">'VON - Vedlejší ostatní ná...'!$C$4:$J$39,'VON - Vedlejší ostatní ná...'!$C$45:$J$66,'VON - Vedlejší ostatní ná...'!$C$72:$K$109</definedName>
    <definedName name="_xlnm.Print_Titles" localSheetId="6">'VON - Vedlejší ostatní ná...'!$84:$84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1"/>
  <c i="7" r="J35"/>
  <c i="1" r="AX61"/>
  <c i="7" r="BI108"/>
  <c r="BH108"/>
  <c r="BG108"/>
  <c r="BF108"/>
  <c r="T108"/>
  <c r="T107"/>
  <c r="R108"/>
  <c r="R107"/>
  <c r="P108"/>
  <c r="P107"/>
  <c r="BI105"/>
  <c r="BH105"/>
  <c r="BG105"/>
  <c r="BF105"/>
  <c r="T105"/>
  <c r="T104"/>
  <c r="R105"/>
  <c r="R104"/>
  <c r="P105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T96"/>
  <c r="R97"/>
  <c r="R96"/>
  <c r="P97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6" r="J39"/>
  <c r="J38"/>
  <c i="1" r="AY60"/>
  <c i="6" r="J37"/>
  <c i="1" r="AX60"/>
  <c i="6" r="BI147"/>
  <c r="BH147"/>
  <c r="BG147"/>
  <c r="BF147"/>
  <c r="T147"/>
  <c r="T146"/>
  <c r="R147"/>
  <c r="R146"/>
  <c r="P147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T126"/>
  <c r="R127"/>
  <c r="R126"/>
  <c r="P127"/>
  <c r="P126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9"/>
  <c r="J58"/>
  <c r="F58"/>
  <c r="F56"/>
  <c r="E54"/>
  <c r="J20"/>
  <c r="E20"/>
  <c r="F87"/>
  <c r="J19"/>
  <c r="J14"/>
  <c r="J84"/>
  <c r="E7"/>
  <c r="E78"/>
  <c i="5" r="J39"/>
  <c r="J38"/>
  <c i="1" r="AY59"/>
  <c i="5" r="J37"/>
  <c i="1" r="AX59"/>
  <c i="5"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7"/>
  <c r="BH287"/>
  <c r="BG287"/>
  <c r="BF287"/>
  <c r="T287"/>
  <c r="T286"/>
  <c r="R287"/>
  <c r="R286"/>
  <c r="P287"/>
  <c r="P286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R225"/>
  <c r="P225"/>
  <c r="BI218"/>
  <c r="BH218"/>
  <c r="BG218"/>
  <c r="BF218"/>
  <c r="T218"/>
  <c r="R218"/>
  <c r="P218"/>
  <c r="BI212"/>
  <c r="BH212"/>
  <c r="BG212"/>
  <c r="BF212"/>
  <c r="T212"/>
  <c r="R212"/>
  <c r="P212"/>
  <c r="BI209"/>
  <c r="BH209"/>
  <c r="BG209"/>
  <c r="BF209"/>
  <c r="T209"/>
  <c r="R209"/>
  <c r="P209"/>
  <c r="BI197"/>
  <c r="BH197"/>
  <c r="BG197"/>
  <c r="BF197"/>
  <c r="T197"/>
  <c r="R197"/>
  <c r="P197"/>
  <c r="BI185"/>
  <c r="BH185"/>
  <c r="BG185"/>
  <c r="BF185"/>
  <c r="T185"/>
  <c r="R185"/>
  <c r="P185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T164"/>
  <c r="R165"/>
  <c r="R164"/>
  <c r="P165"/>
  <c r="P164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6"/>
  <c r="BH146"/>
  <c r="BG146"/>
  <c r="BF146"/>
  <c r="T146"/>
  <c r="R146"/>
  <c r="P146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3"/>
  <c r="BH103"/>
  <c r="BG103"/>
  <c r="BF103"/>
  <c r="T103"/>
  <c r="R103"/>
  <c r="P103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92"/>
  <c r="J19"/>
  <c r="J14"/>
  <c r="J89"/>
  <c r="E7"/>
  <c r="E50"/>
  <c i="4" r="J39"/>
  <c r="J38"/>
  <c i="1" r="AY58"/>
  <c i="4" r="J37"/>
  <c i="1" r="AX58"/>
  <c i="4" r="BI467"/>
  <c r="BH467"/>
  <c r="BG467"/>
  <c r="BF467"/>
  <c r="T467"/>
  <c r="T466"/>
  <c r="R467"/>
  <c r="R466"/>
  <c r="P467"/>
  <c r="P466"/>
  <c r="BI465"/>
  <c r="BH465"/>
  <c r="BG465"/>
  <c r="BF465"/>
  <c r="T465"/>
  <c r="R465"/>
  <c r="P465"/>
  <c r="BI459"/>
  <c r="BH459"/>
  <c r="BG459"/>
  <c r="BF459"/>
  <c r="T459"/>
  <c r="R459"/>
  <c r="P459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7"/>
  <c r="BH447"/>
  <c r="BG447"/>
  <c r="BF447"/>
  <c r="T447"/>
  <c r="R447"/>
  <c r="P447"/>
  <c r="BI444"/>
  <c r="BH444"/>
  <c r="BG444"/>
  <c r="BF444"/>
  <c r="T444"/>
  <c r="R444"/>
  <c r="P444"/>
  <c r="BI443"/>
  <c r="BH443"/>
  <c r="BG443"/>
  <c r="BF443"/>
  <c r="T443"/>
  <c r="R443"/>
  <c r="P443"/>
  <c r="BI440"/>
  <c r="BH440"/>
  <c r="BG440"/>
  <c r="BF440"/>
  <c r="T440"/>
  <c r="R440"/>
  <c r="P440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8"/>
  <c r="BH398"/>
  <c r="BG398"/>
  <c r="BF398"/>
  <c r="T398"/>
  <c r="R398"/>
  <c r="P398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1"/>
  <c r="BH381"/>
  <c r="BG381"/>
  <c r="BF381"/>
  <c r="T381"/>
  <c r="R381"/>
  <c r="P381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4"/>
  <c r="BH364"/>
  <c r="BG364"/>
  <c r="BF364"/>
  <c r="T364"/>
  <c r="T363"/>
  <c r="R364"/>
  <c r="R363"/>
  <c r="P364"/>
  <c r="P363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6"/>
  <c r="BH346"/>
  <c r="BG346"/>
  <c r="BF346"/>
  <c r="T346"/>
  <c r="R346"/>
  <c r="P346"/>
  <c r="BI341"/>
  <c r="BH341"/>
  <c r="BG341"/>
  <c r="BF341"/>
  <c r="T341"/>
  <c r="R341"/>
  <c r="P341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23"/>
  <c r="BH323"/>
  <c r="BG323"/>
  <c r="BF323"/>
  <c r="T323"/>
  <c r="R323"/>
  <c r="P323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3"/>
  <c r="BH303"/>
  <c r="BG303"/>
  <c r="BF303"/>
  <c r="T303"/>
  <c r="T302"/>
  <c r="R303"/>
  <c r="R302"/>
  <c r="P303"/>
  <c r="P302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78"/>
  <c r="BH278"/>
  <c r="BG278"/>
  <c r="BF278"/>
  <c r="T278"/>
  <c r="R278"/>
  <c r="P278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46"/>
  <c r="BH246"/>
  <c r="BG246"/>
  <c r="BF246"/>
  <c r="T246"/>
  <c r="R246"/>
  <c r="P246"/>
  <c r="BI241"/>
  <c r="BH241"/>
  <c r="BG241"/>
  <c r="BF241"/>
  <c r="T241"/>
  <c r="R241"/>
  <c r="P241"/>
  <c r="BI233"/>
  <c r="BH233"/>
  <c r="BG233"/>
  <c r="BF233"/>
  <c r="T233"/>
  <c r="R233"/>
  <c r="P233"/>
  <c r="BI225"/>
  <c r="BH225"/>
  <c r="BG225"/>
  <c r="BF225"/>
  <c r="T225"/>
  <c r="R225"/>
  <c r="P225"/>
  <c r="BI221"/>
  <c r="BH221"/>
  <c r="BG221"/>
  <c r="BF221"/>
  <c r="T221"/>
  <c r="R221"/>
  <c r="P221"/>
  <c r="BI214"/>
  <c r="BH214"/>
  <c r="BG214"/>
  <c r="BF214"/>
  <c r="T214"/>
  <c r="R214"/>
  <c r="P214"/>
  <c r="BI207"/>
  <c r="BH207"/>
  <c r="BG207"/>
  <c r="BF207"/>
  <c r="T207"/>
  <c r="R207"/>
  <c r="P207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69"/>
  <c r="BH169"/>
  <c r="BG169"/>
  <c r="BF169"/>
  <c r="T169"/>
  <c r="R169"/>
  <c r="P169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0"/>
  <c r="BH110"/>
  <c r="BG110"/>
  <c r="BF110"/>
  <c r="T110"/>
  <c r="R110"/>
  <c r="P110"/>
  <c r="BI105"/>
  <c r="BH105"/>
  <c r="BG105"/>
  <c r="BF105"/>
  <c r="T105"/>
  <c r="R105"/>
  <c r="P105"/>
  <c r="BI101"/>
  <c r="BH101"/>
  <c r="BG101"/>
  <c r="BF101"/>
  <c r="T101"/>
  <c r="R101"/>
  <c r="P101"/>
  <c r="J95"/>
  <c r="J94"/>
  <c r="F94"/>
  <c r="F92"/>
  <c r="E90"/>
  <c r="J59"/>
  <c r="J58"/>
  <c r="F58"/>
  <c r="F56"/>
  <c r="E54"/>
  <c r="J20"/>
  <c r="E20"/>
  <c r="F59"/>
  <c r="J19"/>
  <c r="J14"/>
  <c r="J56"/>
  <c r="E7"/>
  <c r="E86"/>
  <c i="3" r="J39"/>
  <c r="J38"/>
  <c i="1" r="AY57"/>
  <c i="3" r="J37"/>
  <c i="1" r="AX57"/>
  <c i="3" r="BI260"/>
  <c r="BH260"/>
  <c r="BG260"/>
  <c r="BF260"/>
  <c r="T260"/>
  <c r="T259"/>
  <c r="R260"/>
  <c r="R259"/>
  <c r="P260"/>
  <c r="P259"/>
  <c r="BI257"/>
  <c r="BH257"/>
  <c r="BG257"/>
  <c r="BF257"/>
  <c r="T257"/>
  <c r="R257"/>
  <c r="P257"/>
  <c r="BI255"/>
  <c r="BH255"/>
  <c r="BG255"/>
  <c r="BF255"/>
  <c r="T255"/>
  <c r="R255"/>
  <c r="P255"/>
  <c r="BI248"/>
  <c r="BH248"/>
  <c r="BG248"/>
  <c r="BF248"/>
  <c r="T248"/>
  <c r="R248"/>
  <c r="P248"/>
  <c r="BI227"/>
  <c r="BH227"/>
  <c r="BG227"/>
  <c r="BF227"/>
  <c r="T227"/>
  <c r="R227"/>
  <c r="P227"/>
  <c r="BI225"/>
  <c r="BH225"/>
  <c r="BG225"/>
  <c r="BF225"/>
  <c r="T225"/>
  <c r="R225"/>
  <c r="P225"/>
  <c r="BI217"/>
  <c r="BH217"/>
  <c r="BG217"/>
  <c r="BF217"/>
  <c r="T217"/>
  <c r="R217"/>
  <c r="P217"/>
  <c r="BI209"/>
  <c r="BH209"/>
  <c r="BG209"/>
  <c r="BF209"/>
  <c r="T209"/>
  <c r="R209"/>
  <c r="P209"/>
  <c r="BI205"/>
  <c r="BH205"/>
  <c r="BG205"/>
  <c r="BF205"/>
  <c r="T205"/>
  <c r="T204"/>
  <c r="R205"/>
  <c r="R204"/>
  <c r="P205"/>
  <c r="P204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69"/>
  <c r="BH169"/>
  <c r="BG169"/>
  <c r="BF169"/>
  <c r="T169"/>
  <c r="R169"/>
  <c r="P169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7"/>
  <c r="BH147"/>
  <c r="BG147"/>
  <c r="BF147"/>
  <c r="T147"/>
  <c r="R147"/>
  <c r="P147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7"/>
  <c r="BH127"/>
  <c r="BG127"/>
  <c r="BF127"/>
  <c r="T127"/>
  <c r="R127"/>
  <c r="P127"/>
  <c r="BI122"/>
  <c r="BH122"/>
  <c r="BG122"/>
  <c r="BF122"/>
  <c r="T122"/>
  <c r="R122"/>
  <c r="P122"/>
  <c r="BI114"/>
  <c r="BH114"/>
  <c r="BG114"/>
  <c r="BF114"/>
  <c r="T114"/>
  <c r="R114"/>
  <c r="P114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59"/>
  <c r="J19"/>
  <c r="J14"/>
  <c r="J85"/>
  <c r="E7"/>
  <c r="E50"/>
  <c i="2" r="J39"/>
  <c r="J38"/>
  <c i="1" r="AY56"/>
  <c i="2" r="J37"/>
  <c i="1" r="AX56"/>
  <c i="2" r="BI181"/>
  <c r="BH181"/>
  <c r="BG181"/>
  <c r="BF181"/>
  <c r="T181"/>
  <c r="T180"/>
  <c r="R181"/>
  <c r="R180"/>
  <c r="P181"/>
  <c r="P180"/>
  <c r="BI175"/>
  <c r="BH175"/>
  <c r="BG175"/>
  <c r="BF175"/>
  <c r="T175"/>
  <c r="R175"/>
  <c r="P175"/>
  <c r="BI173"/>
  <c r="BH173"/>
  <c r="BG173"/>
  <c r="BF173"/>
  <c r="T173"/>
  <c r="R173"/>
  <c r="P173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T150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56"/>
  <c r="E7"/>
  <c r="E50"/>
  <c i="1" r="L50"/>
  <c r="AM50"/>
  <c r="AM49"/>
  <c r="L49"/>
  <c r="AM47"/>
  <c r="L47"/>
  <c r="L45"/>
  <c r="L44"/>
  <c i="3" r="BK182"/>
  <c r="BK169"/>
  <c i="4" r="J443"/>
  <c r="J319"/>
  <c r="BK128"/>
  <c r="BK423"/>
  <c r="J316"/>
  <c r="J156"/>
  <c r="J426"/>
  <c r="BK160"/>
  <c r="BK443"/>
  <c r="BK351"/>
  <c r="J264"/>
  <c i="5" r="BK278"/>
  <c r="BK151"/>
  <c r="BK178"/>
  <c r="BK268"/>
  <c r="BK156"/>
  <c r="BK173"/>
  <c i="6" r="BK147"/>
  <c r="J121"/>
  <c r="J93"/>
  <c i="7" r="J94"/>
  <c i="2" r="BK167"/>
  <c i="1" r="AS55"/>
  <c i="3" r="J260"/>
  <c r="BK199"/>
  <c r="J133"/>
  <c i="4" r="J398"/>
  <c r="BK322"/>
  <c r="BK144"/>
  <c r="J444"/>
  <c r="J404"/>
  <c r="J164"/>
  <c r="J407"/>
  <c r="J288"/>
  <c r="BK148"/>
  <c r="J377"/>
  <c r="J169"/>
  <c i="5" r="J242"/>
  <c r="J291"/>
  <c r="BK185"/>
  <c r="J287"/>
  <c r="BK140"/>
  <c r="J232"/>
  <c i="6" r="J138"/>
  <c r="J147"/>
  <c i="7" r="J108"/>
  <c i="2" r="BK175"/>
  <c r="BK134"/>
  <c r="BK147"/>
  <c r="BK181"/>
  <c r="J130"/>
  <c i="3" r="BK200"/>
  <c r="J257"/>
  <c r="BK161"/>
  <c r="BK157"/>
  <c i="4" r="BK453"/>
  <c r="J351"/>
  <c r="J256"/>
  <c r="J467"/>
  <c r="J440"/>
  <c r="BK337"/>
  <c r="J144"/>
  <c r="BK346"/>
  <c r="BK178"/>
  <c r="J371"/>
  <c r="J292"/>
  <c r="J214"/>
  <c i="5" r="J297"/>
  <c r="BK272"/>
  <c r="J119"/>
  <c r="BK232"/>
  <c r="BK285"/>
  <c r="BK165"/>
  <c r="J295"/>
  <c r="BK109"/>
  <c i="6" r="BK112"/>
  <c r="BK121"/>
  <c i="7" r="BK100"/>
  <c i="2" r="J151"/>
  <c r="BK156"/>
  <c r="J126"/>
  <c i="3" r="BK209"/>
  <c r="J255"/>
  <c r="BK122"/>
  <c r="BK137"/>
  <c r="BK141"/>
  <c i="4" r="J437"/>
  <c r="BK349"/>
  <c r="BK246"/>
  <c r="BK110"/>
  <c r="J356"/>
  <c r="BK207"/>
  <c r="J120"/>
  <c r="J358"/>
  <c r="BK182"/>
  <c r="J420"/>
  <c r="J346"/>
  <c r="J128"/>
  <c i="5" r="BK236"/>
  <c r="J270"/>
  <c r="J197"/>
  <c r="J283"/>
  <c r="J159"/>
  <c r="BK228"/>
  <c i="6" r="BK118"/>
  <c r="BK108"/>
  <c r="BK132"/>
  <c i="7" r="BK88"/>
  <c i="3" r="BK102"/>
  <c r="BK114"/>
  <c i="4" r="BK341"/>
  <c r="BK329"/>
  <c r="J268"/>
  <c r="BK465"/>
  <c r="J364"/>
  <c r="BK233"/>
  <c r="BK371"/>
  <c r="BK264"/>
  <c r="J139"/>
  <c r="BK374"/>
  <c r="BK288"/>
  <c r="J148"/>
  <c i="5" r="BK250"/>
  <c r="BK257"/>
  <c r="BK153"/>
  <c r="BK291"/>
  <c r="J133"/>
  <c r="BK263"/>
  <c r="J122"/>
  <c i="6" r="BK127"/>
  <c i="7" r="J92"/>
  <c i="2" r="J175"/>
  <c r="J103"/>
  <c r="BK103"/>
  <c i="3" r="BK225"/>
  <c r="BK106"/>
  <c r="J187"/>
  <c r="BK255"/>
  <c r="J182"/>
  <c i="4" r="J431"/>
  <c r="J333"/>
  <c r="BK214"/>
  <c r="J361"/>
  <c r="BK296"/>
  <c r="BK105"/>
  <c r="BK389"/>
  <c r="BK190"/>
  <c r="J303"/>
  <c r="J260"/>
  <c r="BK135"/>
  <c i="5" r="BK276"/>
  <c r="J140"/>
  <c r="BK229"/>
  <c r="J169"/>
  <c r="J126"/>
  <c r="BK283"/>
  <c r="BK169"/>
  <c i="6" r="J112"/>
  <c r="J127"/>
  <c i="7" r="J100"/>
  <c i="2" r="BK94"/>
  <c r="J162"/>
  <c r="J134"/>
  <c r="J136"/>
  <c i="3" r="BK217"/>
  <c r="BK98"/>
  <c r="J114"/>
  <c r="J106"/>
  <c r="BK191"/>
  <c i="4" r="BK467"/>
  <c r="BK386"/>
  <c r="J323"/>
  <c r="BK164"/>
  <c r="J310"/>
  <c r="J198"/>
  <c r="BK444"/>
  <c r="J368"/>
  <c r="J221"/>
  <c r="BK384"/>
  <c r="BK333"/>
  <c r="BK156"/>
  <c i="5" r="J280"/>
  <c r="J239"/>
  <c r="J285"/>
  <c r="J173"/>
  <c r="J257"/>
  <c r="J244"/>
  <c r="J137"/>
  <c i="6" r="J140"/>
  <c r="BK123"/>
  <c i="7" r="J88"/>
  <c i="2" r="J181"/>
  <c r="J142"/>
  <c r="BK151"/>
  <c r="BK107"/>
  <c i="3" r="J195"/>
  <c r="J169"/>
  <c r="BK195"/>
  <c i="4" r="BK426"/>
  <c r="J384"/>
  <c r="BK316"/>
  <c r="BK139"/>
  <c r="J434"/>
  <c r="BK313"/>
  <c r="J194"/>
  <c r="BK404"/>
  <c r="J284"/>
  <c r="BK152"/>
  <c r="BK278"/>
  <c r="J160"/>
  <c i="5" r="BK266"/>
  <c r="J98"/>
  <c r="J236"/>
  <c r="BK159"/>
  <c r="BK137"/>
  <c r="J272"/>
  <c r="J130"/>
  <c i="6" r="J101"/>
  <c r="BK135"/>
  <c i="7" r="J102"/>
  <c r="BK102"/>
  <c i="3" r="BK205"/>
  <c r="J200"/>
  <c i="4" r="BK459"/>
  <c r="J389"/>
  <c r="J233"/>
  <c r="J447"/>
  <c r="BK352"/>
  <c r="J190"/>
  <c r="BK401"/>
  <c r="BK303"/>
  <c r="BK413"/>
  <c r="J341"/>
  <c r="J207"/>
  <c r="BK120"/>
  <c i="5" r="J229"/>
  <c r="BK103"/>
  <c r="BK225"/>
  <c r="BK119"/>
  <c r="J185"/>
  <c r="J276"/>
  <c r="J156"/>
  <c i="6" r="BK93"/>
  <c r="BK115"/>
  <c i="7" r="J97"/>
  <c r="BK94"/>
  <c i="2" r="BK126"/>
  <c r="J147"/>
  <c r="BK115"/>
  <c i="3" r="J205"/>
  <c r="J225"/>
  <c r="J127"/>
  <c r="BK257"/>
  <c i="4" r="BK447"/>
  <c r="J352"/>
  <c r="BK241"/>
  <c r="J459"/>
  <c r="J329"/>
  <c r="BK185"/>
  <c r="BK361"/>
  <c r="J246"/>
  <c r="BK416"/>
  <c r="BK284"/>
  <c r="J110"/>
  <c i="5" r="J228"/>
  <c r="BK260"/>
  <c r="BK122"/>
  <c r="J218"/>
  <c r="BK270"/>
  <c r="BK133"/>
  <c i="6" r="J143"/>
  <c r="BK143"/>
  <c i="7" r="J105"/>
  <c i="2" r="BK173"/>
  <c r="J107"/>
  <c r="BK98"/>
  <c r="BK111"/>
  <c i="3" r="J248"/>
  <c r="J122"/>
  <c r="J199"/>
  <c r="J217"/>
  <c r="J147"/>
  <c i="4" r="J416"/>
  <c r="BK368"/>
  <c r="J313"/>
  <c r="J135"/>
  <c r="J374"/>
  <c r="BK174"/>
  <c r="BK410"/>
  <c r="J322"/>
  <c r="BK101"/>
  <c i="5" r="J178"/>
  <c r="J209"/>
  <c r="BK114"/>
  <c r="J153"/>
  <c r="BK280"/>
  <c r="BK218"/>
  <c i="6" r="BK140"/>
  <c r="BK96"/>
  <c i="7" r="BK105"/>
  <c i="2" r="BK119"/>
  <c r="J94"/>
  <c r="J156"/>
  <c i="3" r="BK227"/>
  <c r="J102"/>
  <c r="BK147"/>
  <c r="BK187"/>
  <c i="4" r="J456"/>
  <c r="J401"/>
  <c r="BK356"/>
  <c r="BK272"/>
  <c r="J413"/>
  <c r="BK260"/>
  <c r="BK169"/>
  <c r="J386"/>
  <c r="J453"/>
  <c r="BK358"/>
  <c r="J296"/>
  <c r="J185"/>
  <c r="J105"/>
  <c i="5" r="BK209"/>
  <c r="BK126"/>
  <c r="J250"/>
  <c r="BK293"/>
  <c r="J165"/>
  <c r="BK98"/>
  <c i="6" r="BK101"/>
  <c r="BK104"/>
  <c i="3" r="J157"/>
  <c r="J98"/>
  <c i="4" r="J423"/>
  <c r="BK364"/>
  <c r="J152"/>
  <c r="BK407"/>
  <c r="BK292"/>
  <c r="J101"/>
  <c r="BK350"/>
  <c r="BK194"/>
  <c r="BK310"/>
  <c r="J174"/>
  <c i="5" r="BK297"/>
  <c r="BK212"/>
  <c r="J278"/>
  <c r="BK244"/>
  <c r="J254"/>
  <c r="J109"/>
  <c r="BK242"/>
  <c i="6" r="J115"/>
  <c r="J104"/>
  <c r="BK138"/>
  <c i="7" r="BK108"/>
  <c i="2" r="J167"/>
  <c r="BK136"/>
  <c i="3" r="BK260"/>
  <c r="J153"/>
  <c r="BK127"/>
  <c r="BK153"/>
  <c r="J161"/>
  <c i="4" r="J465"/>
  <c r="BK377"/>
  <c r="J278"/>
  <c r="J124"/>
  <c r="BK420"/>
  <c r="BK225"/>
  <c r="BK437"/>
  <c r="BK325"/>
  <c r="BK450"/>
  <c r="J350"/>
  <c r="BK198"/>
  <c i="5" r="BK295"/>
  <c r="BK197"/>
  <c r="J247"/>
  <c r="J151"/>
  <c r="J266"/>
  <c r="BK247"/>
  <c r="J103"/>
  <c i="6" r="J118"/>
  <c r="J123"/>
  <c i="7" r="BK92"/>
  <c i="2" r="BK162"/>
  <c r="BK142"/>
  <c r="J119"/>
  <c r="J111"/>
  <c i="3" r="J141"/>
  <c r="J227"/>
  <c r="BK133"/>
  <c r="J191"/>
  <c i="4" r="BK434"/>
  <c r="J337"/>
  <c r="J225"/>
  <c r="J450"/>
  <c r="J410"/>
  <c r="BK256"/>
  <c r="BK398"/>
  <c r="BK268"/>
  <c r="BK431"/>
  <c r="J349"/>
  <c r="J272"/>
  <c r="J182"/>
  <c r="BK124"/>
  <c i="5" r="J225"/>
  <c r="J263"/>
  <c r="J146"/>
  <c r="BK239"/>
  <c r="BK130"/>
  <c r="J268"/>
  <c i="6" r="J96"/>
  <c r="J135"/>
  <c i="7" r="BK97"/>
  <c i="2" r="J173"/>
  <c r="J98"/>
  <c r="BK130"/>
  <c r="J115"/>
  <c i="3" r="J137"/>
  <c r="J209"/>
  <c r="BK248"/>
  <c r="J94"/>
  <c r="BK94"/>
  <c i="4" r="J325"/>
  <c r="J178"/>
  <c r="BK456"/>
  <c r="BK381"/>
  <c r="BK440"/>
  <c r="BK323"/>
  <c r="J241"/>
  <c r="J381"/>
  <c r="BK319"/>
  <c r="BK221"/>
  <c i="5" r="BK287"/>
  <c r="BK146"/>
  <c r="BK254"/>
  <c r="J293"/>
  <c r="J212"/>
  <c r="J114"/>
  <c r="J260"/>
  <c i="6" r="J132"/>
  <c r="J108"/>
  <c i="7" r="BK90"/>
  <c r="J90"/>
  <c i="2" l="1" r="P150"/>
  <c r="R150"/>
  <c r="T93"/>
  <c r="T141"/>
  <c r="R161"/>
  <c i="3" r="BK93"/>
  <c r="J93"/>
  <c r="J65"/>
  <c r="P186"/>
  <c r="R208"/>
  <c i="4" r="T100"/>
  <c r="P197"/>
  <c r="P259"/>
  <c r="R309"/>
  <c r="BK324"/>
  <c r="J324"/>
  <c r="J70"/>
  <c r="R355"/>
  <c r="P367"/>
  <c r="P383"/>
  <c i="5" r="T97"/>
  <c r="R168"/>
  <c r="P235"/>
  <c r="BK253"/>
  <c r="J253"/>
  <c r="J69"/>
  <c r="BK275"/>
  <c r="J275"/>
  <c r="J70"/>
  <c r="R290"/>
  <c r="R289"/>
  <c i="6" r="BK92"/>
  <c r="J92"/>
  <c r="J65"/>
  <c r="T131"/>
  <c i="2" r="P93"/>
  <c r="BK141"/>
  <c r="J141"/>
  <c r="J66"/>
  <c r="P161"/>
  <c i="3" r="T93"/>
  <c r="R186"/>
  <c r="P208"/>
  <c i="4" r="BK100"/>
  <c r="J100"/>
  <c r="J65"/>
  <c r="BK197"/>
  <c r="J197"/>
  <c r="J66"/>
  <c r="R259"/>
  <c r="P309"/>
  <c r="P324"/>
  <c r="BK355"/>
  <c r="J355"/>
  <c r="J71"/>
  <c r="R367"/>
  <c r="T383"/>
  <c i="5" r="BK97"/>
  <c r="J97"/>
  <c r="J65"/>
  <c r="T168"/>
  <c r="T235"/>
  <c r="P253"/>
  <c r="P275"/>
  <c r="BK290"/>
  <c r="J290"/>
  <c r="J73"/>
  <c i="6" r="R92"/>
  <c r="R91"/>
  <c r="R90"/>
  <c r="R131"/>
  <c i="7" r="BK87"/>
  <c r="J87"/>
  <c r="J61"/>
  <c r="R87"/>
  <c r="BK99"/>
  <c r="J99"/>
  <c r="J63"/>
  <c i="2" r="BK93"/>
  <c r="J93"/>
  <c r="J65"/>
  <c r="P141"/>
  <c r="T161"/>
  <c i="3" r="P93"/>
  <c r="P92"/>
  <c r="P91"/>
  <c i="1" r="AU57"/>
  <c i="3" r="BK186"/>
  <c r="J186"/>
  <c r="J66"/>
  <c r="T208"/>
  <c i="4" r="R100"/>
  <c r="R197"/>
  <c r="T259"/>
  <c r="BK309"/>
  <c r="J309"/>
  <c r="J69"/>
  <c r="T324"/>
  <c r="T355"/>
  <c r="BK367"/>
  <c r="J367"/>
  <c r="J74"/>
  <c r="BK383"/>
  <c r="J383"/>
  <c r="J75"/>
  <c i="5" r="R97"/>
  <c r="BK168"/>
  <c r="J168"/>
  <c r="J67"/>
  <c r="R235"/>
  <c r="R253"/>
  <c r="T275"/>
  <c r="P290"/>
  <c r="P289"/>
  <c i="6" r="P92"/>
  <c r="BK131"/>
  <c r="J131"/>
  <c r="J67"/>
  <c i="7" r="T87"/>
  <c r="T99"/>
  <c i="2" r="R93"/>
  <c r="R141"/>
  <c r="BK161"/>
  <c r="J161"/>
  <c r="J68"/>
  <c i="3" r="R93"/>
  <c r="R92"/>
  <c r="R91"/>
  <c r="T186"/>
  <c r="BK208"/>
  <c r="J208"/>
  <c r="J68"/>
  <c i="4" r="P100"/>
  <c r="T197"/>
  <c r="BK259"/>
  <c r="J259"/>
  <c r="J67"/>
  <c r="T309"/>
  <c r="R324"/>
  <c r="P355"/>
  <c r="T367"/>
  <c r="T366"/>
  <c r="R383"/>
  <c i="5" r="P97"/>
  <c r="P168"/>
  <c r="BK235"/>
  <c r="J235"/>
  <c r="J68"/>
  <c r="T253"/>
  <c r="R275"/>
  <c r="T290"/>
  <c r="T289"/>
  <c i="6" r="T92"/>
  <c r="T91"/>
  <c r="T90"/>
  <c r="P131"/>
  <c i="7" r="P87"/>
  <c r="P99"/>
  <c r="R99"/>
  <c i="5" r="BK286"/>
  <c r="J286"/>
  <c r="J71"/>
  <c i="6" r="BK126"/>
  <c r="J126"/>
  <c r="J66"/>
  <c i="2" r="BK150"/>
  <c r="J150"/>
  <c r="J67"/>
  <c r="BK180"/>
  <c r="J180"/>
  <c r="J69"/>
  <c i="4" r="BK363"/>
  <c r="J363"/>
  <c r="J72"/>
  <c i="5" r="BK164"/>
  <c r="J164"/>
  <c r="J66"/>
  <c i="3" r="BK204"/>
  <c r="J204"/>
  <c r="J67"/>
  <c r="BK259"/>
  <c r="J259"/>
  <c r="J69"/>
  <c i="4" r="BK466"/>
  <c r="J466"/>
  <c r="J76"/>
  <c i="6" r="BK146"/>
  <c r="J146"/>
  <c r="J68"/>
  <c i="4" r="BK302"/>
  <c r="J302"/>
  <c r="J68"/>
  <c i="7" r="BK96"/>
  <c r="J96"/>
  <c r="J62"/>
  <c r="BK104"/>
  <c r="J104"/>
  <c r="J64"/>
  <c r="BK107"/>
  <c r="J107"/>
  <c r="J65"/>
  <c i="6" r="BK91"/>
  <c r="BK90"/>
  <c r="J90"/>
  <c r="J63"/>
  <c i="7" r="F55"/>
  <c r="BE88"/>
  <c r="BE90"/>
  <c r="BE102"/>
  <c r="E48"/>
  <c r="J52"/>
  <c r="BE94"/>
  <c r="BE100"/>
  <c r="BE105"/>
  <c r="BE92"/>
  <c r="BE97"/>
  <c r="BE108"/>
  <c i="6" r="BE96"/>
  <c r="BE108"/>
  <c r="BE112"/>
  <c r="BE138"/>
  <c r="BE147"/>
  <c r="E50"/>
  <c r="F59"/>
  <c r="BE93"/>
  <c r="BE101"/>
  <c r="BE118"/>
  <c r="BE140"/>
  <c r="J56"/>
  <c r="BE115"/>
  <c r="BE123"/>
  <c r="BE135"/>
  <c r="BE143"/>
  <c r="BE104"/>
  <c r="BE121"/>
  <c r="BE127"/>
  <c r="BE132"/>
  <c i="4" r="BK366"/>
  <c r="J366"/>
  <c r="J73"/>
  <c i="5" r="BE114"/>
  <c r="BE126"/>
  <c r="BE137"/>
  <c r="BE140"/>
  <c r="BE151"/>
  <c r="BE153"/>
  <c r="BE156"/>
  <c r="BE178"/>
  <c r="BE197"/>
  <c r="BE225"/>
  <c r="BE229"/>
  <c r="BE236"/>
  <c r="BE250"/>
  <c r="BE266"/>
  <c r="BE287"/>
  <c r="J56"/>
  <c r="E83"/>
  <c r="BE122"/>
  <c r="BE146"/>
  <c r="BE173"/>
  <c r="BE185"/>
  <c r="BE209"/>
  <c r="BE228"/>
  <c r="BE232"/>
  <c r="BE242"/>
  <c r="BE247"/>
  <c r="BE260"/>
  <c r="BE270"/>
  <c r="BE276"/>
  <c r="BE278"/>
  <c r="BE295"/>
  <c r="BE98"/>
  <c r="BE103"/>
  <c r="BE119"/>
  <c r="BE130"/>
  <c r="BE165"/>
  <c r="BE169"/>
  <c r="BE212"/>
  <c r="BE239"/>
  <c r="BE263"/>
  <c r="BE272"/>
  <c r="BE280"/>
  <c r="BE293"/>
  <c r="F59"/>
  <c r="BE109"/>
  <c r="BE133"/>
  <c r="BE159"/>
  <c r="BE218"/>
  <c r="BE244"/>
  <c r="BE254"/>
  <c r="BE257"/>
  <c r="BE268"/>
  <c r="BE283"/>
  <c r="BE285"/>
  <c r="BE291"/>
  <c r="BE297"/>
  <c i="4" r="J92"/>
  <c r="BE139"/>
  <c r="BE174"/>
  <c r="BE194"/>
  <c r="BE225"/>
  <c r="BE233"/>
  <c r="BE246"/>
  <c r="BE313"/>
  <c r="BE322"/>
  <c r="BE325"/>
  <c r="BE352"/>
  <c r="BE361"/>
  <c r="BE364"/>
  <c r="BE386"/>
  <c r="BE398"/>
  <c r="BE401"/>
  <c r="BE420"/>
  <c r="BE423"/>
  <c r="BE434"/>
  <c r="BE447"/>
  <c r="BE453"/>
  <c r="BE456"/>
  <c r="F95"/>
  <c r="BE105"/>
  <c r="BE110"/>
  <c r="BE124"/>
  <c r="BE144"/>
  <c r="BE164"/>
  <c r="BE185"/>
  <c r="BE190"/>
  <c r="BE198"/>
  <c r="BE221"/>
  <c r="BE256"/>
  <c r="BE272"/>
  <c r="BE292"/>
  <c r="BE329"/>
  <c r="BE333"/>
  <c r="BE337"/>
  <c r="BE351"/>
  <c r="BE356"/>
  <c r="BE374"/>
  <c r="BE381"/>
  <c r="BE413"/>
  <c r="BE416"/>
  <c r="BE431"/>
  <c r="E50"/>
  <c r="BE101"/>
  <c r="BE128"/>
  <c r="BE135"/>
  <c r="BE148"/>
  <c r="BE152"/>
  <c r="BE156"/>
  <c r="BE160"/>
  <c r="BE178"/>
  <c r="BE182"/>
  <c r="BE207"/>
  <c r="BE214"/>
  <c r="BE241"/>
  <c r="BE264"/>
  <c r="BE268"/>
  <c r="BE284"/>
  <c r="BE316"/>
  <c r="BE319"/>
  <c r="BE323"/>
  <c r="BE341"/>
  <c r="BE346"/>
  <c r="BE349"/>
  <c r="BE358"/>
  <c r="BE368"/>
  <c r="BE377"/>
  <c r="BE384"/>
  <c r="BE389"/>
  <c r="BE426"/>
  <c r="BE437"/>
  <c r="BE440"/>
  <c r="BE459"/>
  <c r="BE465"/>
  <c r="BE467"/>
  <c r="BE120"/>
  <c r="BE169"/>
  <c r="BE260"/>
  <c r="BE278"/>
  <c r="BE288"/>
  <c r="BE296"/>
  <c r="BE303"/>
  <c r="BE310"/>
  <c r="BE350"/>
  <c r="BE371"/>
  <c r="BE404"/>
  <c r="BE407"/>
  <c r="BE410"/>
  <c r="BE443"/>
  <c r="BE444"/>
  <c r="BE450"/>
  <c i="3" r="F88"/>
  <c r="BE102"/>
  <c r="BE114"/>
  <c r="BE122"/>
  <c r="BE153"/>
  <c r="BE157"/>
  <c r="BE195"/>
  <c r="BE205"/>
  <c r="BE209"/>
  <c r="BE217"/>
  <c r="BE227"/>
  <c r="BE248"/>
  <c r="E79"/>
  <c r="BE98"/>
  <c r="BE127"/>
  <c r="BE141"/>
  <c r="BE147"/>
  <c r="BE225"/>
  <c i="2" r="BK92"/>
  <c r="BK91"/>
  <c r="J91"/>
  <c r="J63"/>
  <c i="3" r="J56"/>
  <c r="BE94"/>
  <c r="BE106"/>
  <c r="BE137"/>
  <c r="BE191"/>
  <c r="BE200"/>
  <c r="BE257"/>
  <c r="BE133"/>
  <c r="BE161"/>
  <c r="BE169"/>
  <c r="BE182"/>
  <c r="BE187"/>
  <c r="BE199"/>
  <c r="BE255"/>
  <c r="BE260"/>
  <c i="2" r="E79"/>
  <c r="BE98"/>
  <c r="BE136"/>
  <c r="BE162"/>
  <c r="BE167"/>
  <c r="F59"/>
  <c r="BE94"/>
  <c r="BE103"/>
  <c r="BE119"/>
  <c r="BE126"/>
  <c r="BE130"/>
  <c r="BE134"/>
  <c r="BE156"/>
  <c r="BE181"/>
  <c r="J85"/>
  <c r="BE107"/>
  <c r="BE115"/>
  <c r="BE142"/>
  <c r="BE147"/>
  <c r="BE111"/>
  <c r="BE151"/>
  <c r="BE173"/>
  <c r="BE175"/>
  <c i="4" r="F38"/>
  <c i="1" r="BC58"/>
  <c i="4" r="F37"/>
  <c i="1" r="BB58"/>
  <c i="6" r="J36"/>
  <c i="1" r="AW60"/>
  <c i="7" r="F36"/>
  <c i="1" r="BC61"/>
  <c i="2" r="F38"/>
  <c i="1" r="BC56"/>
  <c i="3" r="F39"/>
  <c i="1" r="BD57"/>
  <c i="5" r="F37"/>
  <c i="1" r="BB59"/>
  <c i="5" r="F39"/>
  <c i="1" r="BD59"/>
  <c i="6" r="F36"/>
  <c i="1" r="BA60"/>
  <c i="6" r="F39"/>
  <c i="1" r="BD60"/>
  <c i="4" r="F36"/>
  <c i="1" r="BA58"/>
  <c i="6" r="F37"/>
  <c i="1" r="BB60"/>
  <c i="2" r="F36"/>
  <c i="1" r="BA56"/>
  <c i="5" r="J36"/>
  <c i="1" r="AW59"/>
  <c i="3" r="F36"/>
  <c i="1" r="BA57"/>
  <c i="2" r="F39"/>
  <c i="1" r="BD56"/>
  <c i="4" r="J36"/>
  <c i="1" r="AW58"/>
  <c i="4" r="F39"/>
  <c i="1" r="BD58"/>
  <c i="3" r="F37"/>
  <c i="1" r="BB57"/>
  <c i="7" r="J34"/>
  <c i="1" r="AW61"/>
  <c r="AS54"/>
  <c i="2" r="J36"/>
  <c i="1" r="AW56"/>
  <c i="2" r="F37"/>
  <c i="1" r="BB56"/>
  <c i="5" r="F36"/>
  <c i="1" r="BA59"/>
  <c i="7" r="F35"/>
  <c i="1" r="BB61"/>
  <c i="3" r="F38"/>
  <c i="1" r="BC57"/>
  <c i="5" r="F38"/>
  <c i="1" r="BC59"/>
  <c i="7" r="F34"/>
  <c i="1" r="BA61"/>
  <c i="3" r="J36"/>
  <c i="1" r="AW57"/>
  <c i="6" r="F38"/>
  <c i="1" r="BC60"/>
  <c i="7" r="F37"/>
  <c i="1" r="BD61"/>
  <c i="7" l="1" r="P86"/>
  <c r="P85"/>
  <c i="1" r="AU61"/>
  <c i="7" r="T86"/>
  <c r="T85"/>
  <c i="5" r="T96"/>
  <c r="T95"/>
  <c i="4" r="T99"/>
  <c r="T98"/>
  <c i="2" r="R92"/>
  <c r="R91"/>
  <c i="7" r="R86"/>
  <c r="R85"/>
  <c i="4" r="R366"/>
  <c i="3" r="T92"/>
  <c r="T91"/>
  <c i="5" r="P96"/>
  <c r="P95"/>
  <c i="1" r="AU59"/>
  <c i="4" r="P99"/>
  <c i="6" r="P91"/>
  <c r="P90"/>
  <c i="1" r="AU60"/>
  <c i="5" r="R96"/>
  <c r="R95"/>
  <c i="4" r="R99"/>
  <c r="R98"/>
  <c i="2" r="P92"/>
  <c r="P91"/>
  <c i="1" r="AU56"/>
  <c i="4" r="P366"/>
  <c i="2" r="T92"/>
  <c r="T91"/>
  <c i="4" r="BK99"/>
  <c r="J99"/>
  <c r="J64"/>
  <c i="5" r="BK96"/>
  <c r="J96"/>
  <c r="J64"/>
  <c i="7" r="BK86"/>
  <c r="J86"/>
  <c r="J60"/>
  <c i="3" r="BK92"/>
  <c r="J92"/>
  <c r="J64"/>
  <c i="5" r="BK289"/>
  <c r="J289"/>
  <c r="J72"/>
  <c i="6" r="J91"/>
  <c r="J64"/>
  <c i="4" r="BK98"/>
  <c r="J98"/>
  <c r="J63"/>
  <c i="2" r="J92"/>
  <c r="J64"/>
  <c i="1" r="BB55"/>
  <c i="2" r="J35"/>
  <c i="1" r="AV56"/>
  <c r="AT56"/>
  <c i="7" r="F33"/>
  <c i="1" r="AZ61"/>
  <c i="2" r="J32"/>
  <c i="1" r="AG56"/>
  <c i="3" r="J35"/>
  <c i="1" r="AV57"/>
  <c r="AT57"/>
  <c i="6" r="F35"/>
  <c i="1" r="AZ60"/>
  <c i="2" r="F35"/>
  <c i="1" r="AZ56"/>
  <c r="BA55"/>
  <c r="AW55"/>
  <c i="5" r="J35"/>
  <c i="1" r="AV59"/>
  <c r="AT59"/>
  <c i="6" r="J35"/>
  <c i="1" r="AV60"/>
  <c r="AT60"/>
  <c i="7" r="J33"/>
  <c i="1" r="AV61"/>
  <c r="AT61"/>
  <c i="4" r="F35"/>
  <c i="1" r="AZ58"/>
  <c r="BD55"/>
  <c i="3" r="F35"/>
  <c i="1" r="AZ57"/>
  <c i="4" r="J35"/>
  <c i="1" r="AV58"/>
  <c r="AT58"/>
  <c r="BC55"/>
  <c i="5" r="F35"/>
  <c i="1" r="AZ59"/>
  <c i="6" r="J32"/>
  <c i="1" r="AG60"/>
  <c i="4" l="1" r="P98"/>
  <c i="1" r="AU58"/>
  <c i="5" r="BK95"/>
  <c r="J95"/>
  <c i="3" r="BK91"/>
  <c r="J91"/>
  <c r="J63"/>
  <c i="7" r="BK85"/>
  <c r="J85"/>
  <c r="J59"/>
  <c i="1" r="AN60"/>
  <c i="6" r="J41"/>
  <c i="1" r="AN56"/>
  <c i="2" r="J41"/>
  <c i="1" r="BC54"/>
  <c r="W32"/>
  <c r="BA54"/>
  <c r="W30"/>
  <c r="AZ55"/>
  <c i="4" r="J32"/>
  <c i="1" r="AG58"/>
  <c r="AX55"/>
  <c r="BB54"/>
  <c r="AX54"/>
  <c r="AU55"/>
  <c r="AU54"/>
  <c i="5" r="J32"/>
  <c i="1" r="AG59"/>
  <c r="BD54"/>
  <c r="W33"/>
  <c r="AY55"/>
  <c i="5" l="1" r="J41"/>
  <c r="J63"/>
  <c i="4" r="J41"/>
  <c i="1" r="AN58"/>
  <c r="AN59"/>
  <c r="AZ54"/>
  <c r="W29"/>
  <c r="AW54"/>
  <c r="AK30"/>
  <c i="7" r="J30"/>
  <c i="1" r="AG61"/>
  <c i="3" r="J32"/>
  <c i="1" r="AG57"/>
  <c r="AG55"/>
  <c r="AG54"/>
  <c r="AK26"/>
  <c r="W31"/>
  <c r="AY54"/>
  <c r="AV55"/>
  <c r="AT55"/>
  <c r="AN55"/>
  <c i="7" l="1" r="J39"/>
  <c i="3" r="J41"/>
  <c i="1" r="AN61"/>
  <c r="AN57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<sst xmlns="http://schemas.openxmlformats.org/spreadsheetml/2006/main">
  <si>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</si>
  <si>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</si>
  <si>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</si>
  <si>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</si>
  <si>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</si>
  <si>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{0f2fd8b9-f79e-4169-b799-865e17f6b94e}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</si>
  <si>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</si>
  <si>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</si>
  <si>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</si>
  <si>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</si>
  <si>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</si>
  <si>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</si>
  <si>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</si>
  <si>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</si>
  <si>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M-60-22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</si>
  <si>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</si>
  <si>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</si>
  <si>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Pístovské rybníky - řešení technického stavu rybník Lukáš</t>
  </si>
  <si>
    <t>KSO:</t>
  </si>
  <si>
    <t/>
  </si>
  <si>
    <t>CC-CZ:</t>
  </si>
  <si>
    <t>Místo:</t>
  </si>
  <si>
    <t>Pístov u Jihlavy</t>
  </si>
  <si>
    <t>Datum:</t>
  </si>
  <si>
    <t>25. 9. 2025</t>
  </si>
  <si>
    <t>Zadavatel:</t>
  </si>
  <si>
    <t>IČ:</t>
  </si>
  <si>
    <t>Statutární město Jihlava, Masarykovo nám. 97/1, 58</t>
  </si>
  <si>
    <t>DIČ:</t>
  </si>
  <si>
    <t>Účastník:</t>
  </si>
  <si>
    <t>Vyplň údaj</t>
  </si>
  <si>
    <t>Projektant:</t>
  </si>
  <si>
    <t>72095989</t>
  </si>
  <si>
    <t>Ing. Martin Růžička,CSc. - Alcedo</t>
  </si>
  <si>
    <t>CZ5910211373</t>
  </si>
  <si>
    <t>True</t>
  </si>
  <si>
    <t>Zpracovatel:</t>
  </si>
  <si>
    <t>Martin Pavlíček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</si>
  <si>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</si>
  <si>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</si>
  <si>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</si>
  <si>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</si>
  <si>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</si>
  <si>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</si>
  <si>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</si>
  <si>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</si>
  <si>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</si>
  <si>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</si>
  <si>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</si>
  <si>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</si>
  <si>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</si>
  <si>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</si>
  <si>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</si>
  <si>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</si>
  <si>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</si>
  <si>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</si>
  <si>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</si>
  <si>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</si>
  <si>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</si>
  <si>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</si>
  <si>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</si>
  <si>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</si>
  <si>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</si>
  <si>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</si>
  <si>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</si>
  <si>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</si>
  <si>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</si>
  <si>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</si>
  <si>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</si>
  <si>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</si>
  <si>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</si>
  <si>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</si>
  <si>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</si>
  <si>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</si>
  <si>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</si>
  <si>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</si>
  <si>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</si>
  <si>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</si>
  <si>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</si>
  <si>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Řešení technického stavu rybník Lukáš</t>
  </si>
  <si>
    <t>STA</t>
  </si>
  <si>
    <t>1</t>
  </si>
  <si>
    <t>{8f26af63-b1cc-45a8-99b5-d852e77f501f}</t>
  </si>
  <si>
    <t>2</t>
  </si>
  <si>
    <t>/</t>
  </si>
  <si>
    <t>D.1.0</t>
  </si>
  <si>
    <t>Přípravné práce</t>
  </si>
  <si>
    <t>Soupis</t>
  </si>
  <si>
    <t>{117d80dd-8393-405a-a648-a3e8a94607b7}</t>
  </si>
  <si>
    <t>D.1.1</t>
  </si>
  <si>
    <t>Oprava hráze</t>
  </si>
  <si>
    <t>{7c02b81a-0718-4fad-8c5e-15594a03c3a0}</t>
  </si>
  <si>
    <t>D.1.2</t>
  </si>
  <si>
    <t>Výpustný objekt</t>
  </si>
  <si>
    <t>{6ed3e60e-222d-439f-abfa-28d36505cd46}</t>
  </si>
  <si>
    <t>D.1.3</t>
  </si>
  <si>
    <t>Bezpečnostní přeliv</t>
  </si>
  <si>
    <t>{7f9188b0-85ce-4613-ac25-bc61d33fcd27}</t>
  </si>
  <si>
    <t>D.1.4</t>
  </si>
  <si>
    <t>Nouzový přeliv</t>
  </si>
  <si>
    <t>{4132521c-2824-4b04-8daa-82b40d8c7442}</t>
  </si>
  <si>
    <t>VON</t>
  </si>
  <si>
    <t>Vedlejší ostatní náklady</t>
  </si>
  <si>
    <t>{d29a21d3-c6c9-44d6-9731-185e187a14d6}</t>
  </si>
  <si>
    <t>KRYCÍ LIST SOUPISU PRACÍ</t>
  </si>
  <si>
    <t>Objekt:</t>
  </si>
  <si>
    <t>SO 01 - Řešení technického stavu rybník Lukáš</t>
  </si>
  <si>
    <t>Soupis:</t>
  </si>
  <si>
    <t>D.1.0 - Přípravné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</si>
  <si>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</si>
  <si>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</si>
  <si>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</si>
  <si>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</si>
  <si>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</si>
  <si>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</si>
  <si>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</si>
  <si>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</si>
  <si>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</si>
  <si>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</si>
  <si>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</si>
  <si>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</si>
  <si>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</si>
  <si>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</si>
  <si>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</si>
  <si>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</si>
  <si>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</si>
  <si>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</si>
  <si>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</si>
  <si>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</si>
  <si>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</si>
  <si>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</si>
  <si>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</si>
  <si>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</si>
  <si>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</si>
  <si>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</si>
  <si>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</si>
  <si>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</si>
  <si>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111151103</t>
  </si>
  <si>
    <t>Odstranění travin a rákosu strojně travin, při celkové ploše přes 500 m2</t>
  </si>
  <si>
    <t>m2</t>
  </si>
  <si>
    <t>CS ÚRS 2025 02</t>
  </si>
  <si>
    <t>4</t>
  </si>
  <si>
    <t>-1380200239</t>
  </si>
  <si>
    <t>Online PSC</t>
  </si>
  <si>
    <t>https://podminky.urs.cz/item/CS_URS_2025_02/111151103</t>
  </si>
  <si>
    <t>VV</t>
  </si>
  <si>
    <t>45000</t>
  </si>
  <si>
    <t>Součet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</si>
  <si>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</si>
  <si>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</si>
  <si>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1116932763</t>
  </si>
  <si>
    <t>https://podminky.urs.cz/item/CS_URS_2025_02/113107221</t>
  </si>
  <si>
    <t>248*3"staveništní komunikace</t>
  </si>
  <si>
    <t>15*12"manipulační prostor pro otáčení techniky</t>
  </si>
  <si>
    <t>3</t>
  </si>
  <si>
    <t>115001105</t>
  </si>
  <si>
    <t>Převedení vody potrubím průměru DN přes 300 do 600</t>
  </si>
  <si>
    <t>m</t>
  </si>
  <si>
    <t>1701833585</t>
  </si>
  <si>
    <t>https://podminky.urs.cz/item/CS_URS_2025_02/115001105</t>
  </si>
  <si>
    <t>30</t>
  </si>
  <si>
    <t>122703601</t>
  </si>
  <si>
    <t>Odstranění nánosů z vypuštěných vodních nádrží nebo rybníků s uložením do hromad na vzdálenost do 20 m ve výkopišti při únosnosti dna přes 15 kPa do 40 kPa</t>
  </si>
  <si>
    <t>m3</t>
  </si>
  <si>
    <t>1331203357</t>
  </si>
  <si>
    <t>https://podminky.urs.cz/item/CS_URS_2025_02/122703601</t>
  </si>
  <si>
    <t>280*5*0,25" odstranení nánosu podél hráze</t>
  </si>
  <si>
    <t>5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</si>
  <si>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</si>
  <si>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</si>
  <si>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47956111</t>
  </si>
  <si>
    <t>https://podminky.urs.cz/item/CS_URS_2025_02/162651112</t>
  </si>
  <si>
    <t>280*5*0,25" odvoz sedimentu</t>
  </si>
  <si>
    <t>6</t>
  </si>
  <si>
    <t>181006111</t>
  </si>
  <si>
    <t>Rozprostření zemin schopných zúrodnění v rovině a ve sklonu do 1:5, tloušťka vrstvy do 0,10 m</t>
  </si>
  <si>
    <t>2051399322</t>
  </si>
  <si>
    <t>https://podminky.urs.cz/item/CS_URS_2025_02/181006111</t>
  </si>
  <si>
    <t>350/0,1</t>
  </si>
  <si>
    <t>7</t>
  </si>
  <si>
    <t>181951112</t>
  </si>
  <si>
    <t>Úprava pláně vyrovnáním výškových rozdílů strojně v hornině třídy těžitelnosti I, skupiny 1 až 3 se zhutněním</t>
  </si>
  <si>
    <t>-1716780854</t>
  </si>
  <si>
    <t>https://podminky.urs.cz/item/CS_URS_2025_02/181951112</t>
  </si>
  <si>
    <t>375*3,5"příjezdová komunikace</t>
  </si>
  <si>
    <t>248*3,2"staveništní komunikace</t>
  </si>
  <si>
    <t>15,2*12,1"manipulační prostor pro otáčení techniky</t>
  </si>
  <si>
    <t>15,2*11,5"manipulační prostor pro otáčení techniky</t>
  </si>
  <si>
    <t>8</t>
  </si>
  <si>
    <t>183551113</t>
  </si>
  <si>
    <t>Úprava zemědělské půdy - orba první hl. do 0,30 m, na ploše jednotlivě do 5 ha, o sklonu do 5°</t>
  </si>
  <si>
    <t>ha</t>
  </si>
  <si>
    <t>-528996978</t>
  </si>
  <si>
    <t>https://podminky.urs.cz/item/CS_URS_2025_02/183551113</t>
  </si>
  <si>
    <t>0,35</t>
  </si>
  <si>
    <t>9</t>
  </si>
  <si>
    <t>183552513</t>
  </si>
  <si>
    <t>Úprava zemědělské půdy - hnojení vápennými hnojivy při dávce do 2 t/ha na ploše jednotlivě do 5 ha, o sklonu do 5°</t>
  </si>
  <si>
    <t>1375728892</t>
  </si>
  <si>
    <t>https://podminky.urs.cz/item/CS_URS_2025_02/183552513</t>
  </si>
  <si>
    <t>10</t>
  </si>
  <si>
    <t>M</t>
  </si>
  <si>
    <t>58530160</t>
  </si>
  <si>
    <t>vápno nehašené vzdušné CL 90 jemně mleté volně ložené</t>
  </si>
  <si>
    <t>t</t>
  </si>
  <si>
    <t>339422731</t>
  </si>
  <si>
    <t>0,35*0,3 'Přepočtené koeficientem množství</t>
  </si>
  <si>
    <t>11</t>
  </si>
  <si>
    <t>R113151111</t>
  </si>
  <si>
    <t>Rozebírání zpevněných ploch s přemístěním na skládku na vzdálenost do 20 m nebo s naložením na dopravní prostředek z povalových panelů</t>
  </si>
  <si>
    <t>1637850592</t>
  </si>
  <si>
    <t>https://podminky.urs.cz/item/CS_URS_2025_02/R113151111</t>
  </si>
  <si>
    <t>Zakládání</t>
  </si>
  <si>
    <t>R291211111</t>
  </si>
  <si>
    <t>Zřízení plochy z povalových panelů do lože tl 50 mm z kameniva</t>
  </si>
  <si>
    <t>-256408036</t>
  </si>
  <si>
    <t>https://podminky.urs.cz/item/CS_URS_2025_02/R291211111</t>
  </si>
  <si>
    <t>13</t>
  </si>
  <si>
    <t>R59381009</t>
  </si>
  <si>
    <t>panel povalový 3,00x1,00x0,15m (pouze opotřebení a doprava)</t>
  </si>
  <si>
    <t>kus</t>
  </si>
  <si>
    <t>-99333984</t>
  </si>
  <si>
    <t>248+5*12</t>
  </si>
  <si>
    <t>308*0,25 'Přepočtené koeficientem množství</t>
  </si>
  <si>
    <t>Komunikace pozemní</t>
  </si>
  <si>
    <t>14</t>
  </si>
  <si>
    <t>564730111</t>
  </si>
  <si>
    <t>Podklad nebo kryt z kameniva hrubého drceného vel. 16-32 mm s rozprostřením a zhutněním plochy přes 100 m2, po zhutnění tl. 100 mm</t>
  </si>
  <si>
    <t>-377638249</t>
  </si>
  <si>
    <t>https://podminky.urs.cz/item/CS_URS_2025_02/564730111</t>
  </si>
  <si>
    <t>15</t>
  </si>
  <si>
    <t>564851111</t>
  </si>
  <si>
    <t>Podklad ze štěrkodrti ŠD s rozprostřením a zhutněním plochy přes 100 m2, po zhutnění tl. 150 mm</t>
  </si>
  <si>
    <t>-2085896325</t>
  </si>
  <si>
    <t>https://podminky.urs.cz/item/CS_URS_2025_02/564851111</t>
  </si>
  <si>
    <t>15*11,5"manipulační prostor pro otáčení techniky</t>
  </si>
  <si>
    <t>997</t>
  </si>
  <si>
    <t>Doprava suti a vybouraných hmot</t>
  </si>
  <si>
    <t>16</t>
  </si>
  <si>
    <t>997221551</t>
  </si>
  <si>
    <t>Vodorovná doprava suti bez naložení, ale se složením a s hrubým urovnáním ze sypkých materiálů, na vzdálenost do 1 km</t>
  </si>
  <si>
    <t>892677055</t>
  </si>
  <si>
    <t>https://podminky.urs.cz/item/CS_URS_2025_02/997221551</t>
  </si>
  <si>
    <t>485,1"celkové množství suti</t>
  </si>
  <si>
    <t>-328,02"rozebrané panely budou zpět odvezeny což je obsaženo v položce výše uvedené</t>
  </si>
  <si>
    <t>17</t>
  </si>
  <si>
    <t>997221559</t>
  </si>
  <si>
    <t>Vodorovná doprava suti bez naložení, ale se složením a s hrubým urovnáním ze sypkých materiálů, na vzdálenost Příplatek k ceně za každý další započatý 1 km přes 1 km</t>
  </si>
  <si>
    <t>-36277740</t>
  </si>
  <si>
    <t>https://podminky.urs.cz/item/CS_URS_2025_02/997221559</t>
  </si>
  <si>
    <t>157,08*15 'Přepočtené koeficientem množství</t>
  </si>
  <si>
    <t>18</t>
  </si>
  <si>
    <t>997221611</t>
  </si>
  <si>
    <t>Nakládání na dopravní prostředky pro vodorovnou dopravu suti</t>
  </si>
  <si>
    <t>-1181996438</t>
  </si>
  <si>
    <t>https://podminky.urs.cz/item/CS_URS_2025_02/997221611</t>
  </si>
  <si>
    <t>19</t>
  </si>
  <si>
    <t>997221655</t>
  </si>
  <si>
    <t>Poplatek za uložení stavebního odpadu na skládce (skládkovné) zeminy a kamení zatříděného do Katalogu odpadů pod kódem 17 05 04</t>
  </si>
  <si>
    <t>1598268710</t>
  </si>
  <si>
    <t>https://podminky.urs.cz/item/CS_URS_2025_02/997221655</t>
  </si>
  <si>
    <t>998</t>
  </si>
  <si>
    <t>Přesun hmot</t>
  </si>
  <si>
    <t>20</t>
  </si>
  <si>
    <t>998332011</t>
  </si>
  <si>
    <t>Přesun hmot pro úpravy vodních toků a kanály, hráze rybníků apod. dopravní vzdálenost do 500 m</t>
  </si>
  <si>
    <t>-132684070</t>
  </si>
  <si>
    <t>https://podminky.urs.cz/item/CS_URS_2025_02/998332011</t>
  </si>
  <si>
    <t>D.1.1 - Oprava hráze</t>
  </si>
  <si>
    <t xml:space="preserve">    3 - Svislé a kompletní konstrukce</t>
  </si>
  <si>
    <t xml:space="preserve">    4 - Vodorovné konstrukce</t>
  </si>
  <si>
    <t>114203104</t>
  </si>
  <si>
    <t>Rozebrání dlažeb nebo záhozů s naložením na dopravní prostředek záhozů, rovnanin a soustřeďovacích staveb provedených na sucho</t>
  </si>
  <si>
    <t>CS ÚRS 2023 01</t>
  </si>
  <si>
    <t>2096481175</t>
  </si>
  <si>
    <t>https://podminky.urs.cz/item/CS_URS_2023_01/114203104</t>
  </si>
  <si>
    <t>913,713/3</t>
  </si>
  <si>
    <t>114203301</t>
  </si>
  <si>
    <t>Třídění lomového kamene nebo betonových tvárnic získaných při rozebrání dlažeb, záhozů, rovnanin a soustřeďovacích staveb podle druhu, velikosti nebo tvaru</t>
  </si>
  <si>
    <t>485516789</t>
  </si>
  <si>
    <t>https://podminky.urs.cz/item/CS_URS_2023_01/114203301</t>
  </si>
  <si>
    <t>304,571+613,5</t>
  </si>
  <si>
    <t>121151113</t>
  </si>
  <si>
    <t>Sejmutí ornice strojně při souvislé ploše přes 100 do 500 m2, tl. vrstvy do 200 mm</t>
  </si>
  <si>
    <t>774486808</t>
  </si>
  <si>
    <t>https://podminky.urs.cz/item/CS_URS_2023_01/121151113</t>
  </si>
  <si>
    <t>278,09*(1+1,5)</t>
  </si>
  <si>
    <t>122251105</t>
  </si>
  <si>
    <t>Odkopávky a prokopávky nezapažené strojně v hornině třídy těžitelnosti I skupiny 3 přes 500 do 1 000 m3</t>
  </si>
  <si>
    <t>-243496050</t>
  </si>
  <si>
    <t>https://podminky.urs.cz/item/CS_URS_2023_01/122251105</t>
  </si>
  <si>
    <t>50*2,13"PF 1"</t>
  </si>
  <si>
    <t>50*2,61"PF 2"</t>
  </si>
  <si>
    <t>50*2,43"PF 3"</t>
  </si>
  <si>
    <t>50*2,52"PF 4"</t>
  </si>
  <si>
    <t>50*2,58"PF 5"</t>
  </si>
  <si>
    <t>Součet D.1.1.2</t>
  </si>
  <si>
    <t>132251254</t>
  </si>
  <si>
    <t>Hloubení nezapažených rýh šířky přes 800 do 2 000 mm strojně s urovnáním dna do předepsaného profilu a spádu v hornině třídy těžitelnosti I skupiny 3 přes 100 do 500 m3</t>
  </si>
  <si>
    <t>-1614328570</t>
  </si>
  <si>
    <t>https://podminky.urs.cz/item/CS_URS_2023_01/132251254</t>
  </si>
  <si>
    <t>50*0,59"PF 1"</t>
  </si>
  <si>
    <t>50*0,66"PF 2"</t>
  </si>
  <si>
    <t>50*0,82"PF 3"</t>
  </si>
  <si>
    <t>50*0,79"PF 4"</t>
  </si>
  <si>
    <t>50*0,97"PF 5"</t>
  </si>
  <si>
    <t xml:space="preserve">Součet  D1.1.2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</si>
  <si>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</si>
  <si>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</si>
  <si>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928599264</t>
  </si>
  <si>
    <t>https://podminky.urs.cz/item/CS_URS_2023_01/162351103</t>
  </si>
  <si>
    <t>918,071"pretrídená zemina z odkopu a rovnaniny k mobilní trídicce"</t>
  </si>
  <si>
    <t>918,071*0,75"pretrídená zemina z odkopu a rovnaniny od trídicky k hrázi"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</si>
  <si>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</si>
  <si>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</si>
  <si>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431697785</t>
  </si>
  <si>
    <t>https://podminky.urs.cz/item/CS_URS_2023_01/162351104</t>
  </si>
  <si>
    <t>918,071*0,75"pretrídená zemina z odkopu a rovnaniny"</t>
  </si>
  <si>
    <t>177,5-918,071*0,75*0,25"celkový objem násypu hráze - zbylý materiál z trídení, tento objem materiálu musí být pripraven na stavbe"</t>
  </si>
  <si>
    <t>228"materiál pro tesnící clonu"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</si>
  <si>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</si>
  <si>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</si>
  <si>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-1106749790</t>
  </si>
  <si>
    <t>https://podminky.urs.cz/item/CS_URS_2023_01/162751117</t>
  </si>
  <si>
    <t>918,071*0,25"25% na skládku"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</si>
  <si>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</si>
  <si>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</si>
  <si>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1156615771</t>
  </si>
  <si>
    <t>https://podminky.urs.cz/item/CS_URS_2023_01/162751119</t>
  </si>
  <si>
    <t>167151111</t>
  </si>
  <si>
    <t>Nakládání, skládání a překládání neulehlého výkopku nebo sypaniny strojně nakládání, množství přes 100 m3, z hornin třídy těžitelnosti I, skupiny 1 až 3</t>
  </si>
  <si>
    <t>33095846</t>
  </si>
  <si>
    <t>https://podminky.urs.cz/item/CS_URS_2023_01/167151111</t>
  </si>
  <si>
    <t>171103201</t>
  </si>
  <si>
    <t>Uložení netříděných sypanin do zemních hrází z hornin třídy těžitelnosti I a II, skupiny 1 až 4 pro jakoukoliv šířku koruny přehradních a jiných vodních nádrží se zhutněním do 100 % PS - koef. C s příměsí jílové hlíny do 20 % objemu</t>
  </si>
  <si>
    <t>-38248026</t>
  </si>
  <si>
    <t>https://podminky.urs.cz/item/CS_URS_2023_01/171103201</t>
  </si>
  <si>
    <t>50*0,2"PF 2"</t>
  </si>
  <si>
    <t>50*1,55"PF 3"</t>
  </si>
  <si>
    <t>50*1,8"PF 4"</t>
  </si>
  <si>
    <t>171201231</t>
  </si>
  <si>
    <t>Poplatek za uložení stavebního odpadu na recyklační skládce (skládkovné) zeminy a kamení zatříděného do Katalogu odpadů pod kódem 17 05 04</t>
  </si>
  <si>
    <t>-1729363305</t>
  </si>
  <si>
    <t>https://podminky.urs.cz/item/CS_URS_2023_01/171201231</t>
  </si>
  <si>
    <t>918,071*0,25"25% na skládku</t>
  </si>
  <si>
    <t>171251201</t>
  </si>
  <si>
    <t>Uložení sypaniny na skládky nebo meziskládky bez hutnění s upravením uložené sypaniny do předepsaného tvaru</t>
  </si>
  <si>
    <t>-1514756211</t>
  </si>
  <si>
    <t>https://podminky.urs.cz/item/CS_URS_2023_01/171251201</t>
  </si>
  <si>
    <t>172153103</t>
  </si>
  <si>
    <t>Zřízení těsnícího jádra nebo těsnící vrstvy zemních a kamenitých hrází přehradních a jiných vodních nádrží z horniny třídy těžitelnosti I a II, skupiny 1 až 4 se zhutněním do 100 % PS - koef. C vodorovné šířky vrstvy přes 3 m</t>
  </si>
  <si>
    <t>-473530308</t>
  </si>
  <si>
    <t>https://podminky.urs.cz/item/CS_URS_2023_01/172153103</t>
  </si>
  <si>
    <t>50*0,47"PF 1"</t>
  </si>
  <si>
    <t>50*0,93"PF 2"</t>
  </si>
  <si>
    <t>50*1,17"PF 3"</t>
  </si>
  <si>
    <t>50*1,22"PF 4"</t>
  </si>
  <si>
    <t>50*0,77"PF 5"</t>
  </si>
  <si>
    <t>182251101</t>
  </si>
  <si>
    <t>Svahování trvalých svahů do projektovaných profilů strojně s potřebným přemístěním výkopku při svahování násypů v jakékoliv hornině</t>
  </si>
  <si>
    <t>50374828</t>
  </si>
  <si>
    <t>https://podminky.urs.cz/item/CS_URS_2023_01/182251101</t>
  </si>
  <si>
    <t>23,5*5</t>
  </si>
  <si>
    <t>25*9</t>
  </si>
  <si>
    <t>25*10</t>
  </si>
  <si>
    <t>25*12</t>
  </si>
  <si>
    <t>25*13,4</t>
  </si>
  <si>
    <t>25*16</t>
  </si>
  <si>
    <t>25*16,4</t>
  </si>
  <si>
    <t>25*17</t>
  </si>
  <si>
    <t>34,59*16,4</t>
  </si>
  <si>
    <t>182351133</t>
  </si>
  <si>
    <t>Rozprostření a urovnání ornice ve svahu sklonu přes 1:5 strojně při souvislé ploše přes 500 m2, tl. vrstvy do 200 mm</t>
  </si>
  <si>
    <t>2012176669</t>
  </si>
  <si>
    <t>https://podminky.urs.cz/item/CS_URS_2023_01/182351133</t>
  </si>
  <si>
    <t>278,09*2</t>
  </si>
  <si>
    <t>211521111</t>
  </si>
  <si>
    <t>Výplň kamenivem do rýh odvodňovacích žeber nebo trativodů bez zhutnění, s úpravou povrchu výplně kamenivem hrubým drceným frakce 63 až 125 mm</t>
  </si>
  <si>
    <t>-419341240</t>
  </si>
  <si>
    <t>https://podminky.urs.cz/item/CS_URS_2023_01/211521111</t>
  </si>
  <si>
    <t>224,477-116,1</t>
  </si>
  <si>
    <t>Součet D1.1.2</t>
  </si>
  <si>
    <t>211561111</t>
  </si>
  <si>
    <t>Výplň kamenivem do rýh odvodňovacích žeber nebo trativodů bez zhutnění, s úpravou povrchu výplně kamenivem hrubým drceným frakce 4 až 16 mm</t>
  </si>
  <si>
    <t>1771500077</t>
  </si>
  <si>
    <t>https://podminky.urs.cz/item/CS_URS_2023_01/211561111</t>
  </si>
  <si>
    <t>215*0,9*0,6" frakce 8-16mm"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</si>
  <si>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</si>
  <si>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</si>
  <si>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-785017192</t>
  </si>
  <si>
    <t>https://podminky.urs.cz/item/CS_URS_2023_01/211971121</t>
  </si>
  <si>
    <t>214*(0,5+0,5+1,1+1,25)</t>
  </si>
  <si>
    <t>69311081</t>
  </si>
  <si>
    <t>geotextilie netkaná separační, ochranná, filtrační, drenážní PES 300g/m2</t>
  </si>
  <si>
    <t>755610364</t>
  </si>
  <si>
    <t>212751106</t>
  </si>
  <si>
    <t>Trativody z drenážních a melioračních trubek pro meliorace, dočasné nebo odlehčovací drenáže se zřízením štěrkového lože pod trubky a s jejich obsypem v otevřeném výkopu trubka flexibilní PVC-U SN 4 celoperforovaná 360° DN 160</t>
  </si>
  <si>
    <t>23497689</t>
  </si>
  <si>
    <t>https://podminky.urs.cz/item/CS_URS_2023_01/212751106</t>
  </si>
  <si>
    <t>215</t>
  </si>
  <si>
    <t>Svislé a kompletní konstrukce</t>
  </si>
  <si>
    <t>22</t>
  </si>
  <si>
    <t>R300101501</t>
  </si>
  <si>
    <t>Zřízení výškového pevného bodu - ocelová tyč průměr 25mm do vrtu, betonová zálivka, ocelová chránička průměr 160mm, obsyp kačírkem, mosazný vrchlík, ocelový poklop uzavíratelný, uzavírací šroub (trubkový klíč č.17)</t>
  </si>
  <si>
    <t>-281157369</t>
  </si>
  <si>
    <t>Vodorovné konstrukce</t>
  </si>
  <si>
    <t>23</t>
  </si>
  <si>
    <t>457572111</t>
  </si>
  <si>
    <t>Filtrační vrstvy jakékoliv tloušťky a sklonu ze štěrkopísků se zhutněním do 10 pojezdů/m3, frakce od 0-8 do 0-32 mm</t>
  </si>
  <si>
    <t>1359019006</t>
  </si>
  <si>
    <t>https://podminky.urs.cz/item/CS_URS_2023_01/457572111</t>
  </si>
  <si>
    <t>50*0,43"PF 1"</t>
  </si>
  <si>
    <t>50*0,87"PF 2"</t>
  </si>
  <si>
    <t>50*1,09"PF 3"</t>
  </si>
  <si>
    <t>50*1,44"PF 4"</t>
  </si>
  <si>
    <t>50*0,75"PF 5"</t>
  </si>
  <si>
    <t>24</t>
  </si>
  <si>
    <t>457971122</t>
  </si>
  <si>
    <t>Zřízení vrstvy z geotextilie s přesahem bez připevnění k podkladu, s potřebným dočasným zatěžováním včetně zakotvení okraje o sklonu přes 10° do 35°, šířky geotextilie přes 3 do 7,5 m</t>
  </si>
  <si>
    <t>-1967353390</t>
  </si>
  <si>
    <t>https://podminky.urs.cz/item/CS_URS_2023_01/457971122</t>
  </si>
  <si>
    <t>50*2,4*2"PF 1"</t>
  </si>
  <si>
    <t>50*4,16*2"PF 2"</t>
  </si>
  <si>
    <t>50*5,11*2"PF 3"</t>
  </si>
  <si>
    <t>50*5,22*2"PF 4"</t>
  </si>
  <si>
    <t>50*3,65*2"PF 5"</t>
  </si>
  <si>
    <t>25</t>
  </si>
  <si>
    <t>69311199</t>
  </si>
  <si>
    <t>geotextilie netkaná separační, ochranná, filtrační, drenážní PES(70%)+PP(30%) 300g/m2</t>
  </si>
  <si>
    <t>-1768641468</t>
  </si>
  <si>
    <t>2054*1,01 'Přepočtené koeficientem množství</t>
  </si>
  <si>
    <t>26</t>
  </si>
  <si>
    <t>464511111</t>
  </si>
  <si>
    <t>Pohoz dna nebo svahů jakékoliv tloušťky z lomového kamene neupraveného tříděného z terénu</t>
  </si>
  <si>
    <t>479157946</t>
  </si>
  <si>
    <t>https://podminky.urs.cz/item/CS_URS_2023_01/464511111</t>
  </si>
  <si>
    <t>23,5*1,73</t>
  </si>
  <si>
    <t>25*2,57</t>
  </si>
  <si>
    <t>25*3,05</t>
  </si>
  <si>
    <t>25*3,83</t>
  </si>
  <si>
    <t>25*4,29</t>
  </si>
  <si>
    <t>25*5,18</t>
  </si>
  <si>
    <t>25*5,48</t>
  </si>
  <si>
    <t>25*5,49</t>
  </si>
  <si>
    <t>25*4,39</t>
  </si>
  <si>
    <t>34,59*5,35</t>
  </si>
  <si>
    <t>-811,553"odpocet rovnaniny provedené z pretrídeného materiálu</t>
  </si>
  <si>
    <t>Součet"výkres číslo D1.1.2-4</t>
  </si>
  <si>
    <t>50*2,4"PF 1"</t>
  </si>
  <si>
    <t>50*4,16"PF 2"</t>
  </si>
  <si>
    <t>50*5,11"PF 3"</t>
  </si>
  <si>
    <t>50*5,22"PF 4"</t>
  </si>
  <si>
    <t>50*3,65"PF 5"</t>
  </si>
  <si>
    <t>27</t>
  </si>
  <si>
    <t>R457991001</t>
  </si>
  <si>
    <t xml:space="preserve">Montáž bentonitové rohože </t>
  </si>
  <si>
    <t>1951034194</t>
  </si>
  <si>
    <t>28</t>
  </si>
  <si>
    <t>R56284517</t>
  </si>
  <si>
    <t>rohož bentonitová min 5,3 kg/m2</t>
  </si>
  <si>
    <t>351269635</t>
  </si>
  <si>
    <t>1027*1,01 'Přepočtené koeficientem množství</t>
  </si>
  <si>
    <t>29</t>
  </si>
  <si>
    <t>R46451111</t>
  </si>
  <si>
    <t>Pohoz dna nebo svahů jakékoliv tloušťky z lomového kamene neupraveného tříděného z terénu - materiál použit z přetříděného odkopu</t>
  </si>
  <si>
    <t>-532811941</t>
  </si>
  <si>
    <t>1082,071*0,75"75% je použitelný materiál pro pohoz</t>
  </si>
  <si>
    <t>998321011</t>
  </si>
  <si>
    <t>Přesun hmot pro objekty hráze přehradní zemní a kamenité dopravní vzdálenost do 500 m</t>
  </si>
  <si>
    <t>1933095131</t>
  </si>
  <si>
    <t>https://podminky.urs.cz/item/CS_URS_2023_01/998321011</t>
  </si>
  <si>
    <t>D.1.2 - Výpustný objekt</t>
  </si>
  <si>
    <t xml:space="preserve">    8 - Vedení trubní dálková a přípojná</t>
  </si>
  <si>
    <t xml:space="preserve">    9 - Ostatní konstrukce a práce, bourání</t>
  </si>
  <si>
    <t>PSV - Práce a dodávky PSV</t>
  </si>
  <si>
    <t xml:space="preserve">    762 - Konstrukce tesařské</t>
  </si>
  <si>
    <t xml:space="preserve">    767 - Konstrukce zámečnické</t>
  </si>
  <si>
    <t xml:space="preserve">    783 - Dokončovací práce - nátěry</t>
  </si>
  <si>
    <t>113151111</t>
  </si>
  <si>
    <t>Rozebírání zpevněných ploch s přemístěním na skládku na vzdálenost do 20 m nebo s naložením na dopravní prostředek ze silničních panelů</t>
  </si>
  <si>
    <t>745490763</t>
  </si>
  <si>
    <t>https://podminky.urs.cz/item/CS_URS_2023_01/113151111</t>
  </si>
  <si>
    <t>10,3*4,3</t>
  </si>
  <si>
    <t>115101201</t>
  </si>
  <si>
    <t>Čerpání vody na dopravní výšku do 10 m s uvažovaným průměrným přítokem do 500 l/min</t>
  </si>
  <si>
    <t>hod</t>
  </si>
  <si>
    <t>158126378</t>
  </si>
  <si>
    <t>https://podminky.urs.cz/item/CS_URS_2023_01/115101201</t>
  </si>
  <si>
    <t>40*5</t>
  </si>
  <si>
    <t>8*5</t>
  </si>
  <si>
    <t>122251103</t>
  </si>
  <si>
    <t>Odkopávky a prokopávky nezapažené strojně v hornině třídy těžitelnosti I skupiny 3 přes 50 do 100 m3</t>
  </si>
  <si>
    <t>-1428218131</t>
  </si>
  <si>
    <t>https://podminky.urs.cz/item/CS_URS_2023_01/122251103</t>
  </si>
  <si>
    <t>(1/2*(3,451+10,736)*7,2)*2,257</t>
  </si>
  <si>
    <t>(1/2*(2,3+8,8)*6,5)*2,257</t>
  </si>
  <si>
    <t>(1/2*(2,3+8,8)*6,5*9,4)/2</t>
  </si>
  <si>
    <t>(1/2*(2,3+8,8)*6,5*10,522)/2</t>
  </si>
  <si>
    <t>0,5*0,8*2,3</t>
  </si>
  <si>
    <t>5,5*4*1,25</t>
  </si>
  <si>
    <t>2,483*1,85*1,1</t>
  </si>
  <si>
    <t>Součet D1.2.1</t>
  </si>
  <si>
    <t>129253101</t>
  </si>
  <si>
    <t>Čištění otevřených koryt vodotečí strojně s přehozením rozpojeného nánosu do 3 m nebo s naložením na dopravní prostředek při šířce původního dna do 5 m a hloubce koryta do 2,5 m v hornině třídy těžitelnosti I skupiny 3</t>
  </si>
  <si>
    <t>902907094</t>
  </si>
  <si>
    <t>https://podminky.urs.cz/item/CS_URS_2023_01/129253101</t>
  </si>
  <si>
    <t>5*2,5*0,3</t>
  </si>
  <si>
    <t>132251101</t>
  </si>
  <si>
    <t>Hloubení nezapažených rýh šířky do 800 mm strojně s urovnáním dna do předepsaného profilu a spádu v hornině třídy těžitelnosti I skupiny 3 do 20 m3</t>
  </si>
  <si>
    <t>-1648573693</t>
  </si>
  <si>
    <t>https://podminky.urs.cz/item/CS_URS_2023_01/132251101</t>
  </si>
  <si>
    <t>(8+8+3,8)*0,3*0,8"stabilizacní práh svislé zdivo"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</si>
  <si>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</si>
  <si>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</si>
  <si>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737032777</t>
  </si>
  <si>
    <t>https://podminky.urs.cz/item/CS_URS_2023_01/162251101</t>
  </si>
  <si>
    <t>4,752"na meziskládku pro zpetný zásyp</t>
  </si>
  <si>
    <t>4,752"z meziskládky pro zpetný zásyp</t>
  </si>
  <si>
    <t>589,510"na meziskládku pro zpetný zásyp</t>
  </si>
  <si>
    <t>476,485"z meziskládky pro zpetný zásyp</t>
  </si>
  <si>
    <t>87525071</t>
  </si>
  <si>
    <t>589,510-476,485</t>
  </si>
  <si>
    <t>167151101</t>
  </si>
  <si>
    <t>Nakládání, skládání a překládání neulehlého výkopku nebo sypaniny strojně nakládání, množství do 100 m3, z horniny třídy těžitelnosti I, skupiny 1 až 3</t>
  </si>
  <si>
    <t>1913418747</t>
  </si>
  <si>
    <t>https://podminky.urs.cz/item/CS_URS_2023_01/167151101</t>
  </si>
  <si>
    <t>1582508338</t>
  </si>
  <si>
    <t>589,510-(8,96+26,067+6,092+34,516+37,39)" z meziskládky pro zpetný zásyp</t>
  </si>
  <si>
    <t>-2098897351</t>
  </si>
  <si>
    <t>26947935</t>
  </si>
  <si>
    <t>180405111</t>
  </si>
  <si>
    <t>Založení trávníků ve vegetačních dlaždicích nebo prefabrikátech výsevem semene v rovině nebo na svahu do 1:5</t>
  </si>
  <si>
    <t>CS ÚRS 2025 01</t>
  </si>
  <si>
    <t>331576001</t>
  </si>
  <si>
    <t>https://podminky.urs.cz/item/CS_URS_2025_01/180405111</t>
  </si>
  <si>
    <t>10,73*4,514</t>
  </si>
  <si>
    <t>Součet D.1.2.1</t>
  </si>
  <si>
    <t>00572470</t>
  </si>
  <si>
    <t>osivo směs travní univerzál</t>
  </si>
  <si>
    <t>kg</t>
  </si>
  <si>
    <t>-604313977</t>
  </si>
  <si>
    <t>48,435*0,02 'Přepočtené koeficientem množství</t>
  </si>
  <si>
    <t>180405112</t>
  </si>
  <si>
    <t>Založení trávníků ve vegetačních dlaždicích nebo prefabrikátech výsevem semene na svahu přes 1:5 do 1:2</t>
  </si>
  <si>
    <t>-1861668594</t>
  </si>
  <si>
    <t>https://podminky.urs.cz/item/CS_URS_2025_01/180405112</t>
  </si>
  <si>
    <t>9*2,4</t>
  </si>
  <si>
    <t>1/2*(9+2,5)*12</t>
  </si>
  <si>
    <t>1236755070</t>
  </si>
  <si>
    <t>90,6*0,02 'Přepočtené koeficientem množství</t>
  </si>
  <si>
    <t>181351003</t>
  </si>
  <si>
    <t>Rozprostření a urovnání ornice v rovině nebo ve svahu sklonu do 1:5 strojně při souvislé ploše do 100 m2, tl. vrstvy do 200 mm</t>
  </si>
  <si>
    <t>-1595362819</t>
  </si>
  <si>
    <t>https://podminky.urs.cz/item/CS_URS_2025_01/181351003</t>
  </si>
  <si>
    <t>181912112</t>
  </si>
  <si>
    <t>Úprava pláně vyrovnáním výškových rozdílů ručně v hornině třídy těžitelnosti I skupiny 3 se zhutněním</t>
  </si>
  <si>
    <t>1849951135</t>
  </si>
  <si>
    <t>https://podminky.urs.cz/item/CS_URS_2023_01/181912112</t>
  </si>
  <si>
    <t>4*3</t>
  </si>
  <si>
    <t>1516124283</t>
  </si>
  <si>
    <t>https://podminky.urs.cz/item/CS_URS_2025_01/182251101</t>
  </si>
  <si>
    <t>(12+12)*5,55</t>
  </si>
  <si>
    <t>182351023</t>
  </si>
  <si>
    <t>Rozprostření a urovnání ornice ve svahu sklonu přes 1:5 strojně při souvislé ploše do 100 m2, tl. vrstvy do 200 mm</t>
  </si>
  <si>
    <t>-1359155118</t>
  </si>
  <si>
    <t>https://podminky.urs.cz/item/CS_URS_2025_01/182351023</t>
  </si>
  <si>
    <t>291211111</t>
  </si>
  <si>
    <t>Zřízení zpevněné plochy ze silničních panelů osazených do lože tl. 50 mm z kameniva</t>
  </si>
  <si>
    <t>1017318362</t>
  </si>
  <si>
    <t>https://podminky.urs.cz/item/CS_URS_2023_01/291211111</t>
  </si>
  <si>
    <t>panel silniční 3,00x1,00x0,15m /pouze optřebení, doprava na stavbu a zpět/</t>
  </si>
  <si>
    <t>vlastní</t>
  </si>
  <si>
    <t>932500697</t>
  </si>
  <si>
    <t>321213345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</si>
  <si>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 vyspárováním, na cementovou maltu</t>
  </si>
  <si>
    <t>512533725</t>
  </si>
  <si>
    <t>https://podminky.urs.cz/item/CS_URS_2023_01/321213345</t>
  </si>
  <si>
    <t>3,9*0,6*3,1"výtokové celo"</t>
  </si>
  <si>
    <t>5,8*0,5"stabilizacní práh"</t>
  </si>
  <si>
    <t>5*2*0,5*2"bocní stena vývaru"</t>
  </si>
  <si>
    <t>2,1*0,5"stabilizacní práh"</t>
  </si>
  <si>
    <t>3,8*0,4*0,8"stabilizacní práh"</t>
  </si>
  <si>
    <t>(1/2*(0,8+4)*(4,75+3,65))*0,3*2"nátokové krídlo</t>
  </si>
  <si>
    <t>321321115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</si>
  <si>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25/30 XF3</t>
  </si>
  <si>
    <t>2124739978</t>
  </si>
  <si>
    <t>https://podminky.urs.cz/item/CS_URS_2025_02/321321115</t>
  </si>
  <si>
    <t>2,483*1,83*1"základ požeráku"</t>
  </si>
  <si>
    <t>1,1*0,3*0,8*2"základy schodu"</t>
  </si>
  <si>
    <t>3*1,1*0,2"schodište"</t>
  </si>
  <si>
    <t>(0,2*0,3)*3*2"bocní zídky schodište"</t>
  </si>
  <si>
    <t>Součet"výkres číslo D1.2.1</t>
  </si>
  <si>
    <t>321321116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</si>
  <si>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 XC4 XF3 XA1</t>
  </si>
  <si>
    <t>-801187763</t>
  </si>
  <si>
    <t>https://podminky.urs.cz/item/CS_URS_2023_01/321321116</t>
  </si>
  <si>
    <t>((2,451*0,75)+(2*0,3))/2*2,211"tesnící žebro"</t>
  </si>
  <si>
    <t>0,9*0,15*15,5"podkladní beton"</t>
  </si>
  <si>
    <t>0,75*0,1*15,5"ložní vrstva betonu"</t>
  </si>
  <si>
    <t>(PI*15,5*(0,9*0,9-0,63*0,63))"Potrubí"</t>
  </si>
  <si>
    <t>321321216</t>
  </si>
  <si>
    <t>Konstrukce vodních staveb z betonu přehrad, jezů a plavebních komor, spodní stavby vodních elektráren, jader přehrad, odběrných věží a výpustných zařízení, opěrných zdí, šachet, šachtic a ostatních konstrukcí železového pro konstrukce bílých van tř. C 30/37 XC4 XF3 XA1</t>
  </si>
  <si>
    <t>-750295760</t>
  </si>
  <si>
    <t>https://podminky.urs.cz/item/CS_URS_2023_01/321321216</t>
  </si>
  <si>
    <t>(1,6*1,6-0,8*1,2)*6,021"požerák"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</si>
  <si>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</si>
  <si>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</si>
  <si>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-384205532</t>
  </si>
  <si>
    <t>https://podminky.urs.cz/item/CS_URS_2023_01/321351010</t>
  </si>
  <si>
    <t>(2,483+1,83)*2*1,1"základ požeráku"</t>
  </si>
  <si>
    <t>(4*1,6+2*1,2)*6,021"požerák"</t>
  </si>
  <si>
    <t>(1/2*(0,75+0,3)*2,211)*2"tesnící žebro"</t>
  </si>
  <si>
    <t>(1/2*(2,451+2)*2,211)*2"tesnící žebro"</t>
  </si>
  <si>
    <t>0,95*15,5*2"potrubí"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</si>
  <si>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</si>
  <si>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</si>
  <si>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-258985587</t>
  </si>
  <si>
    <t>https://podminky.urs.cz/item/CS_URS_2023_01/321352010</t>
  </si>
  <si>
    <t>321366111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</si>
  <si>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</si>
  <si>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-691667369</t>
  </si>
  <si>
    <t>https://podminky.urs.cz/item/CS_URS_2023_01/321366111</t>
  </si>
  <si>
    <t>(4,75*44+3,65*44+5,95*56)*0,617*1,1/1000</t>
  </si>
  <si>
    <t>(1,1*56+0,75*72)*0,888*1,1/1000</t>
  </si>
  <si>
    <t>Součet D1.2.2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</si>
  <si>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</si>
  <si>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 ocelových tažených drátů jakéhokoliv druhu oceli jakéhokoliv průměru a roztečí</t>
  </si>
  <si>
    <t>16517568</t>
  </si>
  <si>
    <t>https://podminky.urs.cz/item/CS_URS_2023_01/321368211</t>
  </si>
  <si>
    <t>1,9*1,1*3,033*3,033/1000"schody"</t>
  </si>
  <si>
    <t>(0,9*15,5)*4,44/1000"potrubí"</t>
  </si>
  <si>
    <t>(1,7*15,5)*4,44/1000"potrubí"</t>
  </si>
  <si>
    <t>1/2*(3,17+1,6)*4,2*3,033/1000"nátok"</t>
  </si>
  <si>
    <t>3,17*3,65*3,033/1000"nátok"</t>
  </si>
  <si>
    <t>5*2,3*3,033/1000"vývar"</t>
  </si>
  <si>
    <t>2,2*1,73*3,033*1,25/1000"podkladní beton"</t>
  </si>
  <si>
    <t>R350501501</t>
  </si>
  <si>
    <t>Dodávka a osazení ocelových vodících U profilů pro dluže s kotevními trny, povrchová úprava žárovým zinkováním</t>
  </si>
  <si>
    <t>84854440</t>
  </si>
  <si>
    <t>6,021*4+0,9*2</t>
  </si>
  <si>
    <t>31</t>
  </si>
  <si>
    <t>434311115</t>
  </si>
  <si>
    <t>Stupně dusané z betonu prostého nebo prokládaného kamenem na terén nebo na desku bez potěru, se zahlazením povrchu tř. C 20/25</t>
  </si>
  <si>
    <t>450813076</t>
  </si>
  <si>
    <t>https://podminky.urs.cz/item/CS_URS_2023_01/434311115</t>
  </si>
  <si>
    <t>0,9*6</t>
  </si>
  <si>
    <t>32</t>
  </si>
  <si>
    <t>434351141</t>
  </si>
  <si>
    <t>Bednění stupňů betonovaných na podstupňové desce nebo na terénu půdorysně přímočarých zřízení</t>
  </si>
  <si>
    <t>2040624861</t>
  </si>
  <si>
    <t>https://podminky.urs.cz/item/CS_URS_2023_01/434351141</t>
  </si>
  <si>
    <t>6*0,9*(0,45+0,2)</t>
  </si>
  <si>
    <t>33</t>
  </si>
  <si>
    <t>434351142</t>
  </si>
  <si>
    <t>Bednění stupňů betonovaných na podstupňové desce nebo na terénu půdorysně přímočarých odstranění</t>
  </si>
  <si>
    <t>1813064087</t>
  </si>
  <si>
    <t>https://podminky.urs.cz/item/CS_URS_2023_01/434351142</t>
  </si>
  <si>
    <t>34</t>
  </si>
  <si>
    <t>451314211</t>
  </si>
  <si>
    <t>Podklad pod dlažbu z betonu prostého bez zvýšených nároků na prostředí tř. C 25/30 tl. do 100 mm</t>
  </si>
  <si>
    <t>1729903355</t>
  </si>
  <si>
    <t>https://podminky.urs.cz/item/CS_URS_2023_01/451314211</t>
  </si>
  <si>
    <t>1/2*(3,17+1,6)*4,2"nátok"</t>
  </si>
  <si>
    <t>3,17*3,65"nátok"</t>
  </si>
  <si>
    <t>5*2,3"vývar"</t>
  </si>
  <si>
    <t>35</t>
  </si>
  <si>
    <t>451571111</t>
  </si>
  <si>
    <t>Lože pod dlažby ze štěrkopísků, tl. vrstvy do 100 mm</t>
  </si>
  <si>
    <t>1238273224</t>
  </si>
  <si>
    <t>https://podminky.urs.cz/item/CS_URS_2023_01/451571111</t>
  </si>
  <si>
    <t>36</t>
  </si>
  <si>
    <t>452311121</t>
  </si>
  <si>
    <t>Podkladní a zajišťovací konstrukce z betonu prostého v otevřeném výkopu bez zvýšených nároků na prostředí desky pod potrubí, stoky a drobné objekty z betonu tř. C 8/10</t>
  </si>
  <si>
    <t>-1084559799</t>
  </si>
  <si>
    <t>https://podminky.urs.cz/item/CS_URS_2025_02/452311121</t>
  </si>
  <si>
    <t>1,83*2,483*0,1"podkladní beton"</t>
  </si>
  <si>
    <t>37</t>
  </si>
  <si>
    <t>463212111</t>
  </si>
  <si>
    <t>Rovnanina z lomového kamene upraveného, tříděného jakékoliv tloušťky rovnaniny s vyklínováním spár a dutin úlomky kamene</t>
  </si>
  <si>
    <t>-1072229224</t>
  </si>
  <si>
    <t>https://podminky.urs.cz/item/CS_URS_2023_01/463212111</t>
  </si>
  <si>
    <t>2,7*4,5*0,3</t>
  </si>
  <si>
    <t>38</t>
  </si>
  <si>
    <t>463212191</t>
  </si>
  <si>
    <t>Rovnanina z lomového kamene upraveného, tříděného Příplatek k cenám za vypracování líce</t>
  </si>
  <si>
    <t>1636458503</t>
  </si>
  <si>
    <t>https://podminky.urs.cz/item/CS_URS_2023_01/463212191</t>
  </si>
  <si>
    <t>2,7*4,5</t>
  </si>
  <si>
    <t>39</t>
  </si>
  <si>
    <t>465513227</t>
  </si>
  <si>
    <t>Dlažba z lomového kamene lomařsky upraveného na cementovou maltu, s vyspárováním cementovou maltou, tl. kamene 250 mm</t>
  </si>
  <si>
    <t>-1872034251</t>
  </si>
  <si>
    <t>https://podminky.urs.cz/item/CS_URS_2023_01/465513227</t>
  </si>
  <si>
    <t>40</t>
  </si>
  <si>
    <t>564231011</t>
  </si>
  <si>
    <t>Podklad nebo podsyp ze štěrkopísku ŠP s rozprostřením, vlhčením a zhutněním plochy jednotlivě do 100 m2, po zhutnění tl. 100 mm</t>
  </si>
  <si>
    <t>-2053558563</t>
  </si>
  <si>
    <t>https://podminky.urs.cz/item/CS_URS_2025_02/564231011</t>
  </si>
  <si>
    <t>Vedení trubní dálková a přípojná</t>
  </si>
  <si>
    <t>41</t>
  </si>
  <si>
    <t>8103918.R</t>
  </si>
  <si>
    <t>Bourání stávajícího dřevěného potrubí v otevřeném výkopu DN přes 200 do 500</t>
  </si>
  <si>
    <t>347646338</t>
  </si>
  <si>
    <t>24,5</t>
  </si>
  <si>
    <t>42</t>
  </si>
  <si>
    <t>R810101501</t>
  </si>
  <si>
    <t>Dodávka a montáž ocelového potrubí v požeráku z trubky 114/8mm délky 2m, 2x oblouk</t>
  </si>
  <si>
    <t>430873441</t>
  </si>
  <si>
    <t>43</t>
  </si>
  <si>
    <t>R810101502</t>
  </si>
  <si>
    <t>Dodávka a montáž odtokového potrubí do vrtu PE100RC SDR11 De630</t>
  </si>
  <si>
    <t>-231742660</t>
  </si>
  <si>
    <t>44</t>
  </si>
  <si>
    <t>R810101503</t>
  </si>
  <si>
    <t>Montáž nožového šoupěte včetně ovládacího mechanismu pod poklopem požeráku, dodávka ovládací tyče</t>
  </si>
  <si>
    <t>-1432419714</t>
  </si>
  <si>
    <t>45</t>
  </si>
  <si>
    <t>42221509</t>
  </si>
  <si>
    <t>šoupě nožové s nestoupavým vřetenem oboustranně těsnicí DN 300</t>
  </si>
  <si>
    <t>2071648739</t>
  </si>
  <si>
    <t>46</t>
  </si>
  <si>
    <t>42210104</t>
  </si>
  <si>
    <t>kolo ruční pro DN 250-300 D 500mm, ovládací tyč</t>
  </si>
  <si>
    <t>-553641069</t>
  </si>
  <si>
    <t>Ostatní konstrukce a práce, bourání</t>
  </si>
  <si>
    <t>47</t>
  </si>
  <si>
    <t>934956124</t>
  </si>
  <si>
    <t>Přepadová a ochranná zařízení nádrží dřevěná hradítka (dluže požeráku) š.150 mm, bez nátěru, s potřebným kováním z dubového dřeva, tl. 50 mm</t>
  </si>
  <si>
    <t>1799279233</t>
  </si>
  <si>
    <t>https://podminky.urs.cz/item/CS_URS_2023_01/934956124</t>
  </si>
  <si>
    <t>0,85*4,6*2</t>
  </si>
  <si>
    <t>48</t>
  </si>
  <si>
    <t>936501111</t>
  </si>
  <si>
    <t>Limnigrafická lať osazená v jakémkoliv sklonu</t>
  </si>
  <si>
    <t>-7227108</t>
  </si>
  <si>
    <t>https://podminky.urs.cz/item/CS_URS_2023_01/936501111</t>
  </si>
  <si>
    <t>49</t>
  </si>
  <si>
    <t>953334423</t>
  </si>
  <si>
    <t>Těsnící plech do pracovních spar betonových konstrukcí horizontálních i vertikálních (podlaha - zeď, zeď - strop a technologických) délky do 2,5 m s nožičkou s bitumenovým povrchem oboustranným, šířky 160 mm</t>
  </si>
  <si>
    <t>1953750345</t>
  </si>
  <si>
    <t>https://podminky.urs.cz/item/CS_URS_2023_01/953334423</t>
  </si>
  <si>
    <t>1,6*3*2</t>
  </si>
  <si>
    <t>50</t>
  </si>
  <si>
    <t>953961112</t>
  </si>
  <si>
    <t>Kotvy chemické s vyvrtáním otvoru do betonu, železobetonu nebo tvrdého kamene tmel, velikost M 10, hloubka 90 mm</t>
  </si>
  <si>
    <t>270496833</t>
  </si>
  <si>
    <t>https://podminky.urs.cz/item/CS_URS_2023_01/953961112</t>
  </si>
  <si>
    <t>51</t>
  </si>
  <si>
    <t>961055111</t>
  </si>
  <si>
    <t>Bourání základů z betonu železového</t>
  </si>
  <si>
    <t>-689150128</t>
  </si>
  <si>
    <t>https://podminky.urs.cz/item/CS_URS_2025_02/961055111</t>
  </si>
  <si>
    <t>(2+2+2+2)*2,5*0,15</t>
  </si>
  <si>
    <t>(2*2*0,15)*2</t>
  </si>
  <si>
    <t>52</t>
  </si>
  <si>
    <t>R95396512</t>
  </si>
  <si>
    <t>Kotvy chemické s vyvrtáním otvoru kotevní šrouby pro chemické kotvy, velikost M 12, délka 120 mm, nerez</t>
  </si>
  <si>
    <t>1631847751</t>
  </si>
  <si>
    <t>53</t>
  </si>
  <si>
    <t>31111018</t>
  </si>
  <si>
    <t>matice nerezová šestihranná M10</t>
  </si>
  <si>
    <t>100 kus</t>
  </si>
  <si>
    <t>994404298</t>
  </si>
  <si>
    <t>54</t>
  </si>
  <si>
    <t>31121025</t>
  </si>
  <si>
    <t>podložka nerezová 10,5 DIN 9021</t>
  </si>
  <si>
    <t>558607731</t>
  </si>
  <si>
    <t>55</t>
  </si>
  <si>
    <t>31121012</t>
  </si>
  <si>
    <t>podložka pružná s čtvercovým průřezem DIN 7980 BZ D 10mm</t>
  </si>
  <si>
    <t>1451663110</t>
  </si>
  <si>
    <t>56</t>
  </si>
  <si>
    <t>R960108888</t>
  </si>
  <si>
    <t>Demontáž a likidace stávajícícho výpustného zařízení /armaturní šachta, potrubí, ovládací prvky, vtokový a výtokový objekt/ na recyklační skládce</t>
  </si>
  <si>
    <t>kpl</t>
  </si>
  <si>
    <t>453312344</t>
  </si>
  <si>
    <t>57</t>
  </si>
  <si>
    <t>997013501</t>
  </si>
  <si>
    <t>Odvoz suti a vybouraných hmot na skládku nebo meziskládku se složením, na vzdálenost do 1 km</t>
  </si>
  <si>
    <t>-1658417466</t>
  </si>
  <si>
    <t>https://podminky.urs.cz/item/CS_URS_2025_02/997013501</t>
  </si>
  <si>
    <t>58</t>
  </si>
  <si>
    <t>997013509</t>
  </si>
  <si>
    <t>Odvoz suti a vybouraných hmot na skládku nebo meziskládku se složením, na vzdálenost Příplatek k ceně za každý další započatý 1 km přes 1 km</t>
  </si>
  <si>
    <t>1039092798</t>
  </si>
  <si>
    <t>https://podminky.urs.cz/item/CS_URS_2025_02/997013509</t>
  </si>
  <si>
    <t>33,643*10 'Přepočtené koeficientem množství</t>
  </si>
  <si>
    <t>59</t>
  </si>
  <si>
    <t>997013602</t>
  </si>
  <si>
    <t>Poplatek za uložení stavebního odpadu na skládce (skládkovné) z armovaného betonu zatříděného do Katalogu odpadů pod kódem 17 01 01</t>
  </si>
  <si>
    <t>-1784458736</t>
  </si>
  <si>
    <t>https://podminky.urs.cz/item/CS_URS_2025_02/997013602</t>
  </si>
  <si>
    <t>60</t>
  </si>
  <si>
    <t>998322011</t>
  </si>
  <si>
    <t>Přesun hmot pro objekty hráze přehradní zděné, betonové, železobetonové dopravní vzdálenost do 500 m</t>
  </si>
  <si>
    <t>-827541925</t>
  </si>
  <si>
    <t>https://podminky.urs.cz/item/CS_URS_2023_01/998322011</t>
  </si>
  <si>
    <t>PSV</t>
  </si>
  <si>
    <t>Práce a dodávky PSV</t>
  </si>
  <si>
    <t>762</t>
  </si>
  <si>
    <t>Konstrukce tesařské</t>
  </si>
  <si>
    <t>61</t>
  </si>
  <si>
    <t>762081510</t>
  </si>
  <si>
    <t>Hoblování hraněného řeziva zabudovaného do konstrukce plošné prkna, fošny</t>
  </si>
  <si>
    <t>-1858867218</t>
  </si>
  <si>
    <t>https://podminky.urs.cz/item/CS_URS_2023_01/762081510</t>
  </si>
  <si>
    <t>6*0,9"výkres císlo D1.2.5</t>
  </si>
  <si>
    <t>62</t>
  </si>
  <si>
    <t>762523108</t>
  </si>
  <si>
    <t>Položení podlah hoblovaných na sraz z fošen</t>
  </si>
  <si>
    <t>1099064325</t>
  </si>
  <si>
    <t>https://podminky.urs.cz/item/CS_URS_2023_01/762523108</t>
  </si>
  <si>
    <t>63</t>
  </si>
  <si>
    <t>60556101</t>
  </si>
  <si>
    <t>řezivo dubové sušené tl 50mm</t>
  </si>
  <si>
    <t>-150826339</t>
  </si>
  <si>
    <t>6*0,05*0,9</t>
  </si>
  <si>
    <t>64</t>
  </si>
  <si>
    <t>762595001</t>
  </si>
  <si>
    <t>Spojovací prostředky podlah a podkladových konstrukcí hřebíky, vruty</t>
  </si>
  <si>
    <t>-820501935</t>
  </si>
  <si>
    <t>https://podminky.urs.cz/item/CS_URS_2023_01/762595001</t>
  </si>
  <si>
    <t>6*0,9</t>
  </si>
  <si>
    <t>65</t>
  </si>
  <si>
    <t>998762101</t>
  </si>
  <si>
    <t>Přesun hmot pro konstrukce tesařské stanovený z hmotnosti přesunovaného materiálu vodorovná dopravní vzdálenost do 50 m v objektech výšky do 6 m</t>
  </si>
  <si>
    <t>493653493</t>
  </si>
  <si>
    <t>https://podminky.urs.cz/item/CS_URS_2023_01/998762101</t>
  </si>
  <si>
    <t>767</t>
  </si>
  <si>
    <t>Konstrukce zámečnické</t>
  </si>
  <si>
    <t>66</t>
  </si>
  <si>
    <t>998767101</t>
  </si>
  <si>
    <t>Přesun hmot pro zámečnické konstrukce stanovený z hmotnosti přesunovaného materiálu vodorovná dopravní vzdálenost do 50 m v objektech výšky do 6 m</t>
  </si>
  <si>
    <t>-627394585</t>
  </si>
  <si>
    <t>https://podminky.urs.cz/item/CS_URS_2023_01/998767101</t>
  </si>
  <si>
    <t>67</t>
  </si>
  <si>
    <t>R76700100</t>
  </si>
  <si>
    <t>Dodávka a osazení ocelových česlí požeráku s rámem, povrchová úprava žárovým zinkováním</t>
  </si>
  <si>
    <t>1546349370</t>
  </si>
  <si>
    <t>68</t>
  </si>
  <si>
    <t>R767001020</t>
  </si>
  <si>
    <t>Výroba a osazení ocelového uzamykatelného poklopu požeráku s rámem, povrchová úprava žárovým zinkováním</t>
  </si>
  <si>
    <t>75502844</t>
  </si>
  <si>
    <t>1,9*1,1</t>
  </si>
  <si>
    <t>28,5*1,1</t>
  </si>
  <si>
    <t>51,5*1,1</t>
  </si>
  <si>
    <t>0,7*1,1</t>
  </si>
  <si>
    <t>1,1*1,1</t>
  </si>
  <si>
    <t>(3,9+10,5)*1,1</t>
  </si>
  <si>
    <t>69</t>
  </si>
  <si>
    <t>13010508</t>
  </si>
  <si>
    <t>úhelník ocelový nerovnostranný jakost S235JR (11 375) 60x40x5mm</t>
  </si>
  <si>
    <t>1962567311</t>
  </si>
  <si>
    <t>(3,9+10,5)*1,1/1000</t>
  </si>
  <si>
    <t>70</t>
  </si>
  <si>
    <t>R130110421</t>
  </si>
  <si>
    <t>tyč ocelová plochá jakost S235JR (11 375) 50x4mm</t>
  </si>
  <si>
    <t>2144435962</t>
  </si>
  <si>
    <t>1,9*1,1/1000</t>
  </si>
  <si>
    <t>71</t>
  </si>
  <si>
    <t>13010218</t>
  </si>
  <si>
    <t>tyč ocelová plochá jakost S235JR (11 375) 50x5mm</t>
  </si>
  <si>
    <t>-1963622703</t>
  </si>
  <si>
    <t>1,1*1,1/1000</t>
  </si>
  <si>
    <t>72</t>
  </si>
  <si>
    <t>13010202</t>
  </si>
  <si>
    <t>tyč ocelová plochá jakost S235JR (11 375) 40x5mm</t>
  </si>
  <si>
    <t>602620955</t>
  </si>
  <si>
    <t>0,7*1,1/1000</t>
  </si>
  <si>
    <t>73</t>
  </si>
  <si>
    <t>R592315151</t>
  </si>
  <si>
    <t>pant Pz dl 350mm v 60mm</t>
  </si>
  <si>
    <t>1276101711</t>
  </si>
  <si>
    <t>74</t>
  </si>
  <si>
    <t>13611306</t>
  </si>
  <si>
    <t>plech ocelový černý žebrovaný S235JR slza tl 5mm tabule</t>
  </si>
  <si>
    <t>-911068755</t>
  </si>
  <si>
    <t>51,5*1,1/1000</t>
  </si>
  <si>
    <t>75</t>
  </si>
  <si>
    <t>13010010</t>
  </si>
  <si>
    <t>tyč ocelová kruhová jakost S235JR (11 375) D 8mm</t>
  </si>
  <si>
    <t>-1206109344</t>
  </si>
  <si>
    <t>0,2*1,1/1000</t>
  </si>
  <si>
    <t>76</t>
  </si>
  <si>
    <t>14550238</t>
  </si>
  <si>
    <t>profil ocelový svařovaný jakost S235 průřez čtvercový 40x40x4mm</t>
  </si>
  <si>
    <t>-1678627502</t>
  </si>
  <si>
    <t>28,5*1,1/1000</t>
  </si>
  <si>
    <t>77</t>
  </si>
  <si>
    <t>R767001021</t>
  </si>
  <si>
    <t>Zajišťující řetízek proti vylomení poklopu, zinkovaný včetně montáže</t>
  </si>
  <si>
    <t>-969768546</t>
  </si>
  <si>
    <t>Součet D.1.2.3</t>
  </si>
  <si>
    <t>78</t>
  </si>
  <si>
    <t>R767001022</t>
  </si>
  <si>
    <t>Výroba a osazení ocelového manipulačního žebříku, povrchová úprava žárovým zinkováním</t>
  </si>
  <si>
    <t>-499456733</t>
  </si>
  <si>
    <t>12*3,15</t>
  </si>
  <si>
    <t>12*0,1*12,16</t>
  </si>
  <si>
    <t>(20*0,6)*3,99</t>
  </si>
  <si>
    <t>79</t>
  </si>
  <si>
    <t>13010222</t>
  </si>
  <si>
    <t>tyč ocelová plochá jakost S235JR (11 375) 50x8mm</t>
  </si>
  <si>
    <t>1123054650</t>
  </si>
  <si>
    <t>12*3,15/1000"manipulacní žebrík"</t>
  </si>
  <si>
    <t>80</t>
  </si>
  <si>
    <t>13010224</t>
  </si>
  <si>
    <t>tyč ocelová plochá jakost S235JR (11 375) 50x10mm</t>
  </si>
  <si>
    <t>1417188525</t>
  </si>
  <si>
    <t>(20*0,6)*3,99/1000</t>
  </si>
  <si>
    <t>81</t>
  </si>
  <si>
    <t>13010528</t>
  </si>
  <si>
    <t>úhelník ocelový nerovnostranný jakost S235JR (11 375) 120x80x8mm</t>
  </si>
  <si>
    <t>1955951061</t>
  </si>
  <si>
    <t>12*0,1*12,16/1000</t>
  </si>
  <si>
    <t>82</t>
  </si>
  <si>
    <t>54934112.R</t>
  </si>
  <si>
    <t>upevnění na zeď nerezové, závitová tyč M12x160mm</t>
  </si>
  <si>
    <t>34253130</t>
  </si>
  <si>
    <t>83</t>
  </si>
  <si>
    <t>R767001023</t>
  </si>
  <si>
    <t>Výroba a osazení přístupové lávky, povrchová úprava žárovým zinkováním</t>
  </si>
  <si>
    <t>-790064838</t>
  </si>
  <si>
    <t>84</t>
  </si>
  <si>
    <t>30909171</t>
  </si>
  <si>
    <t>šroub vratový 4.6 M6x70mm</t>
  </si>
  <si>
    <t>398847074</t>
  </si>
  <si>
    <t>85</t>
  </si>
  <si>
    <t>31111016</t>
  </si>
  <si>
    <t>matice nerezová šestihranná M6</t>
  </si>
  <si>
    <t>-155449756</t>
  </si>
  <si>
    <t>86</t>
  </si>
  <si>
    <t>31121002</t>
  </si>
  <si>
    <t>podložka pod dřevěnou konstrukci DIN 440 D 6mm</t>
  </si>
  <si>
    <t>468453141</t>
  </si>
  <si>
    <t>87</t>
  </si>
  <si>
    <t>13010420</t>
  </si>
  <si>
    <t>úhelník ocelový rovnostranný jakost S235JR (11 375) 50x50x5mm</t>
  </si>
  <si>
    <t>1287970888</t>
  </si>
  <si>
    <t>0,885*6*4,03*1,1/1000</t>
  </si>
  <si>
    <t>88</t>
  </si>
  <si>
    <t>13010822</t>
  </si>
  <si>
    <t>ocel profilová jakost S235JR (11 375) průřez U (UPN) 160</t>
  </si>
  <si>
    <t>684263008</t>
  </si>
  <si>
    <t>12*18,8*1,1/1000</t>
  </si>
  <si>
    <t>89</t>
  </si>
  <si>
    <t>14011026</t>
  </si>
  <si>
    <t>trubka ocelová bezešvá hladká jakost 11 353 51x3,2mm</t>
  </si>
  <si>
    <t>1699014012</t>
  </si>
  <si>
    <t>((1,2*4)+3,5+3,5)*1,1"zábradlí výtokové celo"</t>
  </si>
  <si>
    <t>((1,2*5)+4,8+4,8)*2*1,1"zábradlí vývarište"</t>
  </si>
  <si>
    <t>(1,2+1,2+1,2+3+3)*1,1"zábradlí schody"</t>
  </si>
  <si>
    <t>(2,6+5+2,4+1+10,2+7,8+6,4)*1,1"zábradlí lávka"</t>
  </si>
  <si>
    <t xml:space="preserve">Součet </t>
  </si>
  <si>
    <t>90</t>
  </si>
  <si>
    <t>54934110.R</t>
  </si>
  <si>
    <t>upevnění na zeď nerezové s vnitřním závitem M10, závitová tyč M10x160mm</t>
  </si>
  <si>
    <t>-390924132</t>
  </si>
  <si>
    <t>783</t>
  </si>
  <si>
    <t>Dokončovací práce - nátěry</t>
  </si>
  <si>
    <t>91</t>
  </si>
  <si>
    <t>783218211</t>
  </si>
  <si>
    <t>Lakovací nátěr tesařských konstrukcí dvojnásobný s mezibroušením syntetický</t>
  </si>
  <si>
    <t>539415665</t>
  </si>
  <si>
    <t>https://podminky.urs.cz/item/CS_URS_2023_01/783218211</t>
  </si>
  <si>
    <t>0,9*0,04*30*2</t>
  </si>
  <si>
    <t>6*0,04*2</t>
  </si>
  <si>
    <t>6*0,9*2</t>
  </si>
  <si>
    <t>Součet D.1.2.4</t>
  </si>
  <si>
    <t>D.1.3 - Bezpečnostní přeliv</t>
  </si>
  <si>
    <t>1167211133</t>
  </si>
  <si>
    <t>https://podminky.urs.cz/item/CS_URS_2025_02/121151113</t>
  </si>
  <si>
    <t>(9,2+3,828+2,3)*10"výkres číslo D1.3.3</t>
  </si>
  <si>
    <t>32*6"výkres číslo D1.3.2</t>
  </si>
  <si>
    <t>122251104</t>
  </si>
  <si>
    <t>Odkopávky a prokopávky nezapažené strojně v hornině třídy těžitelnosti I skupiny 3 přes 100 do 500 m3</t>
  </si>
  <si>
    <t>837506159</t>
  </si>
  <si>
    <t>https://podminky.urs.cz/item/CS_URS_2025_02/122251104</t>
  </si>
  <si>
    <t>(15+3,828)*0,5*3,45*7</t>
  </si>
  <si>
    <t>7,7*6,2*2,45</t>
  </si>
  <si>
    <t>8*2,5*0,5</t>
  </si>
  <si>
    <t>Součet"výkres číslo D1.3.3</t>
  </si>
  <si>
    <t>124253101</t>
  </si>
  <si>
    <t>Vykopávky pro koryta vodotečí strojně v hornině třídy těžitelnosti I skupiny 3 přes 100 do 1 000 m3</t>
  </si>
  <si>
    <t>-740804631</t>
  </si>
  <si>
    <t>https://podminky.urs.cz/item/CS_URS_2025_02/124253101</t>
  </si>
  <si>
    <t>347</t>
  </si>
  <si>
    <t>-32*6*0,2"odpočet sejmuté ornice</t>
  </si>
  <si>
    <t>Součet"výkres číslo D1.3.2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</si>
  <si>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</si>
  <si>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</si>
  <si>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-1732311649</t>
  </si>
  <si>
    <t>https://podminky.urs.cz/item/CS_URS_2025_02/162251102</t>
  </si>
  <si>
    <t>170,308"na meziskládku</t>
  </si>
  <si>
    <t>170,308"z meziskládky pro zpětný zásyp</t>
  </si>
  <si>
    <t>-1263880560</t>
  </si>
  <si>
    <t>https://podminky.urs.cz/item/CS_URS_2025_02/162751117</t>
  </si>
  <si>
    <t>354,311+308,6-170,308-33"položky dílu 1</t>
  </si>
  <si>
    <t>-1621592532</t>
  </si>
  <si>
    <t>https://podminky.urs.cz/item/CS_URS_2025_02/162751119</t>
  </si>
  <si>
    <t>459,603*6 'Přepočtené koeficientem množství</t>
  </si>
  <si>
    <t>Nakládání, skládání a překládání neulehlého výkopku nebo sypaniny strojně nakládání, množství přes 100 m3, z hornin třídy těžitelnosti I, skupiny 1 až 3</t>
  </si>
  <si>
    <t>-1694837930</t>
  </si>
  <si>
    <t>https://podminky.urs.cz/item/CS_URS_2025_02/167151111</t>
  </si>
  <si>
    <t>170,308+33"z meziskládky pro zpětný zásyp</t>
  </si>
  <si>
    <t>389827965</t>
  </si>
  <si>
    <t>https://podminky.urs.cz/item/CS_URS_2025_02/171103201</t>
  </si>
  <si>
    <t>33"výkres číslo D1.3.3</t>
  </si>
  <si>
    <t>2129503976</t>
  </si>
  <si>
    <t>https://podminky.urs.cz/item/CS_URS_2025_02/171201231</t>
  </si>
  <si>
    <t>459,603*2 'Přepočtené koeficientem množství</t>
  </si>
  <si>
    <t>-1434993633</t>
  </si>
  <si>
    <t>https://podminky.urs.cz/item/CS_URS_2025_02/171251201</t>
  </si>
  <si>
    <t>174151101</t>
  </si>
  <si>
    <t>Zásyp sypaninou z jakékoliv horniny strojně s uložením výkopku ve vrstvách se zhutněním jam, šachet, rýh nebo kolem objektů v těchto vykopávkách</t>
  </si>
  <si>
    <t>236909232</t>
  </si>
  <si>
    <t>https://podminky.urs.cz/item/CS_URS_2025_02/174151101</t>
  </si>
  <si>
    <t>-(3,4+2,8)*0,5*2*9,2</t>
  </si>
  <si>
    <t>Mezisoučet"výkres číslo D1.3.3</t>
  </si>
  <si>
    <t>181411122</t>
  </si>
  <si>
    <t>Založení trávníku na půdě předem připravené plochy do 1000 m2 výsevem včetně utažení lučního na svahu přes 1:5 do 1:2</t>
  </si>
  <si>
    <t>836430527</t>
  </si>
  <si>
    <t>https://podminky.urs.cz/item/CS_URS_2025_02/181411122</t>
  </si>
  <si>
    <t>00572474</t>
  </si>
  <si>
    <t>osivo směs travní krajinná-svahová</t>
  </si>
  <si>
    <t>1478399774</t>
  </si>
  <si>
    <t>345,28*0,02 'Přepočtené koeficientem množství</t>
  </si>
  <si>
    <t>182151111</t>
  </si>
  <si>
    <t>Svahování trvalých svahů do projektovaných profilů strojně s potřebným přemístěním výkopku při svahování v zářezech v hornině třídy těžitelnosti I, skupiny 1 až 3</t>
  </si>
  <si>
    <t>1950906649</t>
  </si>
  <si>
    <t>https://podminky.urs.cz/item/CS_URS_2025_02/182151111</t>
  </si>
  <si>
    <t>32*(2+1,6+2)"výkres číslo D1.3.2</t>
  </si>
  <si>
    <t>-638201069</t>
  </si>
  <si>
    <t>https://podminky.urs.cz/item/CS_URS_2025_02/182251101</t>
  </si>
  <si>
    <t>182351123</t>
  </si>
  <si>
    <t>Rozprostření a urovnání ornice ve svahu sklonu přes 1:5 strojně při souvislé ploše přes 100 do 500 m2, tl. vrstvy do 200 mm</t>
  </si>
  <si>
    <t>-996664401</t>
  </si>
  <si>
    <t>https://podminky.urs.cz/item/CS_URS_2025_02/182351123</t>
  </si>
  <si>
    <t>273313511</t>
  </si>
  <si>
    <t>Základy z betonu prostého desky z betonu kamenem neprokládaného tř. C 12/15</t>
  </si>
  <si>
    <t>2064946067</t>
  </si>
  <si>
    <t>https://podminky.urs.cz/item/CS_URS_2025_02/273313511</t>
  </si>
  <si>
    <t>6,5"výkres číslo D1.3.3</t>
  </si>
  <si>
    <t>321213235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</si>
  <si>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se zatřením spár, na cementovou maltu</t>
  </si>
  <si>
    <t>702594093</t>
  </si>
  <si>
    <t>https://podminky.urs.cz/item/CS_URS_2025_02/321213235</t>
  </si>
  <si>
    <t>8"stabilizační prahy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</si>
  <si>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25/30</t>
  </si>
  <si>
    <t>355083060</t>
  </si>
  <si>
    <t>7,5"základová deska pod IZM</t>
  </si>
  <si>
    <t>12,2"obetonování IZM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</si>
  <si>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</si>
  <si>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1090033996</t>
  </si>
  <si>
    <t>https://podminky.urs.cz/item/CS_URS_2025_02/321321116</t>
  </si>
  <si>
    <t>7,6"základová deska pod přelivem</t>
  </si>
  <si>
    <t>4,8"základová deska výtokového čela</t>
  </si>
  <si>
    <t>8,7"přelivné stěny</t>
  </si>
  <si>
    <t>8,9"čela propustků</t>
  </si>
  <si>
    <t>-655846649</t>
  </si>
  <si>
    <t>https://podminky.urs.cz/item/CS_URS_2025_02/321351010</t>
  </si>
  <si>
    <t>(4,057*2+1,263*2+2,214+4)*0,4</t>
  </si>
  <si>
    <t>(7,385+1,1)*2*0,3</t>
  </si>
  <si>
    <t>(7+1,7)*2*0,4</t>
  </si>
  <si>
    <t>Mezisoučet"výkres číslo D1.3.4</t>
  </si>
  <si>
    <t>(3,4+0,4)*2*2,8</t>
  </si>
  <si>
    <t>(3,527*4+1*2+0,7*2+2+1,7)*2,15</t>
  </si>
  <si>
    <t>(7,385+1,1)*2*1,6</t>
  </si>
  <si>
    <t>(7+0,4)*2*(0,494+1+0,85)</t>
  </si>
  <si>
    <t>Mezisoučet"výkres číslo D1.3.5</t>
  </si>
  <si>
    <t>1641440293</t>
  </si>
  <si>
    <t>https://podminky.urs.cz/item/CS_URS_2025_02/321352010</t>
  </si>
  <si>
    <t>321361101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</si>
  <si>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10 216 (E)</t>
  </si>
  <si>
    <t>1403448607</t>
  </si>
  <si>
    <t>https://podminky.urs.cz/item/CS_URS_2025_02/321361101</t>
  </si>
  <si>
    <t>(0,58*130+1,1*85)*0,617*1,1*0,001"výkres číslo D1.3.6</t>
  </si>
  <si>
    <t>1045720094</t>
  </si>
  <si>
    <t>https://podminky.urs.cz/item/CS_URS_2025_02/321366111</t>
  </si>
  <si>
    <t>(1,4*80+2,58*70+1,08*16+0,88*48)*0,888*1,1*0,001"výkres číslo D1.3.4</t>
  </si>
  <si>
    <t>(1,4*139+2,47*16+1,02*36+0,56*36+2,1*64)*0,888*1,1*0,001"výkres číslo D1.3.5</t>
  </si>
  <si>
    <t>(6,9*26+3,8*45+10,5*37)*0,617*1,1*0,001"výkres číslo D1.3.5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</si>
  <si>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</si>
  <si>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591762411</t>
  </si>
  <si>
    <t>https://podminky.urs.cz/item/CS_URS_2025_02/321368211</t>
  </si>
  <si>
    <t>(3,7*4,9+8,65*3,4+7*1,7)*2*3,033*1,25*0,001</t>
  </si>
  <si>
    <t>(4*2,8*2+(4,057*2+1,263*2+2,214)*2*2,15)*3,033*1,25*0,001</t>
  </si>
  <si>
    <t>7*2,344*2*3,033*1,25*0,001</t>
  </si>
  <si>
    <t>((7,385+1,1)*(2*1,6*2+2,8))*3,033*1,25*0,001</t>
  </si>
  <si>
    <t>Součet"výkres číslo D1.3.4</t>
  </si>
  <si>
    <t>389121111</t>
  </si>
  <si>
    <t>Osazení dílců rámové konstrukce propustků a podchodů hmotnosti jednotlivě do 5 t</t>
  </si>
  <si>
    <t>-2142006065</t>
  </si>
  <si>
    <t>https://podminky.urs.cz/item/CS_URS_2025_02/389121111</t>
  </si>
  <si>
    <t>9"výkres číslo D1.3.3</t>
  </si>
  <si>
    <t>R59383451</t>
  </si>
  <si>
    <t>propust rámová 1,00x2,00x1,00m</t>
  </si>
  <si>
    <t>-2083950119</t>
  </si>
  <si>
    <t>389361003</t>
  </si>
  <si>
    <t>Výztuž doplňková uzavírací nebo petlicové spáry dílců rámové konstrukce z betonářské oceli 10 505 (R) nebo BSt 500 průměru do 12 mm</t>
  </si>
  <si>
    <t>1389067630</t>
  </si>
  <si>
    <t>https://podminky.urs.cz/item/CS_URS_2025_02/389361003</t>
  </si>
  <si>
    <t>(1,7*68+3,5*34)*0,888*1,1*0,001"výkres číslo D1.3.4</t>
  </si>
  <si>
    <t>389381118</t>
  </si>
  <si>
    <t>Doplňková betonáž malého rozsahu včetně bednění uzavírací nebo petlicové spáry dílců rámové konstrukce, z betonu C 25/30</t>
  </si>
  <si>
    <t>-582781263</t>
  </si>
  <si>
    <t>https://podminky.urs.cz/item/CS_URS_2025_02/389381118</t>
  </si>
  <si>
    <t>(2+1)*2*0,1*0,2*8"výkres číslo D1.3.3</t>
  </si>
  <si>
    <t>2109026435</t>
  </si>
  <si>
    <t>https://podminky.urs.cz/item/CS_URS_2025_02/451571111</t>
  </si>
  <si>
    <t>440"výkres číslo D1.3.3</t>
  </si>
  <si>
    <t>457971121</t>
  </si>
  <si>
    <t>Zřízení vrstvy z geotextilie s přesahem bez připevnění k podkladu, s potřebným dočasným zatěžováním včetně zakotvení okraje o sklonu přes 10° do 35°, šířky geotextilie do 3 m</t>
  </si>
  <si>
    <t>879021078</t>
  </si>
  <si>
    <t>https://podminky.urs.cz/item/CS_URS_2025_02/457971121</t>
  </si>
  <si>
    <t>485,000"výkres číslo D1.3.3</t>
  </si>
  <si>
    <t>241599195</t>
  </si>
  <si>
    <t>485*1,2 'Přepočtené koeficientem množství</t>
  </si>
  <si>
    <t>79527925</t>
  </si>
  <si>
    <t>https://podminky.urs.cz/item/CS_URS_2025_02/463212111</t>
  </si>
  <si>
    <t>440*0,35"výkres číslo D1.3.3</t>
  </si>
  <si>
    <t>95811036</t>
  </si>
  <si>
    <t>https://podminky.urs.cz/item/CS_URS_2025_02/463212191</t>
  </si>
  <si>
    <t>465513327</t>
  </si>
  <si>
    <t>Dlažba z lomového kamene lomařsky upraveného na cementovou maltu, s vyspárováním cementovou maltou, tl. kamene 300 mm</t>
  </si>
  <si>
    <t>-74727729</t>
  </si>
  <si>
    <t>https://podminky.urs.cz/item/CS_URS_2025_02/465513327</t>
  </si>
  <si>
    <t>3,8*2,6"výkres číslo D1.3.2</t>
  </si>
  <si>
    <t>931994111</t>
  </si>
  <si>
    <t>Těsnění spáry betonové konstrukce pásy, profily, tmely profilem, spáry styčné u prefa dílců bobtnajícím</t>
  </si>
  <si>
    <t>1716418125</t>
  </si>
  <si>
    <t>https://podminky.urs.cz/item/CS_URS_2025_02/931994111</t>
  </si>
  <si>
    <t>(2*1)*2*8"výkres číslo D1.3.5</t>
  </si>
  <si>
    <t>-1826442941</t>
  </si>
  <si>
    <t>https://podminky.urs.cz/item/CS_URS_2025_02/953334423</t>
  </si>
  <si>
    <t>3,4+4,057*2+1*2+2+7+7,385*2+1,1*2"výkres číslo D1.3.5</t>
  </si>
  <si>
    <t>953961113</t>
  </si>
  <si>
    <t>Kotva chemická s vyvrtáním otvoru do betonu, železobetonu nebo tvrdého kamene tmel, velikost M 12, hloubka 110 mm</t>
  </si>
  <si>
    <t>-1483462283</t>
  </si>
  <si>
    <t>https://podminky.urs.cz/item/CS_URS_2025_02/953961113</t>
  </si>
  <si>
    <t>32"výkres číslo D1.3.2</t>
  </si>
  <si>
    <t>953965121</t>
  </si>
  <si>
    <t>Kotva chemická s vyvrtáním otvoru kotevní šrouby pro chemické kotvy, velikost M 12, délka 160 mm</t>
  </si>
  <si>
    <t>34706317</t>
  </si>
  <si>
    <t>https://podminky.urs.cz/item/CS_URS_2025_02/953965121</t>
  </si>
  <si>
    <t>32,000"výkres číslo D1.3.2</t>
  </si>
  <si>
    <t>31111006</t>
  </si>
  <si>
    <t>matice přesná šestihranná Pz DIN 934-8 M12</t>
  </si>
  <si>
    <t>904335872</t>
  </si>
  <si>
    <t>32*0,01 'Přepočtené koeficientem množství</t>
  </si>
  <si>
    <t>31120006</t>
  </si>
  <si>
    <t>podložka DIN 125-A ZB D 12mm</t>
  </si>
  <si>
    <t>-848212354</t>
  </si>
  <si>
    <t>31121013</t>
  </si>
  <si>
    <t>podložka pružná s čtvercovým průřezem DIN 7980 BZ D 12mm</t>
  </si>
  <si>
    <t>158472104</t>
  </si>
  <si>
    <t>960111221</t>
  </si>
  <si>
    <t>Bourání konstrukcí vodních staveb z hladiny, s naložením vybouraných hmot a suti na dopravní prostředek nebo s odklizením na hromady do vzdálenosti 20 m z dílců prefabrikovaných betonových a železobetonových</t>
  </si>
  <si>
    <t>-63930247</t>
  </si>
  <si>
    <t>https://podminky.urs.cz/item/CS_URS_2025_02/960111221</t>
  </si>
  <si>
    <t>5*(1,4*2-1*1,5)+1"stávající BP</t>
  </si>
  <si>
    <t>997321211</t>
  </si>
  <si>
    <t>Svislá doprava suti a vybouraných hmot s naložením do dopravního zařízení a s vyprázdněním dopravního zařízení na hromadu nebo do dopravního prostředku na výšku do 4 m</t>
  </si>
  <si>
    <t>-155170245</t>
  </si>
  <si>
    <t>https://podminky.urs.cz/item/CS_URS_2025_02/997321211</t>
  </si>
  <si>
    <t>997321511</t>
  </si>
  <si>
    <t>Vodorovná doprava suti a vybouraných hmot bez naložení, s vyložením a hrubým urovnáním po suchu, na vzdálenost do 1 km</t>
  </si>
  <si>
    <t>-948730484</t>
  </si>
  <si>
    <t>https://podminky.urs.cz/item/CS_URS_2025_02/997321511</t>
  </si>
  <si>
    <t>997321519</t>
  </si>
  <si>
    <t>Vodorovná doprava suti a vybouraných hmot bez naložení, s vyložením a hrubým urovnáním po suchu, na vzdálenost Příplatek k cenám za každý další započatý 1 km přes 1 km</t>
  </si>
  <si>
    <t>-678223870</t>
  </si>
  <si>
    <t>https://podminky.urs.cz/item/CS_URS_2025_02/997321519</t>
  </si>
  <si>
    <t>18,353*15 'Přepočtené koeficientem množství</t>
  </si>
  <si>
    <t>997321611</t>
  </si>
  <si>
    <t>Vodorovná doprava suti a vybouraných hmot bez naložení, s vyložením a hrubým urovnáním nakládání nebo překládání na dopravní prostředek při vodorovné dopravě suti a vybouraných hmot</t>
  </si>
  <si>
    <t>-107819875</t>
  </si>
  <si>
    <t>https://podminky.urs.cz/item/CS_URS_2025_02/997321611</t>
  </si>
  <si>
    <t>94620130</t>
  </si>
  <si>
    <t>poplatek za uložení stavebního odpadu železobetonového zatříděného kódem 17 01 01</t>
  </si>
  <si>
    <t>-1045331138</t>
  </si>
  <si>
    <t>1141530213</t>
  </si>
  <si>
    <t>https://podminky.urs.cz/item/CS_URS_2025_02/998322011</t>
  </si>
  <si>
    <t>Přesun hmot pro zámečnické konstrukce stanovený z hmotnosti přesunovaného materiálu vodorovná dopravní vzdálenost do 50 m základní v objektech výšky do 6 m</t>
  </si>
  <si>
    <t>1123493600</t>
  </si>
  <si>
    <t>https://podminky.urs.cz/item/CS_URS_2025_02/998767101</t>
  </si>
  <si>
    <t>R767501501</t>
  </si>
  <si>
    <t>Výroba a montáž ocelového zábradlí, povrchová úprava žárovým zinkováním</t>
  </si>
  <si>
    <t>-1971838591</t>
  </si>
  <si>
    <t>143+6"položky dílu 767</t>
  </si>
  <si>
    <t>14011036</t>
  </si>
  <si>
    <t>trubka ocelová bezešvá hladká jakost 11 353 60,3x4,0mm</t>
  </si>
  <si>
    <t>-2079191983</t>
  </si>
  <si>
    <t>23,4*1,1"výkres číslo D1.3.3</t>
  </si>
  <si>
    <t>13611228</t>
  </si>
  <si>
    <t>plech ocelový hladký jakost S235JR tl 10mm tabule</t>
  </si>
  <si>
    <t>-1252287008</t>
  </si>
  <si>
    <t>5,7*1,1*0,001"výkres číslo D1.3.3</t>
  </si>
  <si>
    <t>D.1.4 - Nouzový přeliv</t>
  </si>
  <si>
    <t>-1608523057</t>
  </si>
  <si>
    <t>(7+9,5)*0,5*18"výkres číslo D1.4.2</t>
  </si>
  <si>
    <t>-396268248</t>
  </si>
  <si>
    <t>330</t>
  </si>
  <si>
    <t>-148,5*0,2"odpočet sejmuté ornice</t>
  </si>
  <si>
    <t>Součet"výkres číslo D1.4.2</t>
  </si>
  <si>
    <t>-987846273</t>
  </si>
  <si>
    <t>300,3"položky dílu 1</t>
  </si>
  <si>
    <t>1122950562</t>
  </si>
  <si>
    <t>300,3*6 'Přepočtené koeficientem množství</t>
  </si>
  <si>
    <t>-1969772969</t>
  </si>
  <si>
    <t>300,3*2 'Přepočtené koeficientem množství</t>
  </si>
  <si>
    <t>-2100315070</t>
  </si>
  <si>
    <t>181351103</t>
  </si>
  <si>
    <t>Rozprostření a urovnání ornice v rovině nebo ve svahu sklonu do 1:5 strojně při souvislé ploše přes 100 do 500 m2, tl. vrstvy do 200 mm</t>
  </si>
  <si>
    <t>-1672545869</t>
  </si>
  <si>
    <t>https://podminky.urs.cz/item/CS_URS_2025_02/181351103</t>
  </si>
  <si>
    <t>181411121</t>
  </si>
  <si>
    <t>Založení trávníku na půdě předem připravené plochy do 1000 m2 výsevem včetně utažení lučního v rovině nebo na svahu do 1:5</t>
  </si>
  <si>
    <t>-731478002</t>
  </si>
  <si>
    <t>https://podminky.urs.cz/item/CS_URS_2025_02/181411121</t>
  </si>
  <si>
    <t>00572472</t>
  </si>
  <si>
    <t>osivo směs travní krajinná-rovinná</t>
  </si>
  <si>
    <t>1371184800</t>
  </si>
  <si>
    <t>148,5*0,02 'Přepočtené koeficientem množství</t>
  </si>
  <si>
    <t>-378420224</t>
  </si>
  <si>
    <t>115"výkres číslo D1.4.2</t>
  </si>
  <si>
    <t>1512075520</t>
  </si>
  <si>
    <t>8,5"stabilizační prahy</t>
  </si>
  <si>
    <t>-172549246</t>
  </si>
  <si>
    <t>-227310691</t>
  </si>
  <si>
    <t>827196562</t>
  </si>
  <si>
    <t>115*1,2 'Přepočtené koeficientem množství</t>
  </si>
  <si>
    <t>-1072257855</t>
  </si>
  <si>
    <t>115*0,35"výkres číslo D1.4.2</t>
  </si>
  <si>
    <t>898044948</t>
  </si>
  <si>
    <t>963438547</t>
  </si>
  <si>
    <t>VON - Vedlejší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</si>
  <si>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</si>
  <si>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</si>
  <si>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</si>
  <si>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</si>
  <si>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</si>
  <si>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</si>
  <si>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</si>
  <si>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</si>
  <si>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</si>
  <si>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</si>
  <si>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011103000</t>
  </si>
  <si>
    <t>Geologický průzkum bez rozlišení</t>
  </si>
  <si>
    <t>…</t>
  </si>
  <si>
    <t>1024</t>
  </si>
  <si>
    <t>-419560061</t>
  </si>
  <si>
    <t>https://podminky.urs.cz/item/CS_URS_2025_02/011103000</t>
  </si>
  <si>
    <t>012203000</t>
  </si>
  <si>
    <t>Geodetické práce při provádění stavby</t>
  </si>
  <si>
    <t>182522348</t>
  </si>
  <si>
    <t>https://podminky.urs.cz/item/CS_URS_2025_02/012203000</t>
  </si>
  <si>
    <t>012303001</t>
  </si>
  <si>
    <t>Geodetické práce po výstavbě - geometrický plán</t>
  </si>
  <si>
    <t>-1312378369</t>
  </si>
  <si>
    <t>https://podminky.urs.cz/item/CS_URS_2025_02/012303001</t>
  </si>
  <si>
    <t>013254001</t>
  </si>
  <si>
    <t>Dokumentace skutečného provedení stavby</t>
  </si>
  <si>
    <t>1616739834</t>
  </si>
  <si>
    <t>https://podminky.urs.cz/item/CS_URS_2025_02/013254001</t>
  </si>
  <si>
    <t>VRN3</t>
  </si>
  <si>
    <t>Zařízení staveniště</t>
  </si>
  <si>
    <t>030001000</t>
  </si>
  <si>
    <t>-624471607</t>
  </si>
  <si>
    <t>https://podminky.urs.cz/item/CS_URS_2025_02/030001000</t>
  </si>
  <si>
    <t>VRN4</t>
  </si>
  <si>
    <t>Inženýrská činnost</t>
  </si>
  <si>
    <t>043154000</t>
  </si>
  <si>
    <t>Zkoušky hutnicí</t>
  </si>
  <si>
    <t>-1092998379</t>
  </si>
  <si>
    <t>https://podminky.urs.cz/item/CS_URS_2025_02/043154000</t>
  </si>
  <si>
    <t>049002002</t>
  </si>
  <si>
    <t>Povodňový a havarijní řád</t>
  </si>
  <si>
    <t>2050488103</t>
  </si>
  <si>
    <t>https://podminky.urs.cz/item/CS_URS_2025_02/049002002</t>
  </si>
  <si>
    <t>VRN7</t>
  </si>
  <si>
    <t>Provozní vlivy</t>
  </si>
  <si>
    <t>072002001</t>
  </si>
  <si>
    <t>Silniční provoz - dopravně-inženýrské opatření, dočasné dopravní značení, čištění mechanizace před vjezdem na komunkaci, čištění komunikací, zajištění přístupu a obslužnosti (návrh, vyřízení, realizace)</t>
  </si>
  <si>
    <t>1549258768</t>
  </si>
  <si>
    <t>https://podminky.urs.cz/item/CS_URS_2025_02/072002001</t>
  </si>
  <si>
    <t>VRN9</t>
  </si>
  <si>
    <t>Ostatní náklady</t>
  </si>
  <si>
    <t>091002002</t>
  </si>
  <si>
    <t>Dočasný billboard o rozměrech 2,1 x 2,2 m včetně konstrukce</t>
  </si>
  <si>
    <t>-1745074961</t>
  </si>
  <si>
    <t>https://podminky.urs.cz/item/CS_URS_2025_02/091002002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</si>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</sst>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151103" TargetMode="External" /><Relationship Id="rId2" Type="http://schemas.openxmlformats.org/officeDocument/2006/relationships/hyperlink" Target="https://podminky.urs.cz/item/CS_URS_2025_02/113107221" TargetMode="External" /><Relationship Id="rId3" Type="http://schemas.openxmlformats.org/officeDocument/2006/relationships/hyperlink" Target="https://podminky.urs.cz/item/CS_URS_2025_02/115001105" TargetMode="External" /><Relationship Id="rId4" Type="http://schemas.openxmlformats.org/officeDocument/2006/relationships/hyperlink" Target="https://podminky.urs.cz/item/CS_URS_2025_02/122703601" TargetMode="External" /><Relationship Id="rId5" Type="http://schemas.openxmlformats.org/officeDocument/2006/relationships/hyperlink" Target="https://podminky.urs.cz/item/CS_URS_2025_02/162651112" TargetMode="External" /><Relationship Id="rId6" Type="http://schemas.openxmlformats.org/officeDocument/2006/relationships/hyperlink" Target="https://podminky.urs.cz/item/CS_URS_2025_02/181006111" TargetMode="External" /><Relationship Id="rId7" Type="http://schemas.openxmlformats.org/officeDocument/2006/relationships/hyperlink" Target="https://podminky.urs.cz/item/CS_URS_2025_02/181951112" TargetMode="External" /><Relationship Id="rId8" Type="http://schemas.openxmlformats.org/officeDocument/2006/relationships/hyperlink" Target="https://podminky.urs.cz/item/CS_URS_2025_02/183551113" TargetMode="External" /><Relationship Id="rId9" Type="http://schemas.openxmlformats.org/officeDocument/2006/relationships/hyperlink" Target="https://podminky.urs.cz/item/CS_URS_2025_02/183552513" TargetMode="External" /><Relationship Id="rId10" Type="http://schemas.openxmlformats.org/officeDocument/2006/relationships/hyperlink" Target="https://podminky.urs.cz/item/CS_URS_2025_02/R113151111" TargetMode="External" /><Relationship Id="rId11" Type="http://schemas.openxmlformats.org/officeDocument/2006/relationships/hyperlink" Target="https://podminky.urs.cz/item/CS_URS_2025_02/R291211111" TargetMode="External" /><Relationship Id="rId12" Type="http://schemas.openxmlformats.org/officeDocument/2006/relationships/hyperlink" Target="https://podminky.urs.cz/item/CS_URS_2025_02/564730111" TargetMode="External" /><Relationship Id="rId13" Type="http://schemas.openxmlformats.org/officeDocument/2006/relationships/hyperlink" Target="https://podminky.urs.cz/item/CS_URS_2025_02/564851111" TargetMode="External" /><Relationship Id="rId14" Type="http://schemas.openxmlformats.org/officeDocument/2006/relationships/hyperlink" Target="https://podminky.urs.cz/item/CS_URS_2025_02/997221551" TargetMode="External" /><Relationship Id="rId15" Type="http://schemas.openxmlformats.org/officeDocument/2006/relationships/hyperlink" Target="https://podminky.urs.cz/item/CS_URS_2025_02/997221559" TargetMode="External" /><Relationship Id="rId16" Type="http://schemas.openxmlformats.org/officeDocument/2006/relationships/hyperlink" Target="https://podminky.urs.cz/item/CS_URS_2025_02/997221611" TargetMode="External" /><Relationship Id="rId17" Type="http://schemas.openxmlformats.org/officeDocument/2006/relationships/hyperlink" Target="https://podminky.urs.cz/item/CS_URS_2025_02/997221655" TargetMode="External" /><Relationship Id="rId18" Type="http://schemas.openxmlformats.org/officeDocument/2006/relationships/hyperlink" Target="https://podminky.urs.cz/item/CS_URS_2025_02/998332011" TargetMode="External" /><Relationship Id="rId1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4203104" TargetMode="External" /><Relationship Id="rId2" Type="http://schemas.openxmlformats.org/officeDocument/2006/relationships/hyperlink" Target="https://podminky.urs.cz/item/CS_URS_2023_01/114203301" TargetMode="External" /><Relationship Id="rId3" Type="http://schemas.openxmlformats.org/officeDocument/2006/relationships/hyperlink" Target="https://podminky.urs.cz/item/CS_URS_2023_01/121151113" TargetMode="External" /><Relationship Id="rId4" Type="http://schemas.openxmlformats.org/officeDocument/2006/relationships/hyperlink" Target="https://podminky.urs.cz/item/CS_URS_2023_01/122251105" TargetMode="External" /><Relationship Id="rId5" Type="http://schemas.openxmlformats.org/officeDocument/2006/relationships/hyperlink" Target="https://podminky.urs.cz/item/CS_URS_2023_01/132251254" TargetMode="External" /><Relationship Id="rId6" Type="http://schemas.openxmlformats.org/officeDocument/2006/relationships/hyperlink" Target="https://podminky.urs.cz/item/CS_URS_2023_01/162351103" TargetMode="External" /><Relationship Id="rId7" Type="http://schemas.openxmlformats.org/officeDocument/2006/relationships/hyperlink" Target="https://podminky.urs.cz/item/CS_URS_2023_01/162351104" TargetMode="External" /><Relationship Id="rId8" Type="http://schemas.openxmlformats.org/officeDocument/2006/relationships/hyperlink" Target="https://podminky.urs.cz/item/CS_URS_2023_01/162751117" TargetMode="External" /><Relationship Id="rId9" Type="http://schemas.openxmlformats.org/officeDocument/2006/relationships/hyperlink" Target="https://podminky.urs.cz/item/CS_URS_2023_01/162751119" TargetMode="External" /><Relationship Id="rId10" Type="http://schemas.openxmlformats.org/officeDocument/2006/relationships/hyperlink" Target="https://podminky.urs.cz/item/CS_URS_2023_01/167151111" TargetMode="External" /><Relationship Id="rId11" Type="http://schemas.openxmlformats.org/officeDocument/2006/relationships/hyperlink" Target="https://podminky.urs.cz/item/CS_URS_2023_01/171103201" TargetMode="External" /><Relationship Id="rId12" Type="http://schemas.openxmlformats.org/officeDocument/2006/relationships/hyperlink" Target="https://podminky.urs.cz/item/CS_URS_2023_01/171201231" TargetMode="External" /><Relationship Id="rId13" Type="http://schemas.openxmlformats.org/officeDocument/2006/relationships/hyperlink" Target="https://podminky.urs.cz/item/CS_URS_2023_01/171251201" TargetMode="External" /><Relationship Id="rId14" Type="http://schemas.openxmlformats.org/officeDocument/2006/relationships/hyperlink" Target="https://podminky.urs.cz/item/CS_URS_2023_01/172153103" TargetMode="External" /><Relationship Id="rId15" Type="http://schemas.openxmlformats.org/officeDocument/2006/relationships/hyperlink" Target="https://podminky.urs.cz/item/CS_URS_2023_01/182251101" TargetMode="External" /><Relationship Id="rId16" Type="http://schemas.openxmlformats.org/officeDocument/2006/relationships/hyperlink" Target="https://podminky.urs.cz/item/CS_URS_2023_01/182351133" TargetMode="External" /><Relationship Id="rId17" Type="http://schemas.openxmlformats.org/officeDocument/2006/relationships/hyperlink" Target="https://podminky.urs.cz/item/CS_URS_2023_01/211521111" TargetMode="External" /><Relationship Id="rId18" Type="http://schemas.openxmlformats.org/officeDocument/2006/relationships/hyperlink" Target="https://podminky.urs.cz/item/CS_URS_2023_01/211561111" TargetMode="External" /><Relationship Id="rId19" Type="http://schemas.openxmlformats.org/officeDocument/2006/relationships/hyperlink" Target="https://podminky.urs.cz/item/CS_URS_2023_01/211971121" TargetMode="External" /><Relationship Id="rId20" Type="http://schemas.openxmlformats.org/officeDocument/2006/relationships/hyperlink" Target="https://podminky.urs.cz/item/CS_URS_2023_01/212751106" TargetMode="External" /><Relationship Id="rId21" Type="http://schemas.openxmlformats.org/officeDocument/2006/relationships/hyperlink" Target="https://podminky.urs.cz/item/CS_URS_2023_01/457572111" TargetMode="External" /><Relationship Id="rId22" Type="http://schemas.openxmlformats.org/officeDocument/2006/relationships/hyperlink" Target="https://podminky.urs.cz/item/CS_URS_2023_01/457971122" TargetMode="External" /><Relationship Id="rId23" Type="http://schemas.openxmlformats.org/officeDocument/2006/relationships/hyperlink" Target="https://podminky.urs.cz/item/CS_URS_2023_01/464511111" TargetMode="External" /><Relationship Id="rId24" Type="http://schemas.openxmlformats.org/officeDocument/2006/relationships/hyperlink" Target="https://podminky.urs.cz/item/CS_URS_2023_01/998321011" TargetMode="External" /><Relationship Id="rId2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3151111" TargetMode="External" /><Relationship Id="rId2" Type="http://schemas.openxmlformats.org/officeDocument/2006/relationships/hyperlink" Target="https://podminky.urs.cz/item/CS_URS_2023_01/115101201" TargetMode="External" /><Relationship Id="rId3" Type="http://schemas.openxmlformats.org/officeDocument/2006/relationships/hyperlink" Target="https://podminky.urs.cz/item/CS_URS_2023_01/122251103" TargetMode="External" /><Relationship Id="rId4" Type="http://schemas.openxmlformats.org/officeDocument/2006/relationships/hyperlink" Target="https://podminky.urs.cz/item/CS_URS_2023_01/129253101" TargetMode="External" /><Relationship Id="rId5" Type="http://schemas.openxmlformats.org/officeDocument/2006/relationships/hyperlink" Target="https://podminky.urs.cz/item/CS_URS_2023_01/132251101" TargetMode="External" /><Relationship Id="rId6" Type="http://schemas.openxmlformats.org/officeDocument/2006/relationships/hyperlink" Target="https://podminky.urs.cz/item/CS_URS_2023_01/162251101" TargetMode="External" /><Relationship Id="rId7" Type="http://schemas.openxmlformats.org/officeDocument/2006/relationships/hyperlink" Target="https://podminky.urs.cz/item/CS_URS_2023_01/162751117" TargetMode="External" /><Relationship Id="rId8" Type="http://schemas.openxmlformats.org/officeDocument/2006/relationships/hyperlink" Target="https://podminky.urs.cz/item/CS_URS_2023_01/167151101" TargetMode="External" /><Relationship Id="rId9" Type="http://schemas.openxmlformats.org/officeDocument/2006/relationships/hyperlink" Target="https://podminky.urs.cz/item/CS_URS_2023_01/171103201" TargetMode="External" /><Relationship Id="rId10" Type="http://schemas.openxmlformats.org/officeDocument/2006/relationships/hyperlink" Target="https://podminky.urs.cz/item/CS_URS_2023_01/171201231" TargetMode="External" /><Relationship Id="rId11" Type="http://schemas.openxmlformats.org/officeDocument/2006/relationships/hyperlink" Target="https://podminky.urs.cz/item/CS_URS_2023_01/171251201" TargetMode="External" /><Relationship Id="rId12" Type="http://schemas.openxmlformats.org/officeDocument/2006/relationships/hyperlink" Target="https://podminky.urs.cz/item/CS_URS_2025_01/180405111" TargetMode="External" /><Relationship Id="rId13" Type="http://schemas.openxmlformats.org/officeDocument/2006/relationships/hyperlink" Target="https://podminky.urs.cz/item/CS_URS_2025_01/180405112" TargetMode="External" /><Relationship Id="rId14" Type="http://schemas.openxmlformats.org/officeDocument/2006/relationships/hyperlink" Target="https://podminky.urs.cz/item/CS_URS_2025_01/181351003" TargetMode="External" /><Relationship Id="rId15" Type="http://schemas.openxmlformats.org/officeDocument/2006/relationships/hyperlink" Target="https://podminky.urs.cz/item/CS_URS_2023_01/181912112" TargetMode="External" /><Relationship Id="rId16" Type="http://schemas.openxmlformats.org/officeDocument/2006/relationships/hyperlink" Target="https://podminky.urs.cz/item/CS_URS_2025_01/182251101" TargetMode="External" /><Relationship Id="rId17" Type="http://schemas.openxmlformats.org/officeDocument/2006/relationships/hyperlink" Target="https://podminky.urs.cz/item/CS_URS_2025_01/182351023" TargetMode="External" /><Relationship Id="rId18" Type="http://schemas.openxmlformats.org/officeDocument/2006/relationships/hyperlink" Target="https://podminky.urs.cz/item/CS_URS_2023_01/291211111" TargetMode="External" /><Relationship Id="rId19" Type="http://schemas.openxmlformats.org/officeDocument/2006/relationships/hyperlink" Target="https://podminky.urs.cz/item/CS_URS_2023_01/321213345" TargetMode="External" /><Relationship Id="rId20" Type="http://schemas.openxmlformats.org/officeDocument/2006/relationships/hyperlink" Target="https://podminky.urs.cz/item/CS_URS_2025_02/321321115" TargetMode="External" /><Relationship Id="rId21" Type="http://schemas.openxmlformats.org/officeDocument/2006/relationships/hyperlink" Target="https://podminky.urs.cz/item/CS_URS_2023_01/321321116" TargetMode="External" /><Relationship Id="rId22" Type="http://schemas.openxmlformats.org/officeDocument/2006/relationships/hyperlink" Target="https://podminky.urs.cz/item/CS_URS_2023_01/321321216" TargetMode="External" /><Relationship Id="rId23" Type="http://schemas.openxmlformats.org/officeDocument/2006/relationships/hyperlink" Target="https://podminky.urs.cz/item/CS_URS_2023_01/321351010" TargetMode="External" /><Relationship Id="rId24" Type="http://schemas.openxmlformats.org/officeDocument/2006/relationships/hyperlink" Target="https://podminky.urs.cz/item/CS_URS_2023_01/321352010" TargetMode="External" /><Relationship Id="rId25" Type="http://schemas.openxmlformats.org/officeDocument/2006/relationships/hyperlink" Target="https://podminky.urs.cz/item/CS_URS_2023_01/321366111" TargetMode="External" /><Relationship Id="rId26" Type="http://schemas.openxmlformats.org/officeDocument/2006/relationships/hyperlink" Target="https://podminky.urs.cz/item/CS_URS_2023_01/321368211" TargetMode="External" /><Relationship Id="rId27" Type="http://schemas.openxmlformats.org/officeDocument/2006/relationships/hyperlink" Target="https://podminky.urs.cz/item/CS_URS_2023_01/434311115" TargetMode="External" /><Relationship Id="rId28" Type="http://schemas.openxmlformats.org/officeDocument/2006/relationships/hyperlink" Target="https://podminky.urs.cz/item/CS_URS_2023_01/434351141" TargetMode="External" /><Relationship Id="rId29" Type="http://schemas.openxmlformats.org/officeDocument/2006/relationships/hyperlink" Target="https://podminky.urs.cz/item/CS_URS_2023_01/434351142" TargetMode="External" /><Relationship Id="rId30" Type="http://schemas.openxmlformats.org/officeDocument/2006/relationships/hyperlink" Target="https://podminky.urs.cz/item/CS_URS_2023_01/451314211" TargetMode="External" /><Relationship Id="rId31" Type="http://schemas.openxmlformats.org/officeDocument/2006/relationships/hyperlink" Target="https://podminky.urs.cz/item/CS_URS_2023_01/451571111" TargetMode="External" /><Relationship Id="rId32" Type="http://schemas.openxmlformats.org/officeDocument/2006/relationships/hyperlink" Target="https://podminky.urs.cz/item/CS_URS_2025_02/452311121" TargetMode="External" /><Relationship Id="rId33" Type="http://schemas.openxmlformats.org/officeDocument/2006/relationships/hyperlink" Target="https://podminky.urs.cz/item/CS_URS_2023_01/463212111" TargetMode="External" /><Relationship Id="rId34" Type="http://schemas.openxmlformats.org/officeDocument/2006/relationships/hyperlink" Target="https://podminky.urs.cz/item/CS_URS_2023_01/463212191" TargetMode="External" /><Relationship Id="rId35" Type="http://schemas.openxmlformats.org/officeDocument/2006/relationships/hyperlink" Target="https://podminky.urs.cz/item/CS_URS_2023_01/465513227" TargetMode="External" /><Relationship Id="rId36" Type="http://schemas.openxmlformats.org/officeDocument/2006/relationships/hyperlink" Target="https://podminky.urs.cz/item/CS_URS_2025_02/564231011" TargetMode="External" /><Relationship Id="rId37" Type="http://schemas.openxmlformats.org/officeDocument/2006/relationships/hyperlink" Target="https://podminky.urs.cz/item/CS_URS_2023_01/934956124" TargetMode="External" /><Relationship Id="rId38" Type="http://schemas.openxmlformats.org/officeDocument/2006/relationships/hyperlink" Target="https://podminky.urs.cz/item/CS_URS_2023_01/936501111" TargetMode="External" /><Relationship Id="rId39" Type="http://schemas.openxmlformats.org/officeDocument/2006/relationships/hyperlink" Target="https://podminky.urs.cz/item/CS_URS_2023_01/953334423" TargetMode="External" /><Relationship Id="rId40" Type="http://schemas.openxmlformats.org/officeDocument/2006/relationships/hyperlink" Target="https://podminky.urs.cz/item/CS_URS_2023_01/953961112" TargetMode="External" /><Relationship Id="rId41" Type="http://schemas.openxmlformats.org/officeDocument/2006/relationships/hyperlink" Target="https://podminky.urs.cz/item/CS_URS_2025_02/961055111" TargetMode="External" /><Relationship Id="rId42" Type="http://schemas.openxmlformats.org/officeDocument/2006/relationships/hyperlink" Target="https://podminky.urs.cz/item/CS_URS_2025_02/997013501" TargetMode="External" /><Relationship Id="rId43" Type="http://schemas.openxmlformats.org/officeDocument/2006/relationships/hyperlink" Target="https://podminky.urs.cz/item/CS_URS_2025_02/997013509" TargetMode="External" /><Relationship Id="rId44" Type="http://schemas.openxmlformats.org/officeDocument/2006/relationships/hyperlink" Target="https://podminky.urs.cz/item/CS_URS_2025_02/997013602" TargetMode="External" /><Relationship Id="rId45" Type="http://schemas.openxmlformats.org/officeDocument/2006/relationships/hyperlink" Target="https://podminky.urs.cz/item/CS_URS_2023_01/998322011" TargetMode="External" /><Relationship Id="rId46" Type="http://schemas.openxmlformats.org/officeDocument/2006/relationships/hyperlink" Target="https://podminky.urs.cz/item/CS_URS_2023_01/762081510" TargetMode="External" /><Relationship Id="rId47" Type="http://schemas.openxmlformats.org/officeDocument/2006/relationships/hyperlink" Target="https://podminky.urs.cz/item/CS_URS_2023_01/762523108" TargetMode="External" /><Relationship Id="rId48" Type="http://schemas.openxmlformats.org/officeDocument/2006/relationships/hyperlink" Target="https://podminky.urs.cz/item/CS_URS_2023_01/762595001" TargetMode="External" /><Relationship Id="rId49" Type="http://schemas.openxmlformats.org/officeDocument/2006/relationships/hyperlink" Target="https://podminky.urs.cz/item/CS_URS_2023_01/998762101" TargetMode="External" /><Relationship Id="rId50" Type="http://schemas.openxmlformats.org/officeDocument/2006/relationships/hyperlink" Target="https://podminky.urs.cz/item/CS_URS_2023_01/998767101" TargetMode="External" /><Relationship Id="rId51" Type="http://schemas.openxmlformats.org/officeDocument/2006/relationships/hyperlink" Target="https://podminky.urs.cz/item/CS_URS_2023_01/783218211" TargetMode="External" /><Relationship Id="rId5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1151113" TargetMode="External" /><Relationship Id="rId2" Type="http://schemas.openxmlformats.org/officeDocument/2006/relationships/hyperlink" Target="https://podminky.urs.cz/item/CS_URS_2025_02/122251104" TargetMode="External" /><Relationship Id="rId3" Type="http://schemas.openxmlformats.org/officeDocument/2006/relationships/hyperlink" Target="https://podminky.urs.cz/item/CS_URS_2025_02/124253101" TargetMode="External" /><Relationship Id="rId4" Type="http://schemas.openxmlformats.org/officeDocument/2006/relationships/hyperlink" Target="https://podminky.urs.cz/item/CS_URS_2025_02/162251102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11" TargetMode="External" /><Relationship Id="rId8" Type="http://schemas.openxmlformats.org/officeDocument/2006/relationships/hyperlink" Target="https://podminky.urs.cz/item/CS_URS_2025_02/171103201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4151101" TargetMode="External" /><Relationship Id="rId12" Type="http://schemas.openxmlformats.org/officeDocument/2006/relationships/hyperlink" Target="https://podminky.urs.cz/item/CS_URS_2025_02/181411122" TargetMode="External" /><Relationship Id="rId13" Type="http://schemas.openxmlformats.org/officeDocument/2006/relationships/hyperlink" Target="https://podminky.urs.cz/item/CS_URS_2025_02/182151111" TargetMode="External" /><Relationship Id="rId14" Type="http://schemas.openxmlformats.org/officeDocument/2006/relationships/hyperlink" Target="https://podminky.urs.cz/item/CS_URS_2025_02/182251101" TargetMode="External" /><Relationship Id="rId15" Type="http://schemas.openxmlformats.org/officeDocument/2006/relationships/hyperlink" Target="https://podminky.urs.cz/item/CS_URS_2025_02/182351123" TargetMode="External" /><Relationship Id="rId16" Type="http://schemas.openxmlformats.org/officeDocument/2006/relationships/hyperlink" Target="https://podminky.urs.cz/item/CS_URS_2025_02/273313511" TargetMode="External" /><Relationship Id="rId17" Type="http://schemas.openxmlformats.org/officeDocument/2006/relationships/hyperlink" Target="https://podminky.urs.cz/item/CS_URS_2025_02/321213235" TargetMode="External" /><Relationship Id="rId18" Type="http://schemas.openxmlformats.org/officeDocument/2006/relationships/hyperlink" Target="https://podminky.urs.cz/item/CS_URS_2025_02/321321115" TargetMode="External" /><Relationship Id="rId19" Type="http://schemas.openxmlformats.org/officeDocument/2006/relationships/hyperlink" Target="https://podminky.urs.cz/item/CS_URS_2025_02/321321116" TargetMode="External" /><Relationship Id="rId20" Type="http://schemas.openxmlformats.org/officeDocument/2006/relationships/hyperlink" Target="https://podminky.urs.cz/item/CS_URS_2025_02/321351010" TargetMode="External" /><Relationship Id="rId21" Type="http://schemas.openxmlformats.org/officeDocument/2006/relationships/hyperlink" Target="https://podminky.urs.cz/item/CS_URS_2025_02/321352010" TargetMode="External" /><Relationship Id="rId22" Type="http://schemas.openxmlformats.org/officeDocument/2006/relationships/hyperlink" Target="https://podminky.urs.cz/item/CS_URS_2025_02/321361101" TargetMode="External" /><Relationship Id="rId23" Type="http://schemas.openxmlformats.org/officeDocument/2006/relationships/hyperlink" Target="https://podminky.urs.cz/item/CS_URS_2025_02/321366111" TargetMode="External" /><Relationship Id="rId24" Type="http://schemas.openxmlformats.org/officeDocument/2006/relationships/hyperlink" Target="https://podminky.urs.cz/item/CS_URS_2025_02/321368211" TargetMode="External" /><Relationship Id="rId25" Type="http://schemas.openxmlformats.org/officeDocument/2006/relationships/hyperlink" Target="https://podminky.urs.cz/item/CS_URS_2025_02/389121111" TargetMode="External" /><Relationship Id="rId26" Type="http://schemas.openxmlformats.org/officeDocument/2006/relationships/hyperlink" Target="https://podminky.urs.cz/item/CS_URS_2025_02/389361003" TargetMode="External" /><Relationship Id="rId27" Type="http://schemas.openxmlformats.org/officeDocument/2006/relationships/hyperlink" Target="https://podminky.urs.cz/item/CS_URS_2025_02/389381118" TargetMode="External" /><Relationship Id="rId28" Type="http://schemas.openxmlformats.org/officeDocument/2006/relationships/hyperlink" Target="https://podminky.urs.cz/item/CS_URS_2025_02/451571111" TargetMode="External" /><Relationship Id="rId29" Type="http://schemas.openxmlformats.org/officeDocument/2006/relationships/hyperlink" Target="https://podminky.urs.cz/item/CS_URS_2025_02/457971121" TargetMode="External" /><Relationship Id="rId30" Type="http://schemas.openxmlformats.org/officeDocument/2006/relationships/hyperlink" Target="https://podminky.urs.cz/item/CS_URS_2025_02/463212111" TargetMode="External" /><Relationship Id="rId31" Type="http://schemas.openxmlformats.org/officeDocument/2006/relationships/hyperlink" Target="https://podminky.urs.cz/item/CS_URS_2025_02/463212191" TargetMode="External" /><Relationship Id="rId32" Type="http://schemas.openxmlformats.org/officeDocument/2006/relationships/hyperlink" Target="https://podminky.urs.cz/item/CS_URS_2025_02/465513327" TargetMode="External" /><Relationship Id="rId33" Type="http://schemas.openxmlformats.org/officeDocument/2006/relationships/hyperlink" Target="https://podminky.urs.cz/item/CS_URS_2025_02/931994111" TargetMode="External" /><Relationship Id="rId34" Type="http://schemas.openxmlformats.org/officeDocument/2006/relationships/hyperlink" Target="https://podminky.urs.cz/item/CS_URS_2025_02/953334423" TargetMode="External" /><Relationship Id="rId35" Type="http://schemas.openxmlformats.org/officeDocument/2006/relationships/hyperlink" Target="https://podminky.urs.cz/item/CS_URS_2025_02/953961113" TargetMode="External" /><Relationship Id="rId36" Type="http://schemas.openxmlformats.org/officeDocument/2006/relationships/hyperlink" Target="https://podminky.urs.cz/item/CS_URS_2025_02/953965121" TargetMode="External" /><Relationship Id="rId37" Type="http://schemas.openxmlformats.org/officeDocument/2006/relationships/hyperlink" Target="https://podminky.urs.cz/item/CS_URS_2025_02/960111221" TargetMode="External" /><Relationship Id="rId38" Type="http://schemas.openxmlformats.org/officeDocument/2006/relationships/hyperlink" Target="https://podminky.urs.cz/item/CS_URS_2025_02/997321211" TargetMode="External" /><Relationship Id="rId39" Type="http://schemas.openxmlformats.org/officeDocument/2006/relationships/hyperlink" Target="https://podminky.urs.cz/item/CS_URS_2025_02/997321511" TargetMode="External" /><Relationship Id="rId40" Type="http://schemas.openxmlformats.org/officeDocument/2006/relationships/hyperlink" Target="https://podminky.urs.cz/item/CS_URS_2025_02/997321519" TargetMode="External" /><Relationship Id="rId41" Type="http://schemas.openxmlformats.org/officeDocument/2006/relationships/hyperlink" Target="https://podminky.urs.cz/item/CS_URS_2025_02/997321611" TargetMode="External" /><Relationship Id="rId42" Type="http://schemas.openxmlformats.org/officeDocument/2006/relationships/hyperlink" Target="https://podminky.urs.cz/item/CS_URS_2025_02/998322011" TargetMode="External" /><Relationship Id="rId43" Type="http://schemas.openxmlformats.org/officeDocument/2006/relationships/hyperlink" Target="https://podminky.urs.cz/item/CS_URS_2025_02/998767101" TargetMode="External" /><Relationship Id="rId4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1151113" TargetMode="External" /><Relationship Id="rId2" Type="http://schemas.openxmlformats.org/officeDocument/2006/relationships/hyperlink" Target="https://podminky.urs.cz/item/CS_URS_2025_02/124253101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62751119" TargetMode="External" /><Relationship Id="rId5" Type="http://schemas.openxmlformats.org/officeDocument/2006/relationships/hyperlink" Target="https://podminky.urs.cz/item/CS_URS_2025_02/171201231" TargetMode="External" /><Relationship Id="rId6" Type="http://schemas.openxmlformats.org/officeDocument/2006/relationships/hyperlink" Target="https://podminky.urs.cz/item/CS_URS_2025_02/171251201" TargetMode="External" /><Relationship Id="rId7" Type="http://schemas.openxmlformats.org/officeDocument/2006/relationships/hyperlink" Target="https://podminky.urs.cz/item/CS_URS_2025_02/181351103" TargetMode="External" /><Relationship Id="rId8" Type="http://schemas.openxmlformats.org/officeDocument/2006/relationships/hyperlink" Target="https://podminky.urs.cz/item/CS_URS_2025_02/181411121" TargetMode="External" /><Relationship Id="rId9" Type="http://schemas.openxmlformats.org/officeDocument/2006/relationships/hyperlink" Target="https://podminky.urs.cz/item/CS_URS_2025_02/182151111" TargetMode="External" /><Relationship Id="rId10" Type="http://schemas.openxmlformats.org/officeDocument/2006/relationships/hyperlink" Target="https://podminky.urs.cz/item/CS_URS_2025_02/321213235" TargetMode="External" /><Relationship Id="rId11" Type="http://schemas.openxmlformats.org/officeDocument/2006/relationships/hyperlink" Target="https://podminky.urs.cz/item/CS_URS_2025_02/451571111" TargetMode="External" /><Relationship Id="rId12" Type="http://schemas.openxmlformats.org/officeDocument/2006/relationships/hyperlink" Target="https://podminky.urs.cz/item/CS_URS_2025_02/457971121" TargetMode="External" /><Relationship Id="rId13" Type="http://schemas.openxmlformats.org/officeDocument/2006/relationships/hyperlink" Target="https://podminky.urs.cz/item/CS_URS_2025_02/463212111" TargetMode="External" /><Relationship Id="rId14" Type="http://schemas.openxmlformats.org/officeDocument/2006/relationships/hyperlink" Target="https://podminky.urs.cz/item/CS_URS_2025_02/463212191" TargetMode="External" /><Relationship Id="rId15" Type="http://schemas.openxmlformats.org/officeDocument/2006/relationships/hyperlink" Target="https://podminky.urs.cz/item/CS_URS_2025_02/998322011" TargetMode="External" /><Relationship Id="rId1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1103000" TargetMode="External" /><Relationship Id="rId2" Type="http://schemas.openxmlformats.org/officeDocument/2006/relationships/hyperlink" Target="https://podminky.urs.cz/item/CS_URS_2025_02/012203000" TargetMode="External" /><Relationship Id="rId3" Type="http://schemas.openxmlformats.org/officeDocument/2006/relationships/hyperlink" Target="https://podminky.urs.cz/item/CS_URS_2025_02/012303001" TargetMode="External" /><Relationship Id="rId4" Type="http://schemas.openxmlformats.org/officeDocument/2006/relationships/hyperlink" Target="https://podminky.urs.cz/item/CS_URS_2025_02/013254001" TargetMode="External" /><Relationship Id="rId5" Type="http://schemas.openxmlformats.org/officeDocument/2006/relationships/hyperlink" Target="https://podminky.urs.cz/item/CS_URS_2025_02/030001000" TargetMode="External" /><Relationship Id="rId6" Type="http://schemas.openxmlformats.org/officeDocument/2006/relationships/hyperlink" Target="https://podminky.urs.cz/item/CS_URS_2025_02/043154000" TargetMode="External" /><Relationship Id="rId7" Type="http://schemas.openxmlformats.org/officeDocument/2006/relationships/hyperlink" Target="https://podminky.urs.cz/item/CS_URS_2025_02/049002002" TargetMode="External" /><Relationship Id="rId8" Type="http://schemas.openxmlformats.org/officeDocument/2006/relationships/hyperlink" Target="https://podminky.urs.cz/item/CS_URS_2025_02/072002001" TargetMode="External" /><Relationship Id="rId9" Type="http://schemas.openxmlformats.org/officeDocument/2006/relationships/hyperlink" Target="https://podminky.urs.cz/item/CS_URS_2025_02/091002002" TargetMode="External" /><Relationship Id="rId1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34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M-60-22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Pístovské rybníky - řešení technického stavu rybník Lukáš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Pístov u Jihlavy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25. 9. 2025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Jihlava, Masarykovo nám. 97/1, 58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Martin Růžička,CSc. - Alcedo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Martin Pavlíček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ROUND(AG55+AG61,2)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ROUND(AS55+AS61,2)</f>
        <v>0</v>
      </c>
      <c r="AT54" s="108">
        <f>ROUND(SUM(AV54:AW54),2)</f>
        <v>0</v>
      </c>
      <c r="AU54" s="109">
        <f>ROUND(AU55+AU61,5)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ROUND(AZ55+AZ61,2)</f>
        <v>0</v>
      </c>
      <c r="BA54" s="108">
        <f>ROUND(BA55+BA61,2)</f>
        <v>0</v>
      </c>
      <c r="BB54" s="108">
        <f>ROUND(BB55+BB61,2)</f>
        <v>0</v>
      </c>
      <c r="BC54" s="108">
        <f>ROUND(BC55+BC61,2)</f>
        <v>0</v>
      </c>
      <c r="BD54" s="110">
        <f>ROUND(BD55+BD61,2)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7"/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ROUND(SUM(AG56:AG60),2)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80</v>
      </c>
      <c r="AR55" s="120"/>
      <c r="AS55" s="121">
        <f>ROUND(SUM(AS56:AS60),2)</f>
        <v>0</v>
      </c>
      <c r="AT55" s="122">
        <f>ROUND(SUM(AV55:AW55),2)</f>
        <v>0</v>
      </c>
      <c r="AU55" s="123">
        <f>ROUND(SUM(AU56:AU60),5)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ROUND(SUM(AZ56:AZ60),2)</f>
        <v>0</v>
      </c>
      <c r="BA55" s="122">
        <f>ROUND(SUM(BA56:BA60),2)</f>
        <v>0</v>
      </c>
      <c r="BB55" s="122">
        <f>ROUND(SUM(BB56:BB60),2)</f>
        <v>0</v>
      </c>
      <c r="BC55" s="122">
        <f>ROUND(SUM(BC56:BC60),2)</f>
        <v>0</v>
      </c>
      <c r="BD55" s="124">
        <f>ROUND(SUM(BD56:BD60),2)</f>
        <v>0</v>
      </c>
      <c r="BE55" s="7"/>
      <c r="BS55" s="125" t="s">
        <v>73</v>
      </c>
      <c r="BT55" s="125" t="s">
        <v>81</v>
      </c>
      <c r="BU55" s="125" t="s">
        <v>75</v>
      </c>
      <c r="BV55" s="125" t="s">
        <v>76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4" customFormat="1" ht="16.5" customHeight="1">
      <c r="A56" s="126" t="s">
        <v>84</v>
      </c>
      <c r="B56" s="65"/>
      <c r="C56" s="127"/>
      <c r="D56" s="127"/>
      <c r="E56" s="128" t="s">
        <v>85</v>
      </c>
      <c r="F56" s="128"/>
      <c r="G56" s="128"/>
      <c r="H56" s="128"/>
      <c r="I56" s="128"/>
      <c r="J56" s="127"/>
      <c r="K56" s="128" t="s">
        <v>86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'D.1.0 - Přípravné práce'!J32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87</v>
      </c>
      <c r="AR56" s="67"/>
      <c r="AS56" s="131">
        <v>0</v>
      </c>
      <c r="AT56" s="132">
        <f>ROUND(SUM(AV56:AW56),2)</f>
        <v>0</v>
      </c>
      <c r="AU56" s="133">
        <f>'D.1.0 - Přípravné práce'!P91</f>
        <v>0</v>
      </c>
      <c r="AV56" s="132">
        <f>'D.1.0 - Přípravné práce'!J35</f>
        <v>0</v>
      </c>
      <c r="AW56" s="132">
        <f>'D.1.0 - Přípravné práce'!J36</f>
        <v>0</v>
      </c>
      <c r="AX56" s="132">
        <f>'D.1.0 - Přípravné práce'!J37</f>
        <v>0</v>
      </c>
      <c r="AY56" s="132">
        <f>'D.1.0 - Přípravné práce'!J38</f>
        <v>0</v>
      </c>
      <c r="AZ56" s="132">
        <f>'D.1.0 - Přípravné práce'!F35</f>
        <v>0</v>
      </c>
      <c r="BA56" s="132">
        <f>'D.1.0 - Přípravné práce'!F36</f>
        <v>0</v>
      </c>
      <c r="BB56" s="132">
        <f>'D.1.0 - Přípravné práce'!F37</f>
        <v>0</v>
      </c>
      <c r="BC56" s="132">
        <f>'D.1.0 - Přípravné práce'!F38</f>
        <v>0</v>
      </c>
      <c r="BD56" s="134">
        <f>'D.1.0 - Přípravné práce'!F39</f>
        <v>0</v>
      </c>
      <c r="BE56" s="4"/>
      <c r="BT56" s="135" t="s">
        <v>83</v>
      </c>
      <c r="BV56" s="135" t="s">
        <v>76</v>
      </c>
      <c r="BW56" s="135" t="s">
        <v>88</v>
      </c>
      <c r="BX56" s="135" t="s">
        <v>82</v>
      </c>
      <c r="CL56" s="135" t="s">
        <v>19</v>
      </c>
    </row>
    <row r="57" s="4" customFormat="1" ht="16.5" customHeight="1">
      <c r="A57" s="126" t="s">
        <v>84</v>
      </c>
      <c r="B57" s="65"/>
      <c r="C57" s="127"/>
      <c r="D57" s="127"/>
      <c r="E57" s="128" t="s">
        <v>89</v>
      </c>
      <c r="F57" s="128"/>
      <c r="G57" s="128"/>
      <c r="H57" s="128"/>
      <c r="I57" s="128"/>
      <c r="J57" s="127"/>
      <c r="K57" s="128" t="s">
        <v>90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'D.1.1 - Oprava hráze'!J32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87</v>
      </c>
      <c r="AR57" s="67"/>
      <c r="AS57" s="131">
        <v>0</v>
      </c>
      <c r="AT57" s="132">
        <f>ROUND(SUM(AV57:AW57),2)</f>
        <v>0</v>
      </c>
      <c r="AU57" s="133">
        <f>'D.1.1 - Oprava hráze'!P91</f>
        <v>0</v>
      </c>
      <c r="AV57" s="132">
        <f>'D.1.1 - Oprava hráze'!J35</f>
        <v>0</v>
      </c>
      <c r="AW57" s="132">
        <f>'D.1.1 - Oprava hráze'!J36</f>
        <v>0</v>
      </c>
      <c r="AX57" s="132">
        <f>'D.1.1 - Oprava hráze'!J37</f>
        <v>0</v>
      </c>
      <c r="AY57" s="132">
        <f>'D.1.1 - Oprava hráze'!J38</f>
        <v>0</v>
      </c>
      <c r="AZ57" s="132">
        <f>'D.1.1 - Oprava hráze'!F35</f>
        <v>0</v>
      </c>
      <c r="BA57" s="132">
        <f>'D.1.1 - Oprava hráze'!F36</f>
        <v>0</v>
      </c>
      <c r="BB57" s="132">
        <f>'D.1.1 - Oprava hráze'!F37</f>
        <v>0</v>
      </c>
      <c r="BC57" s="132">
        <f>'D.1.1 - Oprava hráze'!F38</f>
        <v>0</v>
      </c>
      <c r="BD57" s="134">
        <f>'D.1.1 - Oprava hráze'!F39</f>
        <v>0</v>
      </c>
      <c r="BE57" s="4"/>
      <c r="BT57" s="135" t="s">
        <v>83</v>
      </c>
      <c r="BV57" s="135" t="s">
        <v>76</v>
      </c>
      <c r="BW57" s="135" t="s">
        <v>91</v>
      </c>
      <c r="BX57" s="135" t="s">
        <v>82</v>
      </c>
      <c r="CL57" s="135" t="s">
        <v>19</v>
      </c>
    </row>
    <row r="58" s="4" customFormat="1" ht="16.5" customHeight="1">
      <c r="A58" s="126" t="s">
        <v>84</v>
      </c>
      <c r="B58" s="65"/>
      <c r="C58" s="127"/>
      <c r="D58" s="127"/>
      <c r="E58" s="128" t="s">
        <v>92</v>
      </c>
      <c r="F58" s="128"/>
      <c r="G58" s="128"/>
      <c r="H58" s="128"/>
      <c r="I58" s="128"/>
      <c r="J58" s="127"/>
      <c r="K58" s="128" t="s">
        <v>93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'D.1.2 - Výpustný objekt'!J32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87</v>
      </c>
      <c r="AR58" s="67"/>
      <c r="AS58" s="131">
        <v>0</v>
      </c>
      <c r="AT58" s="132">
        <f>ROUND(SUM(AV58:AW58),2)</f>
        <v>0</v>
      </c>
      <c r="AU58" s="133">
        <f>'D.1.2 - Výpustný objekt'!P98</f>
        <v>0</v>
      </c>
      <c r="AV58" s="132">
        <f>'D.1.2 - Výpustný objekt'!J35</f>
        <v>0</v>
      </c>
      <c r="AW58" s="132">
        <f>'D.1.2 - Výpustný objekt'!J36</f>
        <v>0</v>
      </c>
      <c r="AX58" s="132">
        <f>'D.1.2 - Výpustný objekt'!J37</f>
        <v>0</v>
      </c>
      <c r="AY58" s="132">
        <f>'D.1.2 - Výpustný objekt'!J38</f>
        <v>0</v>
      </c>
      <c r="AZ58" s="132">
        <f>'D.1.2 - Výpustný objekt'!F35</f>
        <v>0</v>
      </c>
      <c r="BA58" s="132">
        <f>'D.1.2 - Výpustný objekt'!F36</f>
        <v>0</v>
      </c>
      <c r="BB58" s="132">
        <f>'D.1.2 - Výpustný objekt'!F37</f>
        <v>0</v>
      </c>
      <c r="BC58" s="132">
        <f>'D.1.2 - Výpustný objekt'!F38</f>
        <v>0</v>
      </c>
      <c r="BD58" s="134">
        <f>'D.1.2 - Výpustný objekt'!F39</f>
        <v>0</v>
      </c>
      <c r="BE58" s="4"/>
      <c r="BT58" s="135" t="s">
        <v>83</v>
      </c>
      <c r="BV58" s="135" t="s">
        <v>76</v>
      </c>
      <c r="BW58" s="135" t="s">
        <v>94</v>
      </c>
      <c r="BX58" s="135" t="s">
        <v>82</v>
      </c>
      <c r="CL58" s="135" t="s">
        <v>19</v>
      </c>
    </row>
    <row r="59" s="4" customFormat="1" ht="16.5" customHeight="1">
      <c r="A59" s="126" t="s">
        <v>84</v>
      </c>
      <c r="B59" s="65"/>
      <c r="C59" s="127"/>
      <c r="D59" s="127"/>
      <c r="E59" s="128" t="s">
        <v>95</v>
      </c>
      <c r="F59" s="128"/>
      <c r="G59" s="128"/>
      <c r="H59" s="128"/>
      <c r="I59" s="128"/>
      <c r="J59" s="127"/>
      <c r="K59" s="128" t="s">
        <v>96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'D.1.3 - Bezpečnostní přeliv'!J32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87</v>
      </c>
      <c r="AR59" s="67"/>
      <c r="AS59" s="131">
        <v>0</v>
      </c>
      <c r="AT59" s="132">
        <f>ROUND(SUM(AV59:AW59),2)</f>
        <v>0</v>
      </c>
      <c r="AU59" s="133">
        <f>'D.1.3 - Bezpečnostní přeliv'!P95</f>
        <v>0</v>
      </c>
      <c r="AV59" s="132">
        <f>'D.1.3 - Bezpečnostní přeliv'!J35</f>
        <v>0</v>
      </c>
      <c r="AW59" s="132">
        <f>'D.1.3 - Bezpečnostní přeliv'!J36</f>
        <v>0</v>
      </c>
      <c r="AX59" s="132">
        <f>'D.1.3 - Bezpečnostní přeliv'!J37</f>
        <v>0</v>
      </c>
      <c r="AY59" s="132">
        <f>'D.1.3 - Bezpečnostní přeliv'!J38</f>
        <v>0</v>
      </c>
      <c r="AZ59" s="132">
        <f>'D.1.3 - Bezpečnostní přeliv'!F35</f>
        <v>0</v>
      </c>
      <c r="BA59" s="132">
        <f>'D.1.3 - Bezpečnostní přeliv'!F36</f>
        <v>0</v>
      </c>
      <c r="BB59" s="132">
        <f>'D.1.3 - Bezpečnostní přeliv'!F37</f>
        <v>0</v>
      </c>
      <c r="BC59" s="132">
        <f>'D.1.3 - Bezpečnostní přeliv'!F38</f>
        <v>0</v>
      </c>
      <c r="BD59" s="134">
        <f>'D.1.3 - Bezpečnostní přeliv'!F39</f>
        <v>0</v>
      </c>
      <c r="BE59" s="4"/>
      <c r="BT59" s="135" t="s">
        <v>83</v>
      </c>
      <c r="BV59" s="135" t="s">
        <v>76</v>
      </c>
      <c r="BW59" s="135" t="s">
        <v>97</v>
      </c>
      <c r="BX59" s="135" t="s">
        <v>82</v>
      </c>
      <c r="CL59" s="135" t="s">
        <v>19</v>
      </c>
    </row>
    <row r="60" s="4" customFormat="1" ht="16.5" customHeight="1">
      <c r="A60" s="126" t="s">
        <v>84</v>
      </c>
      <c r="B60" s="65"/>
      <c r="C60" s="127"/>
      <c r="D60" s="127"/>
      <c r="E60" s="128" t="s">
        <v>98</v>
      </c>
      <c r="F60" s="128"/>
      <c r="G60" s="128"/>
      <c r="H60" s="128"/>
      <c r="I60" s="128"/>
      <c r="J60" s="127"/>
      <c r="K60" s="128" t="s">
        <v>99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'D.1.4 - Nouzový přeliv'!J32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87</v>
      </c>
      <c r="AR60" s="67"/>
      <c r="AS60" s="131">
        <v>0</v>
      </c>
      <c r="AT60" s="132">
        <f>ROUND(SUM(AV60:AW60),2)</f>
        <v>0</v>
      </c>
      <c r="AU60" s="133">
        <f>'D.1.4 - Nouzový přeliv'!P90</f>
        <v>0</v>
      </c>
      <c r="AV60" s="132">
        <f>'D.1.4 - Nouzový přeliv'!J35</f>
        <v>0</v>
      </c>
      <c r="AW60" s="132">
        <f>'D.1.4 - Nouzový přeliv'!J36</f>
        <v>0</v>
      </c>
      <c r="AX60" s="132">
        <f>'D.1.4 - Nouzový přeliv'!J37</f>
        <v>0</v>
      </c>
      <c r="AY60" s="132">
        <f>'D.1.4 - Nouzový přeliv'!J38</f>
        <v>0</v>
      </c>
      <c r="AZ60" s="132">
        <f>'D.1.4 - Nouzový přeliv'!F35</f>
        <v>0</v>
      </c>
      <c r="BA60" s="132">
        <f>'D.1.4 - Nouzový přeliv'!F36</f>
        <v>0</v>
      </c>
      <c r="BB60" s="132">
        <f>'D.1.4 - Nouzový přeliv'!F37</f>
        <v>0</v>
      </c>
      <c r="BC60" s="132">
        <f>'D.1.4 - Nouzový přeliv'!F38</f>
        <v>0</v>
      </c>
      <c r="BD60" s="134">
        <f>'D.1.4 - Nouzový přeliv'!F39</f>
        <v>0</v>
      </c>
      <c r="BE60" s="4"/>
      <c r="BT60" s="135" t="s">
        <v>83</v>
      </c>
      <c r="BV60" s="135" t="s">
        <v>76</v>
      </c>
      <c r="BW60" s="135" t="s">
        <v>100</v>
      </c>
      <c r="BX60" s="135" t="s">
        <v>82</v>
      </c>
      <c r="CL60" s="135" t="s">
        <v>19</v>
      </c>
    </row>
    <row r="61" s="7" customFormat="1" ht="16.5" customHeight="1">
      <c r="A61" s="126" t="s">
        <v>84</v>
      </c>
      <c r="B61" s="113"/>
      <c r="C61" s="114"/>
      <c r="D61" s="115" t="s">
        <v>101</v>
      </c>
      <c r="E61" s="115"/>
      <c r="F61" s="115"/>
      <c r="G61" s="115"/>
      <c r="H61" s="115"/>
      <c r="I61" s="116"/>
      <c r="J61" s="115" t="s">
        <v>102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8">
        <f>'VON - Vedlejší ostatní ná...'!J30</f>
        <v>0</v>
      </c>
      <c r="AH61" s="116"/>
      <c r="AI61" s="116"/>
      <c r="AJ61" s="116"/>
      <c r="AK61" s="116"/>
      <c r="AL61" s="116"/>
      <c r="AM61" s="116"/>
      <c r="AN61" s="118">
        <f>SUM(AG61,AT61)</f>
        <v>0</v>
      </c>
      <c r="AO61" s="116"/>
      <c r="AP61" s="116"/>
      <c r="AQ61" s="119" t="s">
        <v>80</v>
      </c>
      <c r="AR61" s="120"/>
      <c r="AS61" s="136">
        <v>0</v>
      </c>
      <c r="AT61" s="137">
        <f>ROUND(SUM(AV61:AW61),2)</f>
        <v>0</v>
      </c>
      <c r="AU61" s="138">
        <f>'VON - Vedlejší ostatní ná...'!P85</f>
        <v>0</v>
      </c>
      <c r="AV61" s="137">
        <f>'VON - Vedlejší ostatní ná...'!J33</f>
        <v>0</v>
      </c>
      <c r="AW61" s="137">
        <f>'VON - Vedlejší ostatní ná...'!J34</f>
        <v>0</v>
      </c>
      <c r="AX61" s="137">
        <f>'VON - Vedlejší ostatní ná...'!J35</f>
        <v>0</v>
      </c>
      <c r="AY61" s="137">
        <f>'VON - Vedlejší ostatní ná...'!J36</f>
        <v>0</v>
      </c>
      <c r="AZ61" s="137">
        <f>'VON - Vedlejší ostatní ná...'!F33</f>
        <v>0</v>
      </c>
      <c r="BA61" s="137">
        <f>'VON - Vedlejší ostatní ná...'!F34</f>
        <v>0</v>
      </c>
      <c r="BB61" s="137">
        <f>'VON - Vedlejší ostatní ná...'!F35</f>
        <v>0</v>
      </c>
      <c r="BC61" s="137">
        <f>'VON - Vedlejší ostatní ná...'!F36</f>
        <v>0</v>
      </c>
      <c r="BD61" s="139">
        <f>'VON - Vedlejší ostatní ná...'!F37</f>
        <v>0</v>
      </c>
      <c r="BE61" s="7"/>
      <c r="BT61" s="125" t="s">
        <v>81</v>
      </c>
      <c r="BV61" s="125" t="s">
        <v>76</v>
      </c>
      <c r="BW61" s="125" t="s">
        <v>103</v>
      </c>
      <c r="BX61" s="125" t="s">
        <v>5</v>
      </c>
      <c r="CL61" s="125" t="s">
        <v>19</v>
      </c>
      <c r="CM61" s="125" t="s">
        <v>83</v>
      </c>
    </row>
    <row r="62" s="2" customFormat="1" ht="30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</sheetData>
  <sheetProtection sheet="1" formatColumns="0" formatRows="0" objects="1" scenarios="1" spinCount="100000" saltValue="MLDlGbg9tpVz6FUWpexUFI3Tmsr1zP+zN8h6YuS6niyAxsEIJhU8LTxglYxL9e8u5dd2ZaWcVUHbp5LHl7tMtQ==" hashValue="QZbFiA1JSjRRul27fUt+pfAAcoUgxjqyHmAyACY0hRQkO86zDG0HfbfMO3FcjThGULJxZQpmhIe/0noFcTP91w==" algorithmName="SHA-512" password="CC35"/>
  <mergeCells count="66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D.1.0 - Přípravné práce'!C2" display="/"/>
    <hyperlink ref="A57" location="'D.1.1 - Oprava hráze'!C2" display="/"/>
    <hyperlink ref="A58" location="'D.1.2 - Výpustný objekt'!C2" display="/"/>
    <hyperlink ref="A59" location="'D.1.3 - Bezpečnostní přeliv'!C2" display="/"/>
    <hyperlink ref="A60" location="'D.1.4 - Nouzový přeliv'!C2" display="/"/>
    <hyperlink ref="A61" location="'VON - Vedlejší ostatní ná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Pístovské rybníky - řešení technického stavu rybník Lukáš</v>
      </c>
      <c r="F7" s="144"/>
      <c r="G7" s="144"/>
      <c r="H7" s="144"/>
      <c r="L7" s="22"/>
    </row>
    <row r="8" s="1" customFormat="1" ht="12" customHeight="1">
      <c r="B8" s="22"/>
      <c r="D8" s="144" t="s">
        <v>105</v>
      </c>
      <c r="L8" s="22"/>
    </row>
    <row r="9" s="2" customFormat="1" ht="16.5" customHeight="1">
      <c r="A9" s="40"/>
      <c r="B9" s="46"/>
      <c r="C9" s="40"/>
      <c r="D9" s="40"/>
      <c r="E9" s="145" t="s">
        <v>106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25. 9. 2025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32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4" t="s">
        <v>28</v>
      </c>
      <c r="J23" s="135" t="s">
        <v>34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ROUND(J91,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ROUND((SUM(BE91:BE182)),  2)</f>
        <v>0</v>
      </c>
      <c r="G35" s="40"/>
      <c r="H35" s="40"/>
      <c r="I35" s="159">
        <v>0.20999999999999999</v>
      </c>
      <c r="J35" s="158">
        <f>ROUND(((SUM(BE91:BE182))*I35),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ROUND((SUM(BF91:BF182)),  2)</f>
        <v>0</v>
      </c>
      <c r="G36" s="40"/>
      <c r="H36" s="40"/>
      <c r="I36" s="159">
        <v>0.12</v>
      </c>
      <c r="J36" s="158">
        <f>ROUND(((SUM(BF91:BF182))*I36),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ROUND((SUM(BG91:BG182)),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ROUND((SUM(BH91:BH182)),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ROUND((SUM(BI91:BI182)),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Pístovské rybníky - řešení technického stavu rybník Lukáš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D.1.0 - Přípravné práce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Pístov u Jihlavy</v>
      </c>
      <c r="G56" s="42"/>
      <c r="H56" s="42"/>
      <c r="I56" s="34" t="s">
        <v>23</v>
      </c>
      <c r="J56" s="74" t="str">
        <f>IF(J14="","",J14)</f>
        <v>25. 9. 2025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Statutární město Jihlava, Masarykovo nám. 97/1, 58</v>
      </c>
      <c r="G58" s="42"/>
      <c r="H58" s="42"/>
      <c r="I58" s="34" t="s">
        <v>31</v>
      </c>
      <c r="J58" s="38" t="str">
        <f>E23</f>
        <v>Ing. Martin Růžička,CSc. - Alcedo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Martin Pavlíček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110</v>
      </c>
      <c r="D61" s="173"/>
      <c r="E61" s="173"/>
      <c r="F61" s="173"/>
      <c r="G61" s="173"/>
      <c r="H61" s="173"/>
      <c r="I61" s="173"/>
      <c r="J61" s="174" t="s">
        <v>111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112</v>
      </c>
    </row>
    <row r="64" s="9" customFormat="1" ht="24.96" customHeight="1">
      <c r="A64" s="9"/>
      <c r="B64" s="176"/>
      <c r="C64" s="177"/>
      <c r="D64" s="178" t="s">
        <v>113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114</v>
      </c>
      <c r="E65" s="184"/>
      <c r="F65" s="184"/>
      <c r="G65" s="184"/>
      <c r="H65" s="184"/>
      <c r="I65" s="184"/>
      <c r="J65" s="185">
        <f>J93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115</v>
      </c>
      <c r="E66" s="184"/>
      <c r="F66" s="184"/>
      <c r="G66" s="184"/>
      <c r="H66" s="184"/>
      <c r="I66" s="184"/>
      <c r="J66" s="185">
        <f>J141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116</v>
      </c>
      <c r="E67" s="184"/>
      <c r="F67" s="184"/>
      <c r="G67" s="184"/>
      <c r="H67" s="184"/>
      <c r="I67" s="184"/>
      <c r="J67" s="185">
        <f>J150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117</v>
      </c>
      <c r="E68" s="184"/>
      <c r="F68" s="184"/>
      <c r="G68" s="184"/>
      <c r="H68" s="184"/>
      <c r="I68" s="184"/>
      <c r="J68" s="185">
        <f>J161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118</v>
      </c>
      <c r="E69" s="184"/>
      <c r="F69" s="184"/>
      <c r="G69" s="184"/>
      <c r="H69" s="184"/>
      <c r="I69" s="184"/>
      <c r="J69" s="185">
        <f>J180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119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1" t="str">
        <f>E7</f>
        <v>Pístovské rybníky - řešení technického stavu rybník Lukáš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105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1" t="s">
        <v>106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107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D.1.0 - Přípravné práce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>Pístov u Jihlavy</v>
      </c>
      <c r="G85" s="42"/>
      <c r="H85" s="42"/>
      <c r="I85" s="34" t="s">
        <v>23</v>
      </c>
      <c r="J85" s="74" t="str">
        <f>IF(J14="","",J14)</f>
        <v>25. 9. 2025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40.05" customHeight="1">
      <c r="A87" s="40"/>
      <c r="B87" s="41"/>
      <c r="C87" s="34" t="s">
        <v>25</v>
      </c>
      <c r="D87" s="42"/>
      <c r="E87" s="42"/>
      <c r="F87" s="29" t="str">
        <f>E17</f>
        <v>Statutární město Jihlava, Masarykovo nám. 97/1, 58</v>
      </c>
      <c r="G87" s="42"/>
      <c r="H87" s="42"/>
      <c r="I87" s="34" t="s">
        <v>31</v>
      </c>
      <c r="J87" s="38" t="str">
        <f>E23</f>
        <v>Ing. Martin Růžička,CSc. - Alcedo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IF(E20="","",E20)</f>
        <v>Vyplň údaj</v>
      </c>
      <c r="G88" s="42"/>
      <c r="H88" s="42"/>
      <c r="I88" s="34" t="s">
        <v>36</v>
      </c>
      <c r="J88" s="38" t="str">
        <f>E26</f>
        <v>Martin Pavlíček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7"/>
      <c r="B90" s="188"/>
      <c r="C90" s="189" t="s">
        <v>120</v>
      </c>
      <c r="D90" s="190" t="s">
        <v>59</v>
      </c>
      <c r="E90" s="190" t="s">
        <v>55</v>
      </c>
      <c r="F90" s="190" t="s">
        <v>56</v>
      </c>
      <c r="G90" s="190" t="s">
        <v>121</v>
      </c>
      <c r="H90" s="190" t="s">
        <v>122</v>
      </c>
      <c r="I90" s="190" t="s">
        <v>123</v>
      </c>
      <c r="J90" s="190" t="s">
        <v>111</v>
      </c>
      <c r="K90" s="191" t="s">
        <v>124</v>
      </c>
      <c r="L90" s="192"/>
      <c r="M90" s="94" t="s">
        <v>19</v>
      </c>
      <c r="N90" s="95" t="s">
        <v>44</v>
      </c>
      <c r="O90" s="95" t="s">
        <v>125</v>
      </c>
      <c r="P90" s="95" t="s">
        <v>126</v>
      </c>
      <c r="Q90" s="95" t="s">
        <v>127</v>
      </c>
      <c r="R90" s="95" t="s">
        <v>128</v>
      </c>
      <c r="S90" s="95" t="s">
        <v>129</v>
      </c>
      <c r="T90" s="96" t="s">
        <v>130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40"/>
      <c r="B91" s="41"/>
      <c r="C91" s="101" t="s">
        <v>131</v>
      </c>
      <c r="D91" s="42"/>
      <c r="E91" s="42"/>
      <c r="F91" s="42"/>
      <c r="G91" s="42"/>
      <c r="H91" s="42"/>
      <c r="I91" s="42"/>
      <c r="J91" s="193">
        <f>BK91</f>
        <v>0</v>
      </c>
      <c r="K91" s="42"/>
      <c r="L91" s="46"/>
      <c r="M91" s="97"/>
      <c r="N91" s="194"/>
      <c r="O91" s="98"/>
      <c r="P91" s="195">
        <f>P92</f>
        <v>0</v>
      </c>
      <c r="Q91" s="98"/>
      <c r="R91" s="195">
        <f>R92</f>
        <v>186.794875448</v>
      </c>
      <c r="S91" s="98"/>
      <c r="T91" s="196">
        <f>T92</f>
        <v>485.10000000000002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73</v>
      </c>
      <c r="AU91" s="19" t="s">
        <v>112</v>
      </c>
      <c r="BK91" s="197">
        <f>BK92</f>
        <v>0</v>
      </c>
    </row>
    <row r="92" s="12" customFormat="1" ht="25.92" customHeight="1">
      <c r="A92" s="12"/>
      <c r="B92" s="198"/>
      <c r="C92" s="199"/>
      <c r="D92" s="200" t="s">
        <v>73</v>
      </c>
      <c r="E92" s="201" t="s">
        <v>132</v>
      </c>
      <c r="F92" s="201" t="s">
        <v>133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P93+P141+P150+P161+P180</f>
        <v>0</v>
      </c>
      <c r="Q92" s="206"/>
      <c r="R92" s="207">
        <f>R93+R141+R150+R161+R180</f>
        <v>186.794875448</v>
      </c>
      <c r="S92" s="206"/>
      <c r="T92" s="208">
        <f>T93+T141+T150+T161+T180</f>
        <v>485.10000000000002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81</v>
      </c>
      <c r="AT92" s="210" t="s">
        <v>73</v>
      </c>
      <c r="AU92" s="210" t="s">
        <v>74</v>
      </c>
      <c r="AY92" s="209" t="s">
        <v>134</v>
      </c>
      <c r="BK92" s="211">
        <f>BK93+BK141+BK150+BK161+BK180</f>
        <v>0</v>
      </c>
    </row>
    <row r="93" s="12" customFormat="1" ht="22.8" customHeight="1">
      <c r="A93" s="12"/>
      <c r="B93" s="198"/>
      <c r="C93" s="199"/>
      <c r="D93" s="200" t="s">
        <v>73</v>
      </c>
      <c r="E93" s="212" t="s">
        <v>81</v>
      </c>
      <c r="F93" s="212" t="s">
        <v>135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SUM(P94:P140)</f>
        <v>0</v>
      </c>
      <c r="Q93" s="206"/>
      <c r="R93" s="207">
        <f>SUM(R94:R140)</f>
        <v>0.76287544799999996</v>
      </c>
      <c r="S93" s="206"/>
      <c r="T93" s="208">
        <f>SUM(T94:T140)</f>
        <v>485.10000000000002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81</v>
      </c>
      <c r="AT93" s="210" t="s">
        <v>73</v>
      </c>
      <c r="AU93" s="210" t="s">
        <v>81</v>
      </c>
      <c r="AY93" s="209" t="s">
        <v>134</v>
      </c>
      <c r="BK93" s="211">
        <f>SUM(BK94:BK140)</f>
        <v>0</v>
      </c>
    </row>
    <row r="94" s="2" customFormat="1" ht="16.5" customHeight="1">
      <c r="A94" s="40"/>
      <c r="B94" s="41"/>
      <c r="C94" s="214" t="s">
        <v>81</v>
      </c>
      <c r="D94" s="214" t="s">
        <v>136</v>
      </c>
      <c r="E94" s="215" t="s">
        <v>137</v>
      </c>
      <c r="F94" s="216" t="s">
        <v>138</v>
      </c>
      <c r="G94" s="217" t="s">
        <v>139</v>
      </c>
      <c r="H94" s="218">
        <v>45000</v>
      </c>
      <c r="I94" s="219"/>
      <c r="J94" s="220">
        <f>ROUND(I94*H94,2)</f>
        <v>0</v>
      </c>
      <c r="K94" s="216" t="s">
        <v>140</v>
      </c>
      <c r="L94" s="46"/>
      <c r="M94" s="221" t="s">
        <v>19</v>
      </c>
      <c r="N94" s="222" t="s">
        <v>45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141</v>
      </c>
      <c r="AT94" s="225" t="s">
        <v>136</v>
      </c>
      <c r="AU94" s="225" t="s">
        <v>83</v>
      </c>
      <c r="AY94" s="19" t="s">
        <v>134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81</v>
      </c>
      <c r="BK94" s="226">
        <f>ROUND(I94*H94,2)</f>
        <v>0</v>
      </c>
      <c r="BL94" s="19" t="s">
        <v>141</v>
      </c>
      <c r="BM94" s="225" t="s">
        <v>142</v>
      </c>
    </row>
    <row r="95" s="2" customFormat="1">
      <c r="A95" s="40"/>
      <c r="B95" s="41"/>
      <c r="C95" s="42"/>
      <c r="D95" s="227" t="s">
        <v>143</v>
      </c>
      <c r="E95" s="42"/>
      <c r="F95" s="228" t="s">
        <v>144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143</v>
      </c>
      <c r="AU95" s="19" t="s">
        <v>83</v>
      </c>
    </row>
    <row r="96" s="13" customFormat="1">
      <c r="A96" s="13"/>
      <c r="B96" s="232"/>
      <c r="C96" s="233"/>
      <c r="D96" s="234" t="s">
        <v>145</v>
      </c>
      <c r="E96" s="235" t="s">
        <v>19</v>
      </c>
      <c r="F96" s="236" t="s">
        <v>146</v>
      </c>
      <c r="G96" s="233"/>
      <c r="H96" s="237">
        <v>45000</v>
      </c>
      <c r="I96" s="238"/>
      <c r="J96" s="233"/>
      <c r="K96" s="233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145</v>
      </c>
      <c r="AU96" s="243" t="s">
        <v>83</v>
      </c>
      <c r="AV96" s="13" t="s">
        <v>83</v>
      </c>
      <c r="AW96" s="13" t="s">
        <v>35</v>
      </c>
      <c r="AX96" s="13" t="s">
        <v>74</v>
      </c>
      <c r="AY96" s="243" t="s">
        <v>134</v>
      </c>
    </row>
    <row r="97" s="14" customFormat="1">
      <c r="A97" s="14"/>
      <c r="B97" s="244"/>
      <c r="C97" s="245"/>
      <c r="D97" s="234" t="s">
        <v>145</v>
      </c>
      <c r="E97" s="246" t="s">
        <v>19</v>
      </c>
      <c r="F97" s="247" t="s">
        <v>147</v>
      </c>
      <c r="G97" s="245"/>
      <c r="H97" s="248">
        <v>45000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145</v>
      </c>
      <c r="AU97" s="254" t="s">
        <v>83</v>
      </c>
      <c r="AV97" s="14" t="s">
        <v>141</v>
      </c>
      <c r="AW97" s="14" t="s">
        <v>35</v>
      </c>
      <c r="AX97" s="14" t="s">
        <v>81</v>
      </c>
      <c r="AY97" s="254" t="s">
        <v>134</v>
      </c>
    </row>
    <row r="98" s="2" customFormat="1" ht="37.8" customHeight="1">
      <c r="A98" s="40"/>
      <c r="B98" s="41"/>
      <c r="C98" s="214" t="s">
        <v>83</v>
      </c>
      <c r="D98" s="214" t="s">
        <v>136</v>
      </c>
      <c r="E98" s="215" t="s">
        <v>148</v>
      </c>
      <c r="F98" s="216" t="s">
        <v>149</v>
      </c>
      <c r="G98" s="217" t="s">
        <v>139</v>
      </c>
      <c r="H98" s="218">
        <v>924</v>
      </c>
      <c r="I98" s="219"/>
      <c r="J98" s="220">
        <f>ROUND(I98*H98,2)</f>
        <v>0</v>
      </c>
      <c r="K98" s="216" t="s">
        <v>140</v>
      </c>
      <c r="L98" s="46"/>
      <c r="M98" s="221" t="s">
        <v>19</v>
      </c>
      <c r="N98" s="222" t="s">
        <v>45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0.17000000000000001</v>
      </c>
      <c r="T98" s="224">
        <f>S98*H98</f>
        <v>157.08000000000001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141</v>
      </c>
      <c r="AT98" s="225" t="s">
        <v>136</v>
      </c>
      <c r="AU98" s="225" t="s">
        <v>83</v>
      </c>
      <c r="AY98" s="19" t="s">
        <v>134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141</v>
      </c>
      <c r="BM98" s="225" t="s">
        <v>150</v>
      </c>
    </row>
    <row r="99" s="2" customFormat="1">
      <c r="A99" s="40"/>
      <c r="B99" s="41"/>
      <c r="C99" s="42"/>
      <c r="D99" s="227" t="s">
        <v>143</v>
      </c>
      <c r="E99" s="42"/>
      <c r="F99" s="228" t="s">
        <v>151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143</v>
      </c>
      <c r="AU99" s="19" t="s">
        <v>83</v>
      </c>
    </row>
    <row r="100" s="13" customFormat="1">
      <c r="A100" s="13"/>
      <c r="B100" s="232"/>
      <c r="C100" s="233"/>
      <c r="D100" s="234" t="s">
        <v>145</v>
      </c>
      <c r="E100" s="235" t="s">
        <v>19</v>
      </c>
      <c r="F100" s="236" t="s">
        <v>152</v>
      </c>
      <c r="G100" s="233"/>
      <c r="H100" s="237">
        <v>744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145</v>
      </c>
      <c r="AU100" s="243" t="s">
        <v>83</v>
      </c>
      <c r="AV100" s="13" t="s">
        <v>83</v>
      </c>
      <c r="AW100" s="13" t="s">
        <v>35</v>
      </c>
      <c r="AX100" s="13" t="s">
        <v>74</v>
      </c>
      <c r="AY100" s="243" t="s">
        <v>134</v>
      </c>
    </row>
    <row r="101" s="13" customFormat="1">
      <c r="A101" s="13"/>
      <c r="B101" s="232"/>
      <c r="C101" s="233"/>
      <c r="D101" s="234" t="s">
        <v>145</v>
      </c>
      <c r="E101" s="235" t="s">
        <v>19</v>
      </c>
      <c r="F101" s="236" t="s">
        <v>153</v>
      </c>
      <c r="G101" s="233"/>
      <c r="H101" s="237">
        <v>180</v>
      </c>
      <c r="I101" s="238"/>
      <c r="J101" s="233"/>
      <c r="K101" s="233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145</v>
      </c>
      <c r="AU101" s="243" t="s">
        <v>83</v>
      </c>
      <c r="AV101" s="13" t="s">
        <v>83</v>
      </c>
      <c r="AW101" s="13" t="s">
        <v>35</v>
      </c>
      <c r="AX101" s="13" t="s">
        <v>74</v>
      </c>
      <c r="AY101" s="243" t="s">
        <v>134</v>
      </c>
    </row>
    <row r="102" s="14" customFormat="1">
      <c r="A102" s="14"/>
      <c r="B102" s="244"/>
      <c r="C102" s="245"/>
      <c r="D102" s="234" t="s">
        <v>145</v>
      </c>
      <c r="E102" s="246" t="s">
        <v>19</v>
      </c>
      <c r="F102" s="247" t="s">
        <v>147</v>
      </c>
      <c r="G102" s="245"/>
      <c r="H102" s="248">
        <v>924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145</v>
      </c>
      <c r="AU102" s="254" t="s">
        <v>83</v>
      </c>
      <c r="AV102" s="14" t="s">
        <v>141</v>
      </c>
      <c r="AW102" s="14" t="s">
        <v>35</v>
      </c>
      <c r="AX102" s="14" t="s">
        <v>81</v>
      </c>
      <c r="AY102" s="254" t="s">
        <v>134</v>
      </c>
    </row>
    <row r="103" s="2" customFormat="1" ht="16.5" customHeight="1">
      <c r="A103" s="40"/>
      <c r="B103" s="41"/>
      <c r="C103" s="214" t="s">
        <v>154</v>
      </c>
      <c r="D103" s="214" t="s">
        <v>136</v>
      </c>
      <c r="E103" s="215" t="s">
        <v>155</v>
      </c>
      <c r="F103" s="216" t="s">
        <v>156</v>
      </c>
      <c r="G103" s="217" t="s">
        <v>157</v>
      </c>
      <c r="H103" s="218">
        <v>30</v>
      </c>
      <c r="I103" s="219"/>
      <c r="J103" s="220">
        <f>ROUND(I103*H103,2)</f>
        <v>0</v>
      </c>
      <c r="K103" s="216" t="s">
        <v>140</v>
      </c>
      <c r="L103" s="46"/>
      <c r="M103" s="221" t="s">
        <v>19</v>
      </c>
      <c r="N103" s="222" t="s">
        <v>45</v>
      </c>
      <c r="O103" s="86"/>
      <c r="P103" s="223">
        <f>O103*H103</f>
        <v>0</v>
      </c>
      <c r="Q103" s="223">
        <v>0.0219291816</v>
      </c>
      <c r="R103" s="223">
        <f>Q103*H103</f>
        <v>0.65787544799999997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141</v>
      </c>
      <c r="AT103" s="225" t="s">
        <v>136</v>
      </c>
      <c r="AU103" s="225" t="s">
        <v>83</v>
      </c>
      <c r="AY103" s="19" t="s">
        <v>134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141</v>
      </c>
      <c r="BM103" s="225" t="s">
        <v>158</v>
      </c>
    </row>
    <row r="104" s="2" customFormat="1">
      <c r="A104" s="40"/>
      <c r="B104" s="41"/>
      <c r="C104" s="42"/>
      <c r="D104" s="227" t="s">
        <v>143</v>
      </c>
      <c r="E104" s="42"/>
      <c r="F104" s="228" t="s">
        <v>159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143</v>
      </c>
      <c r="AU104" s="19" t="s">
        <v>83</v>
      </c>
    </row>
    <row r="105" s="13" customFormat="1">
      <c r="A105" s="13"/>
      <c r="B105" s="232"/>
      <c r="C105" s="233"/>
      <c r="D105" s="234" t="s">
        <v>145</v>
      </c>
      <c r="E105" s="235" t="s">
        <v>19</v>
      </c>
      <c r="F105" s="236" t="s">
        <v>160</v>
      </c>
      <c r="G105" s="233"/>
      <c r="H105" s="237">
        <v>30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145</v>
      </c>
      <c r="AU105" s="243" t="s">
        <v>83</v>
      </c>
      <c r="AV105" s="13" t="s">
        <v>83</v>
      </c>
      <c r="AW105" s="13" t="s">
        <v>35</v>
      </c>
      <c r="AX105" s="13" t="s">
        <v>74</v>
      </c>
      <c r="AY105" s="243" t="s">
        <v>134</v>
      </c>
    </row>
    <row r="106" s="14" customFormat="1">
      <c r="A106" s="14"/>
      <c r="B106" s="244"/>
      <c r="C106" s="245"/>
      <c r="D106" s="234" t="s">
        <v>145</v>
      </c>
      <c r="E106" s="246" t="s">
        <v>19</v>
      </c>
      <c r="F106" s="247" t="s">
        <v>147</v>
      </c>
      <c r="G106" s="245"/>
      <c r="H106" s="248">
        <v>30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145</v>
      </c>
      <c r="AU106" s="254" t="s">
        <v>83</v>
      </c>
      <c r="AV106" s="14" t="s">
        <v>141</v>
      </c>
      <c r="AW106" s="14" t="s">
        <v>35</v>
      </c>
      <c r="AX106" s="14" t="s">
        <v>81</v>
      </c>
      <c r="AY106" s="254" t="s">
        <v>134</v>
      </c>
    </row>
    <row r="107" s="2" customFormat="1" ht="24.15" customHeight="1">
      <c r="A107" s="40"/>
      <c r="B107" s="41"/>
      <c r="C107" s="214" t="s">
        <v>141</v>
      </c>
      <c r="D107" s="214" t="s">
        <v>136</v>
      </c>
      <c r="E107" s="215" t="s">
        <v>161</v>
      </c>
      <c r="F107" s="216" t="s">
        <v>162</v>
      </c>
      <c r="G107" s="217" t="s">
        <v>163</v>
      </c>
      <c r="H107" s="218">
        <v>350</v>
      </c>
      <c r="I107" s="219"/>
      <c r="J107" s="220">
        <f>ROUND(I107*H107,2)</f>
        <v>0</v>
      </c>
      <c r="K107" s="216" t="s">
        <v>140</v>
      </c>
      <c r="L107" s="46"/>
      <c r="M107" s="221" t="s">
        <v>19</v>
      </c>
      <c r="N107" s="222" t="s">
        <v>45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141</v>
      </c>
      <c r="AT107" s="225" t="s">
        <v>136</v>
      </c>
      <c r="AU107" s="225" t="s">
        <v>83</v>
      </c>
      <c r="AY107" s="19" t="s">
        <v>134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81</v>
      </c>
      <c r="BK107" s="226">
        <f>ROUND(I107*H107,2)</f>
        <v>0</v>
      </c>
      <c r="BL107" s="19" t="s">
        <v>141</v>
      </c>
      <c r="BM107" s="225" t="s">
        <v>164</v>
      </c>
    </row>
    <row r="108" s="2" customFormat="1">
      <c r="A108" s="40"/>
      <c r="B108" s="41"/>
      <c r="C108" s="42"/>
      <c r="D108" s="227" t="s">
        <v>143</v>
      </c>
      <c r="E108" s="42"/>
      <c r="F108" s="228" t="s">
        <v>165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143</v>
      </c>
      <c r="AU108" s="19" t="s">
        <v>83</v>
      </c>
    </row>
    <row r="109" s="13" customFormat="1">
      <c r="A109" s="13"/>
      <c r="B109" s="232"/>
      <c r="C109" s="233"/>
      <c r="D109" s="234" t="s">
        <v>145</v>
      </c>
      <c r="E109" s="235" t="s">
        <v>19</v>
      </c>
      <c r="F109" s="236" t="s">
        <v>166</v>
      </c>
      <c r="G109" s="233"/>
      <c r="H109" s="237">
        <v>350</v>
      </c>
      <c r="I109" s="238"/>
      <c r="J109" s="233"/>
      <c r="K109" s="233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145</v>
      </c>
      <c r="AU109" s="243" t="s">
        <v>83</v>
      </c>
      <c r="AV109" s="13" t="s">
        <v>83</v>
      </c>
      <c r="AW109" s="13" t="s">
        <v>35</v>
      </c>
      <c r="AX109" s="13" t="s">
        <v>74</v>
      </c>
      <c r="AY109" s="243" t="s">
        <v>134</v>
      </c>
    </row>
    <row r="110" s="14" customFormat="1">
      <c r="A110" s="14"/>
      <c r="B110" s="244"/>
      <c r="C110" s="245"/>
      <c r="D110" s="234" t="s">
        <v>145</v>
      </c>
      <c r="E110" s="246" t="s">
        <v>19</v>
      </c>
      <c r="F110" s="247" t="s">
        <v>147</v>
      </c>
      <c r="G110" s="245"/>
      <c r="H110" s="248">
        <v>350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145</v>
      </c>
      <c r="AU110" s="254" t="s">
        <v>83</v>
      </c>
      <c r="AV110" s="14" t="s">
        <v>141</v>
      </c>
      <c r="AW110" s="14" t="s">
        <v>35</v>
      </c>
      <c r="AX110" s="14" t="s">
        <v>81</v>
      </c>
      <c r="AY110" s="254" t="s">
        <v>134</v>
      </c>
    </row>
    <row r="111" s="2" customFormat="1" ht="37.8" customHeight="1">
      <c r="A111" s="40"/>
      <c r="B111" s="41"/>
      <c r="C111" s="214" t="s">
        <v>167</v>
      </c>
      <c r="D111" s="214" t="s">
        <v>136</v>
      </c>
      <c r="E111" s="215" t="s">
        <v>168</v>
      </c>
      <c r="F111" s="216" t="s">
        <v>169</v>
      </c>
      <c r="G111" s="217" t="s">
        <v>163</v>
      </c>
      <c r="H111" s="218">
        <v>350</v>
      </c>
      <c r="I111" s="219"/>
      <c r="J111" s="220">
        <f>ROUND(I111*H111,2)</f>
        <v>0</v>
      </c>
      <c r="K111" s="216" t="s">
        <v>140</v>
      </c>
      <c r="L111" s="46"/>
      <c r="M111" s="221" t="s">
        <v>19</v>
      </c>
      <c r="N111" s="222" t="s">
        <v>45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141</v>
      </c>
      <c r="AT111" s="225" t="s">
        <v>136</v>
      </c>
      <c r="AU111" s="225" t="s">
        <v>83</v>
      </c>
      <c r="AY111" s="19" t="s">
        <v>134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81</v>
      </c>
      <c r="BK111" s="226">
        <f>ROUND(I111*H111,2)</f>
        <v>0</v>
      </c>
      <c r="BL111" s="19" t="s">
        <v>141</v>
      </c>
      <c r="BM111" s="225" t="s">
        <v>170</v>
      </c>
    </row>
    <row r="112" s="2" customFormat="1">
      <c r="A112" s="40"/>
      <c r="B112" s="41"/>
      <c r="C112" s="42"/>
      <c r="D112" s="227" t="s">
        <v>143</v>
      </c>
      <c r="E112" s="42"/>
      <c r="F112" s="228" t="s">
        <v>171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143</v>
      </c>
      <c r="AU112" s="19" t="s">
        <v>83</v>
      </c>
    </row>
    <row r="113" s="13" customFormat="1">
      <c r="A113" s="13"/>
      <c r="B113" s="232"/>
      <c r="C113" s="233"/>
      <c r="D113" s="234" t="s">
        <v>145</v>
      </c>
      <c r="E113" s="235" t="s">
        <v>19</v>
      </c>
      <c r="F113" s="236" t="s">
        <v>172</v>
      </c>
      <c r="G113" s="233"/>
      <c r="H113" s="237">
        <v>350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145</v>
      </c>
      <c r="AU113" s="243" t="s">
        <v>83</v>
      </c>
      <c r="AV113" s="13" t="s">
        <v>83</v>
      </c>
      <c r="AW113" s="13" t="s">
        <v>35</v>
      </c>
      <c r="AX113" s="13" t="s">
        <v>74</v>
      </c>
      <c r="AY113" s="243" t="s">
        <v>134</v>
      </c>
    </row>
    <row r="114" s="14" customFormat="1">
      <c r="A114" s="14"/>
      <c r="B114" s="244"/>
      <c r="C114" s="245"/>
      <c r="D114" s="234" t="s">
        <v>145</v>
      </c>
      <c r="E114" s="246" t="s">
        <v>19</v>
      </c>
      <c r="F114" s="247" t="s">
        <v>147</v>
      </c>
      <c r="G114" s="245"/>
      <c r="H114" s="248">
        <v>350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145</v>
      </c>
      <c r="AU114" s="254" t="s">
        <v>83</v>
      </c>
      <c r="AV114" s="14" t="s">
        <v>141</v>
      </c>
      <c r="AW114" s="14" t="s">
        <v>35</v>
      </c>
      <c r="AX114" s="14" t="s">
        <v>81</v>
      </c>
      <c r="AY114" s="254" t="s">
        <v>134</v>
      </c>
    </row>
    <row r="115" s="2" customFormat="1" ht="16.5" customHeight="1">
      <c r="A115" s="40"/>
      <c r="B115" s="41"/>
      <c r="C115" s="214" t="s">
        <v>173</v>
      </c>
      <c r="D115" s="214" t="s">
        <v>136</v>
      </c>
      <c r="E115" s="215" t="s">
        <v>174</v>
      </c>
      <c r="F115" s="216" t="s">
        <v>175</v>
      </c>
      <c r="G115" s="217" t="s">
        <v>139</v>
      </c>
      <c r="H115" s="218">
        <v>3500</v>
      </c>
      <c r="I115" s="219"/>
      <c r="J115" s="220">
        <f>ROUND(I115*H115,2)</f>
        <v>0</v>
      </c>
      <c r="K115" s="216" t="s">
        <v>140</v>
      </c>
      <c r="L115" s="46"/>
      <c r="M115" s="221" t="s">
        <v>19</v>
      </c>
      <c r="N115" s="222" t="s">
        <v>45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141</v>
      </c>
      <c r="AT115" s="225" t="s">
        <v>136</v>
      </c>
      <c r="AU115" s="225" t="s">
        <v>83</v>
      </c>
      <c r="AY115" s="19" t="s">
        <v>134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81</v>
      </c>
      <c r="BK115" s="226">
        <f>ROUND(I115*H115,2)</f>
        <v>0</v>
      </c>
      <c r="BL115" s="19" t="s">
        <v>141</v>
      </c>
      <c r="BM115" s="225" t="s">
        <v>176</v>
      </c>
    </row>
    <row r="116" s="2" customFormat="1">
      <c r="A116" s="40"/>
      <c r="B116" s="41"/>
      <c r="C116" s="42"/>
      <c r="D116" s="227" t="s">
        <v>143</v>
      </c>
      <c r="E116" s="42"/>
      <c r="F116" s="228" t="s">
        <v>177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143</v>
      </c>
      <c r="AU116" s="19" t="s">
        <v>83</v>
      </c>
    </row>
    <row r="117" s="13" customFormat="1">
      <c r="A117" s="13"/>
      <c r="B117" s="232"/>
      <c r="C117" s="233"/>
      <c r="D117" s="234" t="s">
        <v>145</v>
      </c>
      <c r="E117" s="235" t="s">
        <v>19</v>
      </c>
      <c r="F117" s="236" t="s">
        <v>178</v>
      </c>
      <c r="G117" s="233"/>
      <c r="H117" s="237">
        <v>3500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145</v>
      </c>
      <c r="AU117" s="243" t="s">
        <v>83</v>
      </c>
      <c r="AV117" s="13" t="s">
        <v>83</v>
      </c>
      <c r="AW117" s="13" t="s">
        <v>35</v>
      </c>
      <c r="AX117" s="13" t="s">
        <v>74</v>
      </c>
      <c r="AY117" s="243" t="s">
        <v>134</v>
      </c>
    </row>
    <row r="118" s="14" customFormat="1">
      <c r="A118" s="14"/>
      <c r="B118" s="244"/>
      <c r="C118" s="245"/>
      <c r="D118" s="234" t="s">
        <v>145</v>
      </c>
      <c r="E118" s="246" t="s">
        <v>19</v>
      </c>
      <c r="F118" s="247" t="s">
        <v>147</v>
      </c>
      <c r="G118" s="245"/>
      <c r="H118" s="248">
        <v>3500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145</v>
      </c>
      <c r="AU118" s="254" t="s">
        <v>83</v>
      </c>
      <c r="AV118" s="14" t="s">
        <v>141</v>
      </c>
      <c r="AW118" s="14" t="s">
        <v>35</v>
      </c>
      <c r="AX118" s="14" t="s">
        <v>81</v>
      </c>
      <c r="AY118" s="254" t="s">
        <v>134</v>
      </c>
    </row>
    <row r="119" s="2" customFormat="1" ht="21.75" customHeight="1">
      <c r="A119" s="40"/>
      <c r="B119" s="41"/>
      <c r="C119" s="214" t="s">
        <v>179</v>
      </c>
      <c r="D119" s="214" t="s">
        <v>136</v>
      </c>
      <c r="E119" s="215" t="s">
        <v>180</v>
      </c>
      <c r="F119" s="216" t="s">
        <v>181</v>
      </c>
      <c r="G119" s="217" t="s">
        <v>139</v>
      </c>
      <c r="H119" s="218">
        <v>2464.8200000000002</v>
      </c>
      <c r="I119" s="219"/>
      <c r="J119" s="220">
        <f>ROUND(I119*H119,2)</f>
        <v>0</v>
      </c>
      <c r="K119" s="216" t="s">
        <v>140</v>
      </c>
      <c r="L119" s="46"/>
      <c r="M119" s="221" t="s">
        <v>19</v>
      </c>
      <c r="N119" s="222" t="s">
        <v>45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141</v>
      </c>
      <c r="AT119" s="225" t="s">
        <v>136</v>
      </c>
      <c r="AU119" s="225" t="s">
        <v>83</v>
      </c>
      <c r="AY119" s="19" t="s">
        <v>134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81</v>
      </c>
      <c r="BK119" s="226">
        <f>ROUND(I119*H119,2)</f>
        <v>0</v>
      </c>
      <c r="BL119" s="19" t="s">
        <v>141</v>
      </c>
      <c r="BM119" s="225" t="s">
        <v>182</v>
      </c>
    </row>
    <row r="120" s="2" customFormat="1">
      <c r="A120" s="40"/>
      <c r="B120" s="41"/>
      <c r="C120" s="42"/>
      <c r="D120" s="227" t="s">
        <v>143</v>
      </c>
      <c r="E120" s="42"/>
      <c r="F120" s="228" t="s">
        <v>183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143</v>
      </c>
      <c r="AU120" s="19" t="s">
        <v>83</v>
      </c>
    </row>
    <row r="121" s="13" customFormat="1">
      <c r="A121" s="13"/>
      <c r="B121" s="232"/>
      <c r="C121" s="233"/>
      <c r="D121" s="234" t="s">
        <v>145</v>
      </c>
      <c r="E121" s="235" t="s">
        <v>19</v>
      </c>
      <c r="F121" s="236" t="s">
        <v>184</v>
      </c>
      <c r="G121" s="233"/>
      <c r="H121" s="237">
        <v>1312.5</v>
      </c>
      <c r="I121" s="238"/>
      <c r="J121" s="233"/>
      <c r="K121" s="233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145</v>
      </c>
      <c r="AU121" s="243" t="s">
        <v>83</v>
      </c>
      <c r="AV121" s="13" t="s">
        <v>83</v>
      </c>
      <c r="AW121" s="13" t="s">
        <v>35</v>
      </c>
      <c r="AX121" s="13" t="s">
        <v>74</v>
      </c>
      <c r="AY121" s="243" t="s">
        <v>134</v>
      </c>
    </row>
    <row r="122" s="13" customFormat="1">
      <c r="A122" s="13"/>
      <c r="B122" s="232"/>
      <c r="C122" s="233"/>
      <c r="D122" s="234" t="s">
        <v>145</v>
      </c>
      <c r="E122" s="235" t="s">
        <v>19</v>
      </c>
      <c r="F122" s="236" t="s">
        <v>185</v>
      </c>
      <c r="G122" s="233"/>
      <c r="H122" s="237">
        <v>793.60000000000002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145</v>
      </c>
      <c r="AU122" s="243" t="s">
        <v>83</v>
      </c>
      <c r="AV122" s="13" t="s">
        <v>83</v>
      </c>
      <c r="AW122" s="13" t="s">
        <v>35</v>
      </c>
      <c r="AX122" s="13" t="s">
        <v>74</v>
      </c>
      <c r="AY122" s="243" t="s">
        <v>134</v>
      </c>
    </row>
    <row r="123" s="13" customFormat="1">
      <c r="A123" s="13"/>
      <c r="B123" s="232"/>
      <c r="C123" s="233"/>
      <c r="D123" s="234" t="s">
        <v>145</v>
      </c>
      <c r="E123" s="235" t="s">
        <v>19</v>
      </c>
      <c r="F123" s="236" t="s">
        <v>186</v>
      </c>
      <c r="G123" s="233"/>
      <c r="H123" s="237">
        <v>183.91999999999999</v>
      </c>
      <c r="I123" s="238"/>
      <c r="J123" s="233"/>
      <c r="K123" s="233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145</v>
      </c>
      <c r="AU123" s="243" t="s">
        <v>83</v>
      </c>
      <c r="AV123" s="13" t="s">
        <v>83</v>
      </c>
      <c r="AW123" s="13" t="s">
        <v>35</v>
      </c>
      <c r="AX123" s="13" t="s">
        <v>74</v>
      </c>
      <c r="AY123" s="243" t="s">
        <v>134</v>
      </c>
    </row>
    <row r="124" s="13" customFormat="1">
      <c r="A124" s="13"/>
      <c r="B124" s="232"/>
      <c r="C124" s="233"/>
      <c r="D124" s="234" t="s">
        <v>145</v>
      </c>
      <c r="E124" s="235" t="s">
        <v>19</v>
      </c>
      <c r="F124" s="236" t="s">
        <v>187</v>
      </c>
      <c r="G124" s="233"/>
      <c r="H124" s="237">
        <v>174.80000000000001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145</v>
      </c>
      <c r="AU124" s="243" t="s">
        <v>83</v>
      </c>
      <c r="AV124" s="13" t="s">
        <v>83</v>
      </c>
      <c r="AW124" s="13" t="s">
        <v>35</v>
      </c>
      <c r="AX124" s="13" t="s">
        <v>74</v>
      </c>
      <c r="AY124" s="243" t="s">
        <v>134</v>
      </c>
    </row>
    <row r="125" s="14" customFormat="1">
      <c r="A125" s="14"/>
      <c r="B125" s="244"/>
      <c r="C125" s="245"/>
      <c r="D125" s="234" t="s">
        <v>145</v>
      </c>
      <c r="E125" s="246" t="s">
        <v>19</v>
      </c>
      <c r="F125" s="247" t="s">
        <v>147</v>
      </c>
      <c r="G125" s="245"/>
      <c r="H125" s="248">
        <v>2464.8200000000002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145</v>
      </c>
      <c r="AU125" s="254" t="s">
        <v>83</v>
      </c>
      <c r="AV125" s="14" t="s">
        <v>141</v>
      </c>
      <c r="AW125" s="14" t="s">
        <v>35</v>
      </c>
      <c r="AX125" s="14" t="s">
        <v>81</v>
      </c>
      <c r="AY125" s="254" t="s">
        <v>134</v>
      </c>
    </row>
    <row r="126" s="2" customFormat="1" ht="21.75" customHeight="1">
      <c r="A126" s="40"/>
      <c r="B126" s="41"/>
      <c r="C126" s="214" t="s">
        <v>188</v>
      </c>
      <c r="D126" s="214" t="s">
        <v>136</v>
      </c>
      <c r="E126" s="215" t="s">
        <v>189</v>
      </c>
      <c r="F126" s="216" t="s">
        <v>190</v>
      </c>
      <c r="G126" s="217" t="s">
        <v>191</v>
      </c>
      <c r="H126" s="218">
        <v>0.34999999999999998</v>
      </c>
      <c r="I126" s="219"/>
      <c r="J126" s="220">
        <f>ROUND(I126*H126,2)</f>
        <v>0</v>
      </c>
      <c r="K126" s="216" t="s">
        <v>140</v>
      </c>
      <c r="L126" s="46"/>
      <c r="M126" s="221" t="s">
        <v>19</v>
      </c>
      <c r="N126" s="222" t="s">
        <v>45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141</v>
      </c>
      <c r="AT126" s="225" t="s">
        <v>136</v>
      </c>
      <c r="AU126" s="225" t="s">
        <v>83</v>
      </c>
      <c r="AY126" s="19" t="s">
        <v>134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81</v>
      </c>
      <c r="BK126" s="226">
        <f>ROUND(I126*H126,2)</f>
        <v>0</v>
      </c>
      <c r="BL126" s="19" t="s">
        <v>141</v>
      </c>
      <c r="BM126" s="225" t="s">
        <v>192</v>
      </c>
    </row>
    <row r="127" s="2" customFormat="1">
      <c r="A127" s="40"/>
      <c r="B127" s="41"/>
      <c r="C127" s="42"/>
      <c r="D127" s="227" t="s">
        <v>143</v>
      </c>
      <c r="E127" s="42"/>
      <c r="F127" s="228" t="s">
        <v>193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143</v>
      </c>
      <c r="AU127" s="19" t="s">
        <v>83</v>
      </c>
    </row>
    <row r="128" s="13" customFormat="1">
      <c r="A128" s="13"/>
      <c r="B128" s="232"/>
      <c r="C128" s="233"/>
      <c r="D128" s="234" t="s">
        <v>145</v>
      </c>
      <c r="E128" s="235" t="s">
        <v>19</v>
      </c>
      <c r="F128" s="236" t="s">
        <v>194</v>
      </c>
      <c r="G128" s="233"/>
      <c r="H128" s="237">
        <v>0.34999999999999998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145</v>
      </c>
      <c r="AU128" s="243" t="s">
        <v>83</v>
      </c>
      <c r="AV128" s="13" t="s">
        <v>83</v>
      </c>
      <c r="AW128" s="13" t="s">
        <v>35</v>
      </c>
      <c r="AX128" s="13" t="s">
        <v>74</v>
      </c>
      <c r="AY128" s="243" t="s">
        <v>134</v>
      </c>
    </row>
    <row r="129" s="14" customFormat="1">
      <c r="A129" s="14"/>
      <c r="B129" s="244"/>
      <c r="C129" s="245"/>
      <c r="D129" s="234" t="s">
        <v>145</v>
      </c>
      <c r="E129" s="246" t="s">
        <v>19</v>
      </c>
      <c r="F129" s="247" t="s">
        <v>147</v>
      </c>
      <c r="G129" s="245"/>
      <c r="H129" s="248">
        <v>0.34999999999999998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145</v>
      </c>
      <c r="AU129" s="254" t="s">
        <v>83</v>
      </c>
      <c r="AV129" s="14" t="s">
        <v>141</v>
      </c>
      <c r="AW129" s="14" t="s">
        <v>35</v>
      </c>
      <c r="AX129" s="14" t="s">
        <v>81</v>
      </c>
      <c r="AY129" s="254" t="s">
        <v>134</v>
      </c>
    </row>
    <row r="130" s="2" customFormat="1" ht="24.15" customHeight="1">
      <c r="A130" s="40"/>
      <c r="B130" s="41"/>
      <c r="C130" s="214" t="s">
        <v>195</v>
      </c>
      <c r="D130" s="214" t="s">
        <v>136</v>
      </c>
      <c r="E130" s="215" t="s">
        <v>196</v>
      </c>
      <c r="F130" s="216" t="s">
        <v>197</v>
      </c>
      <c r="G130" s="217" t="s">
        <v>191</v>
      </c>
      <c r="H130" s="218">
        <v>0.34999999999999998</v>
      </c>
      <c r="I130" s="219"/>
      <c r="J130" s="220">
        <f>ROUND(I130*H130,2)</f>
        <v>0</v>
      </c>
      <c r="K130" s="216" t="s">
        <v>140</v>
      </c>
      <c r="L130" s="46"/>
      <c r="M130" s="221" t="s">
        <v>19</v>
      </c>
      <c r="N130" s="222" t="s">
        <v>45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141</v>
      </c>
      <c r="AT130" s="225" t="s">
        <v>136</v>
      </c>
      <c r="AU130" s="225" t="s">
        <v>83</v>
      </c>
      <c r="AY130" s="19" t="s">
        <v>134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81</v>
      </c>
      <c r="BK130" s="226">
        <f>ROUND(I130*H130,2)</f>
        <v>0</v>
      </c>
      <c r="BL130" s="19" t="s">
        <v>141</v>
      </c>
      <c r="BM130" s="225" t="s">
        <v>198</v>
      </c>
    </row>
    <row r="131" s="2" customFormat="1">
      <c r="A131" s="40"/>
      <c r="B131" s="41"/>
      <c r="C131" s="42"/>
      <c r="D131" s="227" t="s">
        <v>143</v>
      </c>
      <c r="E131" s="42"/>
      <c r="F131" s="228" t="s">
        <v>199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143</v>
      </c>
      <c r="AU131" s="19" t="s">
        <v>83</v>
      </c>
    </row>
    <row r="132" s="13" customFormat="1">
      <c r="A132" s="13"/>
      <c r="B132" s="232"/>
      <c r="C132" s="233"/>
      <c r="D132" s="234" t="s">
        <v>145</v>
      </c>
      <c r="E132" s="235" t="s">
        <v>19</v>
      </c>
      <c r="F132" s="236" t="s">
        <v>194</v>
      </c>
      <c r="G132" s="233"/>
      <c r="H132" s="237">
        <v>0.34999999999999998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145</v>
      </c>
      <c r="AU132" s="243" t="s">
        <v>83</v>
      </c>
      <c r="AV132" s="13" t="s">
        <v>83</v>
      </c>
      <c r="AW132" s="13" t="s">
        <v>35</v>
      </c>
      <c r="AX132" s="13" t="s">
        <v>74</v>
      </c>
      <c r="AY132" s="243" t="s">
        <v>134</v>
      </c>
    </row>
    <row r="133" s="14" customFormat="1">
      <c r="A133" s="14"/>
      <c r="B133" s="244"/>
      <c r="C133" s="245"/>
      <c r="D133" s="234" t="s">
        <v>145</v>
      </c>
      <c r="E133" s="246" t="s">
        <v>19</v>
      </c>
      <c r="F133" s="247" t="s">
        <v>147</v>
      </c>
      <c r="G133" s="245"/>
      <c r="H133" s="248">
        <v>0.34999999999999998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145</v>
      </c>
      <c r="AU133" s="254" t="s">
        <v>83</v>
      </c>
      <c r="AV133" s="14" t="s">
        <v>141</v>
      </c>
      <c r="AW133" s="14" t="s">
        <v>35</v>
      </c>
      <c r="AX133" s="14" t="s">
        <v>81</v>
      </c>
      <c r="AY133" s="254" t="s">
        <v>134</v>
      </c>
    </row>
    <row r="134" s="2" customFormat="1" ht="16.5" customHeight="1">
      <c r="A134" s="40"/>
      <c r="B134" s="41"/>
      <c r="C134" s="255" t="s">
        <v>200</v>
      </c>
      <c r="D134" s="255" t="s">
        <v>201</v>
      </c>
      <c r="E134" s="256" t="s">
        <v>202</v>
      </c>
      <c r="F134" s="257" t="s">
        <v>203</v>
      </c>
      <c r="G134" s="258" t="s">
        <v>204</v>
      </c>
      <c r="H134" s="259">
        <v>0.105</v>
      </c>
      <c r="I134" s="260"/>
      <c r="J134" s="261">
        <f>ROUND(I134*H134,2)</f>
        <v>0</v>
      </c>
      <c r="K134" s="257" t="s">
        <v>140</v>
      </c>
      <c r="L134" s="262"/>
      <c r="M134" s="263" t="s">
        <v>19</v>
      </c>
      <c r="N134" s="264" t="s">
        <v>45</v>
      </c>
      <c r="O134" s="86"/>
      <c r="P134" s="223">
        <f>O134*H134</f>
        <v>0</v>
      </c>
      <c r="Q134" s="223">
        <v>1</v>
      </c>
      <c r="R134" s="223">
        <f>Q134*H134</f>
        <v>0.105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188</v>
      </c>
      <c r="AT134" s="225" t="s">
        <v>201</v>
      </c>
      <c r="AU134" s="225" t="s">
        <v>83</v>
      </c>
      <c r="AY134" s="19" t="s">
        <v>134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81</v>
      </c>
      <c r="BK134" s="226">
        <f>ROUND(I134*H134,2)</f>
        <v>0</v>
      </c>
      <c r="BL134" s="19" t="s">
        <v>141</v>
      </c>
      <c r="BM134" s="225" t="s">
        <v>205</v>
      </c>
    </row>
    <row r="135" s="13" customFormat="1">
      <c r="A135" s="13"/>
      <c r="B135" s="232"/>
      <c r="C135" s="233"/>
      <c r="D135" s="234" t="s">
        <v>145</v>
      </c>
      <c r="E135" s="233"/>
      <c r="F135" s="236" t="s">
        <v>206</v>
      </c>
      <c r="G135" s="233"/>
      <c r="H135" s="237">
        <v>0.105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145</v>
      </c>
      <c r="AU135" s="243" t="s">
        <v>83</v>
      </c>
      <c r="AV135" s="13" t="s">
        <v>83</v>
      </c>
      <c r="AW135" s="13" t="s">
        <v>4</v>
      </c>
      <c r="AX135" s="13" t="s">
        <v>81</v>
      </c>
      <c r="AY135" s="243" t="s">
        <v>134</v>
      </c>
    </row>
    <row r="136" s="2" customFormat="1" ht="24.15" customHeight="1">
      <c r="A136" s="40"/>
      <c r="B136" s="41"/>
      <c r="C136" s="214" t="s">
        <v>207</v>
      </c>
      <c r="D136" s="214" t="s">
        <v>136</v>
      </c>
      <c r="E136" s="215" t="s">
        <v>208</v>
      </c>
      <c r="F136" s="216" t="s">
        <v>209</v>
      </c>
      <c r="G136" s="217" t="s">
        <v>139</v>
      </c>
      <c r="H136" s="218">
        <v>924</v>
      </c>
      <c r="I136" s="219"/>
      <c r="J136" s="220">
        <f>ROUND(I136*H136,2)</f>
        <v>0</v>
      </c>
      <c r="K136" s="216" t="s">
        <v>140</v>
      </c>
      <c r="L136" s="46"/>
      <c r="M136" s="221" t="s">
        <v>19</v>
      </c>
      <c r="N136" s="222" t="s">
        <v>45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0.35499999999999998</v>
      </c>
      <c r="T136" s="224">
        <f>S136*H136</f>
        <v>328.01999999999998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141</v>
      </c>
      <c r="AT136" s="225" t="s">
        <v>136</v>
      </c>
      <c r="AU136" s="225" t="s">
        <v>83</v>
      </c>
      <c r="AY136" s="19" t="s">
        <v>134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81</v>
      </c>
      <c r="BK136" s="226">
        <f>ROUND(I136*H136,2)</f>
        <v>0</v>
      </c>
      <c r="BL136" s="19" t="s">
        <v>141</v>
      </c>
      <c r="BM136" s="225" t="s">
        <v>210</v>
      </c>
    </row>
    <row r="137" s="2" customFormat="1">
      <c r="A137" s="40"/>
      <c r="B137" s="41"/>
      <c r="C137" s="42"/>
      <c r="D137" s="227" t="s">
        <v>143</v>
      </c>
      <c r="E137" s="42"/>
      <c r="F137" s="228" t="s">
        <v>211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143</v>
      </c>
      <c r="AU137" s="19" t="s">
        <v>83</v>
      </c>
    </row>
    <row r="138" s="13" customFormat="1">
      <c r="A138" s="13"/>
      <c r="B138" s="232"/>
      <c r="C138" s="233"/>
      <c r="D138" s="234" t="s">
        <v>145</v>
      </c>
      <c r="E138" s="235" t="s">
        <v>19</v>
      </c>
      <c r="F138" s="236" t="s">
        <v>152</v>
      </c>
      <c r="G138" s="233"/>
      <c r="H138" s="237">
        <v>744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145</v>
      </c>
      <c r="AU138" s="243" t="s">
        <v>83</v>
      </c>
      <c r="AV138" s="13" t="s">
        <v>83</v>
      </c>
      <c r="AW138" s="13" t="s">
        <v>35</v>
      </c>
      <c r="AX138" s="13" t="s">
        <v>74</v>
      </c>
      <c r="AY138" s="243" t="s">
        <v>134</v>
      </c>
    </row>
    <row r="139" s="13" customFormat="1">
      <c r="A139" s="13"/>
      <c r="B139" s="232"/>
      <c r="C139" s="233"/>
      <c r="D139" s="234" t="s">
        <v>145</v>
      </c>
      <c r="E139" s="235" t="s">
        <v>19</v>
      </c>
      <c r="F139" s="236" t="s">
        <v>153</v>
      </c>
      <c r="G139" s="233"/>
      <c r="H139" s="237">
        <v>180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145</v>
      </c>
      <c r="AU139" s="243" t="s">
        <v>83</v>
      </c>
      <c r="AV139" s="13" t="s">
        <v>83</v>
      </c>
      <c r="AW139" s="13" t="s">
        <v>35</v>
      </c>
      <c r="AX139" s="13" t="s">
        <v>74</v>
      </c>
      <c r="AY139" s="243" t="s">
        <v>134</v>
      </c>
    </row>
    <row r="140" s="14" customFormat="1">
      <c r="A140" s="14"/>
      <c r="B140" s="244"/>
      <c r="C140" s="245"/>
      <c r="D140" s="234" t="s">
        <v>145</v>
      </c>
      <c r="E140" s="246" t="s">
        <v>19</v>
      </c>
      <c r="F140" s="247" t="s">
        <v>147</v>
      </c>
      <c r="G140" s="245"/>
      <c r="H140" s="248">
        <v>924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145</v>
      </c>
      <c r="AU140" s="254" t="s">
        <v>83</v>
      </c>
      <c r="AV140" s="14" t="s">
        <v>141</v>
      </c>
      <c r="AW140" s="14" t="s">
        <v>35</v>
      </c>
      <c r="AX140" s="14" t="s">
        <v>81</v>
      </c>
      <c r="AY140" s="254" t="s">
        <v>134</v>
      </c>
    </row>
    <row r="141" s="12" customFormat="1" ht="22.8" customHeight="1">
      <c r="A141" s="12"/>
      <c r="B141" s="198"/>
      <c r="C141" s="199"/>
      <c r="D141" s="200" t="s">
        <v>73</v>
      </c>
      <c r="E141" s="212" t="s">
        <v>83</v>
      </c>
      <c r="F141" s="212" t="s">
        <v>212</v>
      </c>
      <c r="G141" s="199"/>
      <c r="H141" s="199"/>
      <c r="I141" s="202"/>
      <c r="J141" s="213">
        <f>BK141</f>
        <v>0</v>
      </c>
      <c r="K141" s="199"/>
      <c r="L141" s="204"/>
      <c r="M141" s="205"/>
      <c r="N141" s="206"/>
      <c r="O141" s="206"/>
      <c r="P141" s="207">
        <f>SUM(P142:P149)</f>
        <v>0</v>
      </c>
      <c r="Q141" s="206"/>
      <c r="R141" s="207">
        <f>SUM(R142:R149)</f>
        <v>186.03200000000001</v>
      </c>
      <c r="S141" s="206"/>
      <c r="T141" s="208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9" t="s">
        <v>81</v>
      </c>
      <c r="AT141" s="210" t="s">
        <v>73</v>
      </c>
      <c r="AU141" s="210" t="s">
        <v>81</v>
      </c>
      <c r="AY141" s="209" t="s">
        <v>134</v>
      </c>
      <c r="BK141" s="211">
        <f>SUM(BK142:BK149)</f>
        <v>0</v>
      </c>
    </row>
    <row r="142" s="2" customFormat="1" ht="16.5" customHeight="1">
      <c r="A142" s="40"/>
      <c r="B142" s="41"/>
      <c r="C142" s="214" t="s">
        <v>8</v>
      </c>
      <c r="D142" s="214" t="s">
        <v>136</v>
      </c>
      <c r="E142" s="215" t="s">
        <v>213</v>
      </c>
      <c r="F142" s="216" t="s">
        <v>214</v>
      </c>
      <c r="G142" s="217" t="s">
        <v>139</v>
      </c>
      <c r="H142" s="218">
        <v>924</v>
      </c>
      <c r="I142" s="219"/>
      <c r="J142" s="220">
        <f>ROUND(I142*H142,2)</f>
        <v>0</v>
      </c>
      <c r="K142" s="216" t="s">
        <v>140</v>
      </c>
      <c r="L142" s="46"/>
      <c r="M142" s="221" t="s">
        <v>19</v>
      </c>
      <c r="N142" s="222" t="s">
        <v>45</v>
      </c>
      <c r="O142" s="86"/>
      <c r="P142" s="223">
        <f>O142*H142</f>
        <v>0</v>
      </c>
      <c r="Q142" s="223">
        <v>0.108</v>
      </c>
      <c r="R142" s="223">
        <f>Q142*H142</f>
        <v>99.792000000000002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141</v>
      </c>
      <c r="AT142" s="225" t="s">
        <v>136</v>
      </c>
      <c r="AU142" s="225" t="s">
        <v>83</v>
      </c>
      <c r="AY142" s="19" t="s">
        <v>134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81</v>
      </c>
      <c r="BK142" s="226">
        <f>ROUND(I142*H142,2)</f>
        <v>0</v>
      </c>
      <c r="BL142" s="19" t="s">
        <v>141</v>
      </c>
      <c r="BM142" s="225" t="s">
        <v>215</v>
      </c>
    </row>
    <row r="143" s="2" customFormat="1">
      <c r="A143" s="40"/>
      <c r="B143" s="41"/>
      <c r="C143" s="42"/>
      <c r="D143" s="227" t="s">
        <v>143</v>
      </c>
      <c r="E143" s="42"/>
      <c r="F143" s="228" t="s">
        <v>216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143</v>
      </c>
      <c r="AU143" s="19" t="s">
        <v>83</v>
      </c>
    </row>
    <row r="144" s="13" customFormat="1">
      <c r="A144" s="13"/>
      <c r="B144" s="232"/>
      <c r="C144" s="233"/>
      <c r="D144" s="234" t="s">
        <v>145</v>
      </c>
      <c r="E144" s="235" t="s">
        <v>19</v>
      </c>
      <c r="F144" s="236" t="s">
        <v>152</v>
      </c>
      <c r="G144" s="233"/>
      <c r="H144" s="237">
        <v>744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145</v>
      </c>
      <c r="AU144" s="243" t="s">
        <v>83</v>
      </c>
      <c r="AV144" s="13" t="s">
        <v>83</v>
      </c>
      <c r="AW144" s="13" t="s">
        <v>35</v>
      </c>
      <c r="AX144" s="13" t="s">
        <v>74</v>
      </c>
      <c r="AY144" s="243" t="s">
        <v>134</v>
      </c>
    </row>
    <row r="145" s="13" customFormat="1">
      <c r="A145" s="13"/>
      <c r="B145" s="232"/>
      <c r="C145" s="233"/>
      <c r="D145" s="234" t="s">
        <v>145</v>
      </c>
      <c r="E145" s="235" t="s">
        <v>19</v>
      </c>
      <c r="F145" s="236" t="s">
        <v>153</v>
      </c>
      <c r="G145" s="233"/>
      <c r="H145" s="237">
        <v>180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145</v>
      </c>
      <c r="AU145" s="243" t="s">
        <v>83</v>
      </c>
      <c r="AV145" s="13" t="s">
        <v>83</v>
      </c>
      <c r="AW145" s="13" t="s">
        <v>35</v>
      </c>
      <c r="AX145" s="13" t="s">
        <v>74</v>
      </c>
      <c r="AY145" s="243" t="s">
        <v>134</v>
      </c>
    </row>
    <row r="146" s="14" customFormat="1">
      <c r="A146" s="14"/>
      <c r="B146" s="244"/>
      <c r="C146" s="245"/>
      <c r="D146" s="234" t="s">
        <v>145</v>
      </c>
      <c r="E146" s="246" t="s">
        <v>19</v>
      </c>
      <c r="F146" s="247" t="s">
        <v>147</v>
      </c>
      <c r="G146" s="245"/>
      <c r="H146" s="248">
        <v>924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145</v>
      </c>
      <c r="AU146" s="254" t="s">
        <v>83</v>
      </c>
      <c r="AV146" s="14" t="s">
        <v>141</v>
      </c>
      <c r="AW146" s="14" t="s">
        <v>35</v>
      </c>
      <c r="AX146" s="14" t="s">
        <v>81</v>
      </c>
      <c r="AY146" s="254" t="s">
        <v>134</v>
      </c>
    </row>
    <row r="147" s="2" customFormat="1" ht="16.5" customHeight="1">
      <c r="A147" s="40"/>
      <c r="B147" s="41"/>
      <c r="C147" s="255" t="s">
        <v>217</v>
      </c>
      <c r="D147" s="255" t="s">
        <v>201</v>
      </c>
      <c r="E147" s="256" t="s">
        <v>218</v>
      </c>
      <c r="F147" s="257" t="s">
        <v>219</v>
      </c>
      <c r="G147" s="258" t="s">
        <v>220</v>
      </c>
      <c r="H147" s="259">
        <v>77</v>
      </c>
      <c r="I147" s="260"/>
      <c r="J147" s="261">
        <f>ROUND(I147*H147,2)</f>
        <v>0</v>
      </c>
      <c r="K147" s="257" t="s">
        <v>140</v>
      </c>
      <c r="L147" s="262"/>
      <c r="M147" s="263" t="s">
        <v>19</v>
      </c>
      <c r="N147" s="264" t="s">
        <v>45</v>
      </c>
      <c r="O147" s="86"/>
      <c r="P147" s="223">
        <f>O147*H147</f>
        <v>0</v>
      </c>
      <c r="Q147" s="223">
        <v>1.1200000000000001</v>
      </c>
      <c r="R147" s="223">
        <f>Q147*H147</f>
        <v>86.240000000000009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188</v>
      </c>
      <c r="AT147" s="225" t="s">
        <v>201</v>
      </c>
      <c r="AU147" s="225" t="s">
        <v>83</v>
      </c>
      <c r="AY147" s="19" t="s">
        <v>134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81</v>
      </c>
      <c r="BK147" s="226">
        <f>ROUND(I147*H147,2)</f>
        <v>0</v>
      </c>
      <c r="BL147" s="19" t="s">
        <v>141</v>
      </c>
      <c r="BM147" s="225" t="s">
        <v>221</v>
      </c>
    </row>
    <row r="148" s="13" customFormat="1">
      <c r="A148" s="13"/>
      <c r="B148" s="232"/>
      <c r="C148" s="233"/>
      <c r="D148" s="234" t="s">
        <v>145</v>
      </c>
      <c r="E148" s="235" t="s">
        <v>19</v>
      </c>
      <c r="F148" s="236" t="s">
        <v>222</v>
      </c>
      <c r="G148" s="233"/>
      <c r="H148" s="237">
        <v>308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145</v>
      </c>
      <c r="AU148" s="243" t="s">
        <v>83</v>
      </c>
      <c r="AV148" s="13" t="s">
        <v>83</v>
      </c>
      <c r="AW148" s="13" t="s">
        <v>35</v>
      </c>
      <c r="AX148" s="13" t="s">
        <v>81</v>
      </c>
      <c r="AY148" s="243" t="s">
        <v>134</v>
      </c>
    </row>
    <row r="149" s="13" customFormat="1">
      <c r="A149" s="13"/>
      <c r="B149" s="232"/>
      <c r="C149" s="233"/>
      <c r="D149" s="234" t="s">
        <v>145</v>
      </c>
      <c r="E149" s="233"/>
      <c r="F149" s="236" t="s">
        <v>223</v>
      </c>
      <c r="G149" s="233"/>
      <c r="H149" s="237">
        <v>77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145</v>
      </c>
      <c r="AU149" s="243" t="s">
        <v>83</v>
      </c>
      <c r="AV149" s="13" t="s">
        <v>83</v>
      </c>
      <c r="AW149" s="13" t="s">
        <v>4</v>
      </c>
      <c r="AX149" s="13" t="s">
        <v>81</v>
      </c>
      <c r="AY149" s="243" t="s">
        <v>134</v>
      </c>
    </row>
    <row r="150" s="12" customFormat="1" ht="22.8" customHeight="1">
      <c r="A150" s="12"/>
      <c r="B150" s="198"/>
      <c r="C150" s="199"/>
      <c r="D150" s="200" t="s">
        <v>73</v>
      </c>
      <c r="E150" s="212" t="s">
        <v>167</v>
      </c>
      <c r="F150" s="212" t="s">
        <v>224</v>
      </c>
      <c r="G150" s="199"/>
      <c r="H150" s="199"/>
      <c r="I150" s="202"/>
      <c r="J150" s="213">
        <f>BK150</f>
        <v>0</v>
      </c>
      <c r="K150" s="199"/>
      <c r="L150" s="204"/>
      <c r="M150" s="205"/>
      <c r="N150" s="206"/>
      <c r="O150" s="206"/>
      <c r="P150" s="207">
        <f>SUM(P151:P160)</f>
        <v>0</v>
      </c>
      <c r="Q150" s="206"/>
      <c r="R150" s="207">
        <f>SUM(R151:R160)</f>
        <v>0</v>
      </c>
      <c r="S150" s="206"/>
      <c r="T150" s="208">
        <f>SUM(T151:T160)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9" t="s">
        <v>81</v>
      </c>
      <c r="AT150" s="210" t="s">
        <v>73</v>
      </c>
      <c r="AU150" s="210" t="s">
        <v>81</v>
      </c>
      <c r="AY150" s="209" t="s">
        <v>134</v>
      </c>
      <c r="BK150" s="211">
        <f>SUM(BK151:BK160)</f>
        <v>0</v>
      </c>
    </row>
    <row r="151" s="2" customFormat="1" ht="24.15" customHeight="1">
      <c r="A151" s="40"/>
      <c r="B151" s="41"/>
      <c r="C151" s="214" t="s">
        <v>225</v>
      </c>
      <c r="D151" s="214" t="s">
        <v>136</v>
      </c>
      <c r="E151" s="215" t="s">
        <v>226</v>
      </c>
      <c r="F151" s="216" t="s">
        <v>227</v>
      </c>
      <c r="G151" s="217" t="s">
        <v>139</v>
      </c>
      <c r="H151" s="218">
        <v>977.51999999999998</v>
      </c>
      <c r="I151" s="219"/>
      <c r="J151" s="220">
        <f>ROUND(I151*H151,2)</f>
        <v>0</v>
      </c>
      <c r="K151" s="216" t="s">
        <v>140</v>
      </c>
      <c r="L151" s="46"/>
      <c r="M151" s="221" t="s">
        <v>19</v>
      </c>
      <c r="N151" s="222" t="s">
        <v>45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141</v>
      </c>
      <c r="AT151" s="225" t="s">
        <v>136</v>
      </c>
      <c r="AU151" s="225" t="s">
        <v>83</v>
      </c>
      <c r="AY151" s="19" t="s">
        <v>134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81</v>
      </c>
      <c r="BK151" s="226">
        <f>ROUND(I151*H151,2)</f>
        <v>0</v>
      </c>
      <c r="BL151" s="19" t="s">
        <v>141</v>
      </c>
      <c r="BM151" s="225" t="s">
        <v>228</v>
      </c>
    </row>
    <row r="152" s="2" customFormat="1">
      <c r="A152" s="40"/>
      <c r="B152" s="41"/>
      <c r="C152" s="42"/>
      <c r="D152" s="227" t="s">
        <v>143</v>
      </c>
      <c r="E152" s="42"/>
      <c r="F152" s="228" t="s">
        <v>229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143</v>
      </c>
      <c r="AU152" s="19" t="s">
        <v>83</v>
      </c>
    </row>
    <row r="153" s="13" customFormat="1">
      <c r="A153" s="13"/>
      <c r="B153" s="232"/>
      <c r="C153" s="233"/>
      <c r="D153" s="234" t="s">
        <v>145</v>
      </c>
      <c r="E153" s="235" t="s">
        <v>19</v>
      </c>
      <c r="F153" s="236" t="s">
        <v>185</v>
      </c>
      <c r="G153" s="233"/>
      <c r="H153" s="237">
        <v>793.60000000000002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145</v>
      </c>
      <c r="AU153" s="243" t="s">
        <v>83</v>
      </c>
      <c r="AV153" s="13" t="s">
        <v>83</v>
      </c>
      <c r="AW153" s="13" t="s">
        <v>35</v>
      </c>
      <c r="AX153" s="13" t="s">
        <v>74</v>
      </c>
      <c r="AY153" s="243" t="s">
        <v>134</v>
      </c>
    </row>
    <row r="154" s="13" customFormat="1">
      <c r="A154" s="13"/>
      <c r="B154" s="232"/>
      <c r="C154" s="233"/>
      <c r="D154" s="234" t="s">
        <v>145</v>
      </c>
      <c r="E154" s="235" t="s">
        <v>19</v>
      </c>
      <c r="F154" s="236" t="s">
        <v>186</v>
      </c>
      <c r="G154" s="233"/>
      <c r="H154" s="237">
        <v>183.91999999999999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145</v>
      </c>
      <c r="AU154" s="243" t="s">
        <v>83</v>
      </c>
      <c r="AV154" s="13" t="s">
        <v>83</v>
      </c>
      <c r="AW154" s="13" t="s">
        <v>35</v>
      </c>
      <c r="AX154" s="13" t="s">
        <v>74</v>
      </c>
      <c r="AY154" s="243" t="s">
        <v>134</v>
      </c>
    </row>
    <row r="155" s="14" customFormat="1">
      <c r="A155" s="14"/>
      <c r="B155" s="244"/>
      <c r="C155" s="245"/>
      <c r="D155" s="234" t="s">
        <v>145</v>
      </c>
      <c r="E155" s="246" t="s">
        <v>19</v>
      </c>
      <c r="F155" s="247" t="s">
        <v>147</v>
      </c>
      <c r="G155" s="245"/>
      <c r="H155" s="248">
        <v>977.51999999999998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145</v>
      </c>
      <c r="AU155" s="254" t="s">
        <v>83</v>
      </c>
      <c r="AV155" s="14" t="s">
        <v>141</v>
      </c>
      <c r="AW155" s="14" t="s">
        <v>35</v>
      </c>
      <c r="AX155" s="14" t="s">
        <v>81</v>
      </c>
      <c r="AY155" s="254" t="s">
        <v>134</v>
      </c>
    </row>
    <row r="156" s="2" customFormat="1" ht="21.75" customHeight="1">
      <c r="A156" s="40"/>
      <c r="B156" s="41"/>
      <c r="C156" s="214" t="s">
        <v>230</v>
      </c>
      <c r="D156" s="214" t="s">
        <v>136</v>
      </c>
      <c r="E156" s="215" t="s">
        <v>231</v>
      </c>
      <c r="F156" s="216" t="s">
        <v>232</v>
      </c>
      <c r="G156" s="217" t="s">
        <v>139</v>
      </c>
      <c r="H156" s="218">
        <v>1485</v>
      </c>
      <c r="I156" s="219"/>
      <c r="J156" s="220">
        <f>ROUND(I156*H156,2)</f>
        <v>0</v>
      </c>
      <c r="K156" s="216" t="s">
        <v>140</v>
      </c>
      <c r="L156" s="46"/>
      <c r="M156" s="221" t="s">
        <v>19</v>
      </c>
      <c r="N156" s="222" t="s">
        <v>45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141</v>
      </c>
      <c r="AT156" s="225" t="s">
        <v>136</v>
      </c>
      <c r="AU156" s="225" t="s">
        <v>83</v>
      </c>
      <c r="AY156" s="19" t="s">
        <v>134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81</v>
      </c>
      <c r="BK156" s="226">
        <f>ROUND(I156*H156,2)</f>
        <v>0</v>
      </c>
      <c r="BL156" s="19" t="s">
        <v>141</v>
      </c>
      <c r="BM156" s="225" t="s">
        <v>233</v>
      </c>
    </row>
    <row r="157" s="2" customFormat="1">
      <c r="A157" s="40"/>
      <c r="B157" s="41"/>
      <c r="C157" s="42"/>
      <c r="D157" s="227" t="s">
        <v>143</v>
      </c>
      <c r="E157" s="42"/>
      <c r="F157" s="228" t="s">
        <v>234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143</v>
      </c>
      <c r="AU157" s="19" t="s">
        <v>83</v>
      </c>
    </row>
    <row r="158" s="13" customFormat="1">
      <c r="A158" s="13"/>
      <c r="B158" s="232"/>
      <c r="C158" s="233"/>
      <c r="D158" s="234" t="s">
        <v>145</v>
      </c>
      <c r="E158" s="235" t="s">
        <v>19</v>
      </c>
      <c r="F158" s="236" t="s">
        <v>184</v>
      </c>
      <c r="G158" s="233"/>
      <c r="H158" s="237">
        <v>1312.5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145</v>
      </c>
      <c r="AU158" s="243" t="s">
        <v>83</v>
      </c>
      <c r="AV158" s="13" t="s">
        <v>83</v>
      </c>
      <c r="AW158" s="13" t="s">
        <v>35</v>
      </c>
      <c r="AX158" s="13" t="s">
        <v>74</v>
      </c>
      <c r="AY158" s="243" t="s">
        <v>134</v>
      </c>
    </row>
    <row r="159" s="13" customFormat="1">
      <c r="A159" s="13"/>
      <c r="B159" s="232"/>
      <c r="C159" s="233"/>
      <c r="D159" s="234" t="s">
        <v>145</v>
      </c>
      <c r="E159" s="235" t="s">
        <v>19</v>
      </c>
      <c r="F159" s="236" t="s">
        <v>235</v>
      </c>
      <c r="G159" s="233"/>
      <c r="H159" s="237">
        <v>172.5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145</v>
      </c>
      <c r="AU159" s="243" t="s">
        <v>83</v>
      </c>
      <c r="AV159" s="13" t="s">
        <v>83</v>
      </c>
      <c r="AW159" s="13" t="s">
        <v>35</v>
      </c>
      <c r="AX159" s="13" t="s">
        <v>74</v>
      </c>
      <c r="AY159" s="243" t="s">
        <v>134</v>
      </c>
    </row>
    <row r="160" s="14" customFormat="1">
      <c r="A160" s="14"/>
      <c r="B160" s="244"/>
      <c r="C160" s="245"/>
      <c r="D160" s="234" t="s">
        <v>145</v>
      </c>
      <c r="E160" s="246" t="s">
        <v>19</v>
      </c>
      <c r="F160" s="247" t="s">
        <v>147</v>
      </c>
      <c r="G160" s="245"/>
      <c r="H160" s="248">
        <v>1485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145</v>
      </c>
      <c r="AU160" s="254" t="s">
        <v>83</v>
      </c>
      <c r="AV160" s="14" t="s">
        <v>141</v>
      </c>
      <c r="AW160" s="14" t="s">
        <v>35</v>
      </c>
      <c r="AX160" s="14" t="s">
        <v>81</v>
      </c>
      <c r="AY160" s="254" t="s">
        <v>134</v>
      </c>
    </row>
    <row r="161" s="12" customFormat="1" ht="22.8" customHeight="1">
      <c r="A161" s="12"/>
      <c r="B161" s="198"/>
      <c r="C161" s="199"/>
      <c r="D161" s="200" t="s">
        <v>73</v>
      </c>
      <c r="E161" s="212" t="s">
        <v>236</v>
      </c>
      <c r="F161" s="212" t="s">
        <v>237</v>
      </c>
      <c r="G161" s="199"/>
      <c r="H161" s="199"/>
      <c r="I161" s="202"/>
      <c r="J161" s="213">
        <f>BK161</f>
        <v>0</v>
      </c>
      <c r="K161" s="199"/>
      <c r="L161" s="204"/>
      <c r="M161" s="205"/>
      <c r="N161" s="206"/>
      <c r="O161" s="206"/>
      <c r="P161" s="207">
        <f>SUM(P162:P179)</f>
        <v>0</v>
      </c>
      <c r="Q161" s="206"/>
      <c r="R161" s="207">
        <f>SUM(R162:R179)</f>
        <v>0</v>
      </c>
      <c r="S161" s="206"/>
      <c r="T161" s="208">
        <f>SUM(T162:T179)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9" t="s">
        <v>81</v>
      </c>
      <c r="AT161" s="210" t="s">
        <v>73</v>
      </c>
      <c r="AU161" s="210" t="s">
        <v>81</v>
      </c>
      <c r="AY161" s="209" t="s">
        <v>134</v>
      </c>
      <c r="BK161" s="211">
        <f>SUM(BK162:BK179)</f>
        <v>0</v>
      </c>
    </row>
    <row r="162" s="2" customFormat="1" ht="24.15" customHeight="1">
      <c r="A162" s="40"/>
      <c r="B162" s="41"/>
      <c r="C162" s="214" t="s">
        <v>238</v>
      </c>
      <c r="D162" s="214" t="s">
        <v>136</v>
      </c>
      <c r="E162" s="215" t="s">
        <v>239</v>
      </c>
      <c r="F162" s="216" t="s">
        <v>240</v>
      </c>
      <c r="G162" s="217" t="s">
        <v>204</v>
      </c>
      <c r="H162" s="218">
        <v>157.08000000000001</v>
      </c>
      <c r="I162" s="219"/>
      <c r="J162" s="220">
        <f>ROUND(I162*H162,2)</f>
        <v>0</v>
      </c>
      <c r="K162" s="216" t="s">
        <v>140</v>
      </c>
      <c r="L162" s="46"/>
      <c r="M162" s="221" t="s">
        <v>19</v>
      </c>
      <c r="N162" s="222" t="s">
        <v>45</v>
      </c>
      <c r="O162" s="86"/>
      <c r="P162" s="223">
        <f>O162*H162</f>
        <v>0</v>
      </c>
      <c r="Q162" s="223">
        <v>0</v>
      </c>
      <c r="R162" s="223">
        <f>Q162*H162</f>
        <v>0</v>
      </c>
      <c r="S162" s="223">
        <v>0</v>
      </c>
      <c r="T162" s="224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5" t="s">
        <v>141</v>
      </c>
      <c r="AT162" s="225" t="s">
        <v>136</v>
      </c>
      <c r="AU162" s="225" t="s">
        <v>83</v>
      </c>
      <c r="AY162" s="19" t="s">
        <v>134</v>
      </c>
      <c r="BE162" s="226">
        <f>IF(N162="základní",J162,0)</f>
        <v>0</v>
      </c>
      <c r="BF162" s="226">
        <f>IF(N162="snížená",J162,0)</f>
        <v>0</v>
      </c>
      <c r="BG162" s="226">
        <f>IF(N162="zákl. přenesená",J162,0)</f>
        <v>0</v>
      </c>
      <c r="BH162" s="226">
        <f>IF(N162="sníž. přenesená",J162,0)</f>
        <v>0</v>
      </c>
      <c r="BI162" s="226">
        <f>IF(N162="nulová",J162,0)</f>
        <v>0</v>
      </c>
      <c r="BJ162" s="19" t="s">
        <v>81</v>
      </c>
      <c r="BK162" s="226">
        <f>ROUND(I162*H162,2)</f>
        <v>0</v>
      </c>
      <c r="BL162" s="19" t="s">
        <v>141</v>
      </c>
      <c r="BM162" s="225" t="s">
        <v>241</v>
      </c>
    </row>
    <row r="163" s="2" customFormat="1">
      <c r="A163" s="40"/>
      <c r="B163" s="41"/>
      <c r="C163" s="42"/>
      <c r="D163" s="227" t="s">
        <v>143</v>
      </c>
      <c r="E163" s="42"/>
      <c r="F163" s="228" t="s">
        <v>242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143</v>
      </c>
      <c r="AU163" s="19" t="s">
        <v>83</v>
      </c>
    </row>
    <row r="164" s="13" customFormat="1">
      <c r="A164" s="13"/>
      <c r="B164" s="232"/>
      <c r="C164" s="233"/>
      <c r="D164" s="234" t="s">
        <v>145</v>
      </c>
      <c r="E164" s="235" t="s">
        <v>19</v>
      </c>
      <c r="F164" s="236" t="s">
        <v>243</v>
      </c>
      <c r="G164" s="233"/>
      <c r="H164" s="237">
        <v>485.10000000000002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145</v>
      </c>
      <c r="AU164" s="243" t="s">
        <v>83</v>
      </c>
      <c r="AV164" s="13" t="s">
        <v>83</v>
      </c>
      <c r="AW164" s="13" t="s">
        <v>35</v>
      </c>
      <c r="AX164" s="13" t="s">
        <v>74</v>
      </c>
      <c r="AY164" s="243" t="s">
        <v>134</v>
      </c>
    </row>
    <row r="165" s="13" customFormat="1">
      <c r="A165" s="13"/>
      <c r="B165" s="232"/>
      <c r="C165" s="233"/>
      <c r="D165" s="234" t="s">
        <v>145</v>
      </c>
      <c r="E165" s="235" t="s">
        <v>19</v>
      </c>
      <c r="F165" s="236" t="s">
        <v>244</v>
      </c>
      <c r="G165" s="233"/>
      <c r="H165" s="237">
        <v>-328.01999999999998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145</v>
      </c>
      <c r="AU165" s="243" t="s">
        <v>83</v>
      </c>
      <c r="AV165" s="13" t="s">
        <v>83</v>
      </c>
      <c r="AW165" s="13" t="s">
        <v>35</v>
      </c>
      <c r="AX165" s="13" t="s">
        <v>74</v>
      </c>
      <c r="AY165" s="243" t="s">
        <v>134</v>
      </c>
    </row>
    <row r="166" s="14" customFormat="1">
      <c r="A166" s="14"/>
      <c r="B166" s="244"/>
      <c r="C166" s="245"/>
      <c r="D166" s="234" t="s">
        <v>145</v>
      </c>
      <c r="E166" s="246" t="s">
        <v>19</v>
      </c>
      <c r="F166" s="247" t="s">
        <v>147</v>
      </c>
      <c r="G166" s="245"/>
      <c r="H166" s="248">
        <v>157.08000000000001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145</v>
      </c>
      <c r="AU166" s="254" t="s">
        <v>83</v>
      </c>
      <c r="AV166" s="14" t="s">
        <v>141</v>
      </c>
      <c r="AW166" s="14" t="s">
        <v>35</v>
      </c>
      <c r="AX166" s="14" t="s">
        <v>81</v>
      </c>
      <c r="AY166" s="254" t="s">
        <v>134</v>
      </c>
    </row>
    <row r="167" s="2" customFormat="1" ht="24.15" customHeight="1">
      <c r="A167" s="40"/>
      <c r="B167" s="41"/>
      <c r="C167" s="214" t="s">
        <v>245</v>
      </c>
      <c r="D167" s="214" t="s">
        <v>136</v>
      </c>
      <c r="E167" s="215" t="s">
        <v>246</v>
      </c>
      <c r="F167" s="216" t="s">
        <v>247</v>
      </c>
      <c r="G167" s="217" t="s">
        <v>204</v>
      </c>
      <c r="H167" s="218">
        <v>2356.1999999999998</v>
      </c>
      <c r="I167" s="219"/>
      <c r="J167" s="220">
        <f>ROUND(I167*H167,2)</f>
        <v>0</v>
      </c>
      <c r="K167" s="216" t="s">
        <v>140</v>
      </c>
      <c r="L167" s="46"/>
      <c r="M167" s="221" t="s">
        <v>19</v>
      </c>
      <c r="N167" s="222" t="s">
        <v>45</v>
      </c>
      <c r="O167" s="86"/>
      <c r="P167" s="223">
        <f>O167*H167</f>
        <v>0</v>
      </c>
      <c r="Q167" s="223">
        <v>0</v>
      </c>
      <c r="R167" s="223">
        <f>Q167*H167</f>
        <v>0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141</v>
      </c>
      <c r="AT167" s="225" t="s">
        <v>136</v>
      </c>
      <c r="AU167" s="225" t="s">
        <v>83</v>
      </c>
      <c r="AY167" s="19" t="s">
        <v>134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81</v>
      </c>
      <c r="BK167" s="226">
        <f>ROUND(I167*H167,2)</f>
        <v>0</v>
      </c>
      <c r="BL167" s="19" t="s">
        <v>141</v>
      </c>
      <c r="BM167" s="225" t="s">
        <v>248</v>
      </c>
    </row>
    <row r="168" s="2" customFormat="1">
      <c r="A168" s="40"/>
      <c r="B168" s="41"/>
      <c r="C168" s="42"/>
      <c r="D168" s="227" t="s">
        <v>143</v>
      </c>
      <c r="E168" s="42"/>
      <c r="F168" s="228" t="s">
        <v>249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143</v>
      </c>
      <c r="AU168" s="19" t="s">
        <v>83</v>
      </c>
    </row>
    <row r="169" s="13" customFormat="1">
      <c r="A169" s="13"/>
      <c r="B169" s="232"/>
      <c r="C169" s="233"/>
      <c r="D169" s="234" t="s">
        <v>145</v>
      </c>
      <c r="E169" s="235" t="s">
        <v>19</v>
      </c>
      <c r="F169" s="236" t="s">
        <v>243</v>
      </c>
      <c r="G169" s="233"/>
      <c r="H169" s="237">
        <v>485.10000000000002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145</v>
      </c>
      <c r="AU169" s="243" t="s">
        <v>83</v>
      </c>
      <c r="AV169" s="13" t="s">
        <v>83</v>
      </c>
      <c r="AW169" s="13" t="s">
        <v>35</v>
      </c>
      <c r="AX169" s="13" t="s">
        <v>74</v>
      </c>
      <c r="AY169" s="243" t="s">
        <v>134</v>
      </c>
    </row>
    <row r="170" s="13" customFormat="1">
      <c r="A170" s="13"/>
      <c r="B170" s="232"/>
      <c r="C170" s="233"/>
      <c r="D170" s="234" t="s">
        <v>145</v>
      </c>
      <c r="E170" s="235" t="s">
        <v>19</v>
      </c>
      <c r="F170" s="236" t="s">
        <v>244</v>
      </c>
      <c r="G170" s="233"/>
      <c r="H170" s="237">
        <v>-328.01999999999998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145</v>
      </c>
      <c r="AU170" s="243" t="s">
        <v>83</v>
      </c>
      <c r="AV170" s="13" t="s">
        <v>83</v>
      </c>
      <c r="AW170" s="13" t="s">
        <v>35</v>
      </c>
      <c r="AX170" s="13" t="s">
        <v>74</v>
      </c>
      <c r="AY170" s="243" t="s">
        <v>134</v>
      </c>
    </row>
    <row r="171" s="14" customFormat="1">
      <c r="A171" s="14"/>
      <c r="B171" s="244"/>
      <c r="C171" s="245"/>
      <c r="D171" s="234" t="s">
        <v>145</v>
      </c>
      <c r="E171" s="246" t="s">
        <v>19</v>
      </c>
      <c r="F171" s="247" t="s">
        <v>147</v>
      </c>
      <c r="G171" s="245"/>
      <c r="H171" s="248">
        <v>157.08000000000001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145</v>
      </c>
      <c r="AU171" s="254" t="s">
        <v>83</v>
      </c>
      <c r="AV171" s="14" t="s">
        <v>141</v>
      </c>
      <c r="AW171" s="14" t="s">
        <v>35</v>
      </c>
      <c r="AX171" s="14" t="s">
        <v>81</v>
      </c>
      <c r="AY171" s="254" t="s">
        <v>134</v>
      </c>
    </row>
    <row r="172" s="13" customFormat="1">
      <c r="A172" s="13"/>
      <c r="B172" s="232"/>
      <c r="C172" s="233"/>
      <c r="D172" s="234" t="s">
        <v>145</v>
      </c>
      <c r="E172" s="233"/>
      <c r="F172" s="236" t="s">
        <v>250</v>
      </c>
      <c r="G172" s="233"/>
      <c r="H172" s="237">
        <v>2356.1999999999998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145</v>
      </c>
      <c r="AU172" s="243" t="s">
        <v>83</v>
      </c>
      <c r="AV172" s="13" t="s">
        <v>83</v>
      </c>
      <c r="AW172" s="13" t="s">
        <v>4</v>
      </c>
      <c r="AX172" s="13" t="s">
        <v>81</v>
      </c>
      <c r="AY172" s="243" t="s">
        <v>134</v>
      </c>
    </row>
    <row r="173" s="2" customFormat="1" ht="16.5" customHeight="1">
      <c r="A173" s="40"/>
      <c r="B173" s="41"/>
      <c r="C173" s="214" t="s">
        <v>251</v>
      </c>
      <c r="D173" s="214" t="s">
        <v>136</v>
      </c>
      <c r="E173" s="215" t="s">
        <v>252</v>
      </c>
      <c r="F173" s="216" t="s">
        <v>253</v>
      </c>
      <c r="G173" s="217" t="s">
        <v>204</v>
      </c>
      <c r="H173" s="218">
        <v>485.10000000000002</v>
      </c>
      <c r="I173" s="219"/>
      <c r="J173" s="220">
        <f>ROUND(I173*H173,2)</f>
        <v>0</v>
      </c>
      <c r="K173" s="216" t="s">
        <v>140</v>
      </c>
      <c r="L173" s="46"/>
      <c r="M173" s="221" t="s">
        <v>19</v>
      </c>
      <c r="N173" s="222" t="s">
        <v>45</v>
      </c>
      <c r="O173" s="86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141</v>
      </c>
      <c r="AT173" s="225" t="s">
        <v>136</v>
      </c>
      <c r="AU173" s="225" t="s">
        <v>83</v>
      </c>
      <c r="AY173" s="19" t="s">
        <v>134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81</v>
      </c>
      <c r="BK173" s="226">
        <f>ROUND(I173*H173,2)</f>
        <v>0</v>
      </c>
      <c r="BL173" s="19" t="s">
        <v>141</v>
      </c>
      <c r="BM173" s="225" t="s">
        <v>254</v>
      </c>
    </row>
    <row r="174" s="2" customFormat="1">
      <c r="A174" s="40"/>
      <c r="B174" s="41"/>
      <c r="C174" s="42"/>
      <c r="D174" s="227" t="s">
        <v>143</v>
      </c>
      <c r="E174" s="42"/>
      <c r="F174" s="228" t="s">
        <v>255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143</v>
      </c>
      <c r="AU174" s="19" t="s">
        <v>83</v>
      </c>
    </row>
    <row r="175" s="2" customFormat="1" ht="24.15" customHeight="1">
      <c r="A175" s="40"/>
      <c r="B175" s="41"/>
      <c r="C175" s="214" t="s">
        <v>256</v>
      </c>
      <c r="D175" s="214" t="s">
        <v>136</v>
      </c>
      <c r="E175" s="215" t="s">
        <v>257</v>
      </c>
      <c r="F175" s="216" t="s">
        <v>258</v>
      </c>
      <c r="G175" s="217" t="s">
        <v>204</v>
      </c>
      <c r="H175" s="218">
        <v>157.08000000000001</v>
      </c>
      <c r="I175" s="219"/>
      <c r="J175" s="220">
        <f>ROUND(I175*H175,2)</f>
        <v>0</v>
      </c>
      <c r="K175" s="216" t="s">
        <v>140</v>
      </c>
      <c r="L175" s="46"/>
      <c r="M175" s="221" t="s">
        <v>19</v>
      </c>
      <c r="N175" s="222" t="s">
        <v>45</v>
      </c>
      <c r="O175" s="86"/>
      <c r="P175" s="223">
        <f>O175*H175</f>
        <v>0</v>
      </c>
      <c r="Q175" s="223">
        <v>0</v>
      </c>
      <c r="R175" s="223">
        <f>Q175*H175</f>
        <v>0</v>
      </c>
      <c r="S175" s="223">
        <v>0</v>
      </c>
      <c r="T175" s="224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25" t="s">
        <v>141</v>
      </c>
      <c r="AT175" s="225" t="s">
        <v>136</v>
      </c>
      <c r="AU175" s="225" t="s">
        <v>83</v>
      </c>
      <c r="AY175" s="19" t="s">
        <v>134</v>
      </c>
      <c r="BE175" s="226">
        <f>IF(N175="základní",J175,0)</f>
        <v>0</v>
      </c>
      <c r="BF175" s="226">
        <f>IF(N175="snížená",J175,0)</f>
        <v>0</v>
      </c>
      <c r="BG175" s="226">
        <f>IF(N175="zákl. přenesená",J175,0)</f>
        <v>0</v>
      </c>
      <c r="BH175" s="226">
        <f>IF(N175="sníž. přenesená",J175,0)</f>
        <v>0</v>
      </c>
      <c r="BI175" s="226">
        <f>IF(N175="nulová",J175,0)</f>
        <v>0</v>
      </c>
      <c r="BJ175" s="19" t="s">
        <v>81</v>
      </c>
      <c r="BK175" s="226">
        <f>ROUND(I175*H175,2)</f>
        <v>0</v>
      </c>
      <c r="BL175" s="19" t="s">
        <v>141</v>
      </c>
      <c r="BM175" s="225" t="s">
        <v>259</v>
      </c>
    </row>
    <row r="176" s="2" customFormat="1">
      <c r="A176" s="40"/>
      <c r="B176" s="41"/>
      <c r="C176" s="42"/>
      <c r="D176" s="227" t="s">
        <v>143</v>
      </c>
      <c r="E176" s="42"/>
      <c r="F176" s="228" t="s">
        <v>260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143</v>
      </c>
      <c r="AU176" s="19" t="s">
        <v>83</v>
      </c>
    </row>
    <row r="177" s="13" customFormat="1">
      <c r="A177" s="13"/>
      <c r="B177" s="232"/>
      <c r="C177" s="233"/>
      <c r="D177" s="234" t="s">
        <v>145</v>
      </c>
      <c r="E177" s="235" t="s">
        <v>19</v>
      </c>
      <c r="F177" s="236" t="s">
        <v>243</v>
      </c>
      <c r="G177" s="233"/>
      <c r="H177" s="237">
        <v>485.10000000000002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145</v>
      </c>
      <c r="AU177" s="243" t="s">
        <v>83</v>
      </c>
      <c r="AV177" s="13" t="s">
        <v>83</v>
      </c>
      <c r="AW177" s="13" t="s">
        <v>35</v>
      </c>
      <c r="AX177" s="13" t="s">
        <v>74</v>
      </c>
      <c r="AY177" s="243" t="s">
        <v>134</v>
      </c>
    </row>
    <row r="178" s="13" customFormat="1">
      <c r="A178" s="13"/>
      <c r="B178" s="232"/>
      <c r="C178" s="233"/>
      <c r="D178" s="234" t="s">
        <v>145</v>
      </c>
      <c r="E178" s="235" t="s">
        <v>19</v>
      </c>
      <c r="F178" s="236" t="s">
        <v>244</v>
      </c>
      <c r="G178" s="233"/>
      <c r="H178" s="237">
        <v>-328.01999999999998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145</v>
      </c>
      <c r="AU178" s="243" t="s">
        <v>83</v>
      </c>
      <c r="AV178" s="13" t="s">
        <v>83</v>
      </c>
      <c r="AW178" s="13" t="s">
        <v>35</v>
      </c>
      <c r="AX178" s="13" t="s">
        <v>74</v>
      </c>
      <c r="AY178" s="243" t="s">
        <v>134</v>
      </c>
    </row>
    <row r="179" s="14" customFormat="1">
      <c r="A179" s="14"/>
      <c r="B179" s="244"/>
      <c r="C179" s="245"/>
      <c r="D179" s="234" t="s">
        <v>145</v>
      </c>
      <c r="E179" s="246" t="s">
        <v>19</v>
      </c>
      <c r="F179" s="247" t="s">
        <v>147</v>
      </c>
      <c r="G179" s="245"/>
      <c r="H179" s="248">
        <v>157.08000000000001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145</v>
      </c>
      <c r="AU179" s="254" t="s">
        <v>83</v>
      </c>
      <c r="AV179" s="14" t="s">
        <v>141</v>
      </c>
      <c r="AW179" s="14" t="s">
        <v>35</v>
      </c>
      <c r="AX179" s="14" t="s">
        <v>81</v>
      </c>
      <c r="AY179" s="254" t="s">
        <v>134</v>
      </c>
    </row>
    <row r="180" s="12" customFormat="1" ht="22.8" customHeight="1">
      <c r="A180" s="12"/>
      <c r="B180" s="198"/>
      <c r="C180" s="199"/>
      <c r="D180" s="200" t="s">
        <v>73</v>
      </c>
      <c r="E180" s="212" t="s">
        <v>261</v>
      </c>
      <c r="F180" s="212" t="s">
        <v>262</v>
      </c>
      <c r="G180" s="199"/>
      <c r="H180" s="199"/>
      <c r="I180" s="202"/>
      <c r="J180" s="213">
        <f>BK180</f>
        <v>0</v>
      </c>
      <c r="K180" s="199"/>
      <c r="L180" s="204"/>
      <c r="M180" s="205"/>
      <c r="N180" s="206"/>
      <c r="O180" s="206"/>
      <c r="P180" s="207">
        <f>SUM(P181:P182)</f>
        <v>0</v>
      </c>
      <c r="Q180" s="206"/>
      <c r="R180" s="207">
        <f>SUM(R181:R182)</f>
        <v>0</v>
      </c>
      <c r="S180" s="206"/>
      <c r="T180" s="208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9" t="s">
        <v>81</v>
      </c>
      <c r="AT180" s="210" t="s">
        <v>73</v>
      </c>
      <c r="AU180" s="210" t="s">
        <v>81</v>
      </c>
      <c r="AY180" s="209" t="s">
        <v>134</v>
      </c>
      <c r="BK180" s="211">
        <f>SUM(BK181:BK182)</f>
        <v>0</v>
      </c>
    </row>
    <row r="181" s="2" customFormat="1" ht="21.75" customHeight="1">
      <c r="A181" s="40"/>
      <c r="B181" s="41"/>
      <c r="C181" s="214" t="s">
        <v>263</v>
      </c>
      <c r="D181" s="214" t="s">
        <v>136</v>
      </c>
      <c r="E181" s="215" t="s">
        <v>264</v>
      </c>
      <c r="F181" s="216" t="s">
        <v>265</v>
      </c>
      <c r="G181" s="217" t="s">
        <v>204</v>
      </c>
      <c r="H181" s="218">
        <v>186.79499999999999</v>
      </c>
      <c r="I181" s="219"/>
      <c r="J181" s="220">
        <f>ROUND(I181*H181,2)</f>
        <v>0</v>
      </c>
      <c r="K181" s="216" t="s">
        <v>140</v>
      </c>
      <c r="L181" s="46"/>
      <c r="M181" s="221" t="s">
        <v>19</v>
      </c>
      <c r="N181" s="222" t="s">
        <v>45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141</v>
      </c>
      <c r="AT181" s="225" t="s">
        <v>136</v>
      </c>
      <c r="AU181" s="225" t="s">
        <v>83</v>
      </c>
      <c r="AY181" s="19" t="s">
        <v>134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81</v>
      </c>
      <c r="BK181" s="226">
        <f>ROUND(I181*H181,2)</f>
        <v>0</v>
      </c>
      <c r="BL181" s="19" t="s">
        <v>141</v>
      </c>
      <c r="BM181" s="225" t="s">
        <v>266</v>
      </c>
    </row>
    <row r="182" s="2" customFormat="1">
      <c r="A182" s="40"/>
      <c r="B182" s="41"/>
      <c r="C182" s="42"/>
      <c r="D182" s="227" t="s">
        <v>143</v>
      </c>
      <c r="E182" s="42"/>
      <c r="F182" s="228" t="s">
        <v>267</v>
      </c>
      <c r="G182" s="42"/>
      <c r="H182" s="42"/>
      <c r="I182" s="229"/>
      <c r="J182" s="42"/>
      <c r="K182" s="42"/>
      <c r="L182" s="46"/>
      <c r="M182" s="265"/>
      <c r="N182" s="266"/>
      <c r="O182" s="267"/>
      <c r="P182" s="267"/>
      <c r="Q182" s="267"/>
      <c r="R182" s="267"/>
      <c r="S182" s="267"/>
      <c r="T182" s="268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143</v>
      </c>
      <c r="AU182" s="19" t="s">
        <v>83</v>
      </c>
    </row>
    <row r="183" s="2" customFormat="1" ht="6.96" customHeight="1">
      <c r="A183" s="40"/>
      <c r="B183" s="61"/>
      <c r="C183" s="62"/>
      <c r="D183" s="62"/>
      <c r="E183" s="62"/>
      <c r="F183" s="62"/>
      <c r="G183" s="62"/>
      <c r="H183" s="62"/>
      <c r="I183" s="62"/>
      <c r="J183" s="62"/>
      <c r="K183" s="62"/>
      <c r="L183" s="46"/>
      <c r="M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</row>
  </sheetData>
  <sheetProtection sheet="1" autoFilter="0" formatColumns="0" formatRows="0" objects="1" scenarios="1" spinCount="100000" saltValue="1ftKitzhoCv7kbHl8j1teDH7X/0xbUimei2hNVZHbOWMRJF8Fti9d407sgMw4WXbBpJXkyB8pE1t13iDm8gcYQ==" hashValue="oVt95CtGbMkdtp7/Gr/iNvF3fA+c2FvFPJ/uNI5EEHBE+BkR4oCw/Kacw5oTQ09FIyAClr5GBjHudK0POQpoDg==" algorithmName="SHA-512" password="CC35"/>
  <autoFilter ref="C90:K18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2/111151103"/>
    <hyperlink ref="F99" r:id="rId2" display="https://podminky.urs.cz/item/CS_URS_2025_02/113107221"/>
    <hyperlink ref="F104" r:id="rId3" display="https://podminky.urs.cz/item/CS_URS_2025_02/115001105"/>
    <hyperlink ref="F108" r:id="rId4" display="https://podminky.urs.cz/item/CS_URS_2025_02/122703601"/>
    <hyperlink ref="F112" r:id="rId5" display="https://podminky.urs.cz/item/CS_URS_2025_02/162651112"/>
    <hyperlink ref="F116" r:id="rId6" display="https://podminky.urs.cz/item/CS_URS_2025_02/181006111"/>
    <hyperlink ref="F120" r:id="rId7" display="https://podminky.urs.cz/item/CS_URS_2025_02/181951112"/>
    <hyperlink ref="F127" r:id="rId8" display="https://podminky.urs.cz/item/CS_URS_2025_02/183551113"/>
    <hyperlink ref="F131" r:id="rId9" display="https://podminky.urs.cz/item/CS_URS_2025_02/183552513"/>
    <hyperlink ref="F137" r:id="rId10" display="https://podminky.urs.cz/item/CS_URS_2025_02/R113151111"/>
    <hyperlink ref="F143" r:id="rId11" display="https://podminky.urs.cz/item/CS_URS_2025_02/R291211111"/>
    <hyperlink ref="F152" r:id="rId12" display="https://podminky.urs.cz/item/CS_URS_2025_02/564730111"/>
    <hyperlink ref="F157" r:id="rId13" display="https://podminky.urs.cz/item/CS_URS_2025_02/564851111"/>
    <hyperlink ref="F163" r:id="rId14" display="https://podminky.urs.cz/item/CS_URS_2025_02/997221551"/>
    <hyperlink ref="F168" r:id="rId15" display="https://podminky.urs.cz/item/CS_URS_2025_02/997221559"/>
    <hyperlink ref="F174" r:id="rId16" display="https://podminky.urs.cz/item/CS_URS_2025_02/997221611"/>
    <hyperlink ref="F176" r:id="rId17" display="https://podminky.urs.cz/item/CS_URS_2025_02/997221655"/>
    <hyperlink ref="F182" r:id="rId18" display="https://podminky.urs.cz/item/CS_URS_2025_02/99833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Pístovské rybníky - řešení technického stavu rybník Lukáš</v>
      </c>
      <c r="F7" s="144"/>
      <c r="G7" s="144"/>
      <c r="H7" s="144"/>
      <c r="L7" s="22"/>
    </row>
    <row r="8" s="1" customFormat="1" ht="12" customHeight="1">
      <c r="B8" s="22"/>
      <c r="D8" s="144" t="s">
        <v>105</v>
      </c>
      <c r="L8" s="22"/>
    </row>
    <row r="9" s="2" customFormat="1" ht="16.5" customHeight="1">
      <c r="A9" s="40"/>
      <c r="B9" s="46"/>
      <c r="C9" s="40"/>
      <c r="D9" s="40"/>
      <c r="E9" s="145" t="s">
        <v>106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268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25. 9. 2025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32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4" t="s">
        <v>28</v>
      </c>
      <c r="J23" s="135" t="s">
        <v>34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ROUND(J91,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ROUND((SUM(BE91:BE261)),  2)</f>
        <v>0</v>
      </c>
      <c r="G35" s="40"/>
      <c r="H35" s="40"/>
      <c r="I35" s="159">
        <v>0.20999999999999999</v>
      </c>
      <c r="J35" s="158">
        <f>ROUND(((SUM(BE91:BE261))*I35),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ROUND((SUM(BF91:BF261)),  2)</f>
        <v>0</v>
      </c>
      <c r="G36" s="40"/>
      <c r="H36" s="40"/>
      <c r="I36" s="159">
        <v>0.12</v>
      </c>
      <c r="J36" s="158">
        <f>ROUND(((SUM(BF91:BF261))*I36),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ROUND((SUM(BG91:BG261)),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ROUND((SUM(BH91:BH261)),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ROUND((SUM(BI91:BI261)),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Pístovské rybníky - řešení technického stavu rybník Lukáš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D.1.1 - Oprava hráze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Pístov u Jihlavy</v>
      </c>
      <c r="G56" s="42"/>
      <c r="H56" s="42"/>
      <c r="I56" s="34" t="s">
        <v>23</v>
      </c>
      <c r="J56" s="74" t="str">
        <f>IF(J14="","",J14)</f>
        <v>25. 9. 2025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Statutární město Jihlava, Masarykovo nám. 97/1, 58</v>
      </c>
      <c r="G58" s="42"/>
      <c r="H58" s="42"/>
      <c r="I58" s="34" t="s">
        <v>31</v>
      </c>
      <c r="J58" s="38" t="str">
        <f>E23</f>
        <v>Ing. Martin Růžička,CSc. - Alcedo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Martin Pavlíček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110</v>
      </c>
      <c r="D61" s="173"/>
      <c r="E61" s="173"/>
      <c r="F61" s="173"/>
      <c r="G61" s="173"/>
      <c r="H61" s="173"/>
      <c r="I61" s="173"/>
      <c r="J61" s="174" t="s">
        <v>111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J91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112</v>
      </c>
    </row>
    <row r="64" s="9" customFormat="1" ht="24.96" customHeight="1">
      <c r="A64" s="9"/>
      <c r="B64" s="176"/>
      <c r="C64" s="177"/>
      <c r="D64" s="178" t="s">
        <v>113</v>
      </c>
      <c r="E64" s="179"/>
      <c r="F64" s="179"/>
      <c r="G64" s="179"/>
      <c r="H64" s="179"/>
      <c r="I64" s="179"/>
      <c r="J64" s="180">
        <f>J92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114</v>
      </c>
      <c r="E65" s="184"/>
      <c r="F65" s="184"/>
      <c r="G65" s="184"/>
      <c r="H65" s="184"/>
      <c r="I65" s="184"/>
      <c r="J65" s="185">
        <f>J93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115</v>
      </c>
      <c r="E66" s="184"/>
      <c r="F66" s="184"/>
      <c r="G66" s="184"/>
      <c r="H66" s="184"/>
      <c r="I66" s="184"/>
      <c r="J66" s="185">
        <f>J186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269</v>
      </c>
      <c r="E67" s="184"/>
      <c r="F67" s="184"/>
      <c r="G67" s="184"/>
      <c r="H67" s="184"/>
      <c r="I67" s="184"/>
      <c r="J67" s="185">
        <f>J204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270</v>
      </c>
      <c r="E68" s="184"/>
      <c r="F68" s="184"/>
      <c r="G68" s="184"/>
      <c r="H68" s="184"/>
      <c r="I68" s="184"/>
      <c r="J68" s="185">
        <f>J208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118</v>
      </c>
      <c r="E69" s="184"/>
      <c r="F69" s="184"/>
      <c r="G69" s="184"/>
      <c r="H69" s="184"/>
      <c r="I69" s="184"/>
      <c r="J69" s="185">
        <f>J259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119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1" t="str">
        <f>E7</f>
        <v>Pístovské rybníky - řešení technického stavu rybník Lukáš</v>
      </c>
      <c r="F79" s="34"/>
      <c r="G79" s="34"/>
      <c r="H79" s="34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105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2" customFormat="1" ht="16.5" customHeight="1">
      <c r="A81" s="40"/>
      <c r="B81" s="41"/>
      <c r="C81" s="42"/>
      <c r="D81" s="42"/>
      <c r="E81" s="171" t="s">
        <v>106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107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E11</f>
        <v>D.1.1 - Oprava hráze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F14</f>
        <v>Pístov u Jihlavy</v>
      </c>
      <c r="G85" s="42"/>
      <c r="H85" s="42"/>
      <c r="I85" s="34" t="s">
        <v>23</v>
      </c>
      <c r="J85" s="74" t="str">
        <f>IF(J14="","",J14)</f>
        <v>25. 9. 2025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40.05" customHeight="1">
      <c r="A87" s="40"/>
      <c r="B87" s="41"/>
      <c r="C87" s="34" t="s">
        <v>25</v>
      </c>
      <c r="D87" s="42"/>
      <c r="E87" s="42"/>
      <c r="F87" s="29" t="str">
        <f>E17</f>
        <v>Statutární město Jihlava, Masarykovo nám. 97/1, 58</v>
      </c>
      <c r="G87" s="42"/>
      <c r="H87" s="42"/>
      <c r="I87" s="34" t="s">
        <v>31</v>
      </c>
      <c r="J87" s="38" t="str">
        <f>E23</f>
        <v>Ing. Martin Růžička,CSc. - Alcedo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IF(E20="","",E20)</f>
        <v>Vyplň údaj</v>
      </c>
      <c r="G88" s="42"/>
      <c r="H88" s="42"/>
      <c r="I88" s="34" t="s">
        <v>36</v>
      </c>
      <c r="J88" s="38" t="str">
        <f>E26</f>
        <v>Martin Pavlíček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7"/>
      <c r="B90" s="188"/>
      <c r="C90" s="189" t="s">
        <v>120</v>
      </c>
      <c r="D90" s="190" t="s">
        <v>59</v>
      </c>
      <c r="E90" s="190" t="s">
        <v>55</v>
      </c>
      <c r="F90" s="190" t="s">
        <v>56</v>
      </c>
      <c r="G90" s="190" t="s">
        <v>121</v>
      </c>
      <c r="H90" s="190" t="s">
        <v>122</v>
      </c>
      <c r="I90" s="190" t="s">
        <v>123</v>
      </c>
      <c r="J90" s="190" t="s">
        <v>111</v>
      </c>
      <c r="K90" s="191" t="s">
        <v>124</v>
      </c>
      <c r="L90" s="192"/>
      <c r="M90" s="94" t="s">
        <v>19</v>
      </c>
      <c r="N90" s="95" t="s">
        <v>44</v>
      </c>
      <c r="O90" s="95" t="s">
        <v>125</v>
      </c>
      <c r="P90" s="95" t="s">
        <v>126</v>
      </c>
      <c r="Q90" s="95" t="s">
        <v>127</v>
      </c>
      <c r="R90" s="95" t="s">
        <v>128</v>
      </c>
      <c r="S90" s="95" t="s">
        <v>129</v>
      </c>
      <c r="T90" s="96" t="s">
        <v>130</v>
      </c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="2" customFormat="1" ht="22.8" customHeight="1">
      <c r="A91" s="40"/>
      <c r="B91" s="41"/>
      <c r="C91" s="101" t="s">
        <v>131</v>
      </c>
      <c r="D91" s="42"/>
      <c r="E91" s="42"/>
      <c r="F91" s="42"/>
      <c r="G91" s="42"/>
      <c r="H91" s="42"/>
      <c r="I91" s="42"/>
      <c r="J91" s="193">
        <f>BK91</f>
        <v>0</v>
      </c>
      <c r="K91" s="42"/>
      <c r="L91" s="46"/>
      <c r="M91" s="97"/>
      <c r="N91" s="194"/>
      <c r="O91" s="98"/>
      <c r="P91" s="195">
        <f>P92</f>
        <v>0</v>
      </c>
      <c r="Q91" s="98"/>
      <c r="R91" s="195">
        <f>R92</f>
        <v>2440.244181</v>
      </c>
      <c r="S91" s="98"/>
      <c r="T91" s="196">
        <f>T92</f>
        <v>554.31922000000009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73</v>
      </c>
      <c r="AU91" s="19" t="s">
        <v>112</v>
      </c>
      <c r="BK91" s="197">
        <f>BK92</f>
        <v>0</v>
      </c>
    </row>
    <row r="92" s="12" customFormat="1" ht="25.92" customHeight="1">
      <c r="A92" s="12"/>
      <c r="B92" s="198"/>
      <c r="C92" s="199"/>
      <c r="D92" s="200" t="s">
        <v>73</v>
      </c>
      <c r="E92" s="201" t="s">
        <v>132</v>
      </c>
      <c r="F92" s="201" t="s">
        <v>133</v>
      </c>
      <c r="G92" s="199"/>
      <c r="H92" s="199"/>
      <c r="I92" s="202"/>
      <c r="J92" s="203">
        <f>BK92</f>
        <v>0</v>
      </c>
      <c r="K92" s="199"/>
      <c r="L92" s="204"/>
      <c r="M92" s="205"/>
      <c r="N92" s="206"/>
      <c r="O92" s="206"/>
      <c r="P92" s="207">
        <f>P93+P186+P204+P208+P259</f>
        <v>0</v>
      </c>
      <c r="Q92" s="206"/>
      <c r="R92" s="207">
        <f>R93+R186+R204+R208+R259</f>
        <v>2440.244181</v>
      </c>
      <c r="S92" s="206"/>
      <c r="T92" s="208">
        <f>T93+T186+T204+T208+T259</f>
        <v>554.31922000000009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81</v>
      </c>
      <c r="AT92" s="210" t="s">
        <v>73</v>
      </c>
      <c r="AU92" s="210" t="s">
        <v>74</v>
      </c>
      <c r="AY92" s="209" t="s">
        <v>134</v>
      </c>
      <c r="BK92" s="211">
        <f>BK93+BK186+BK204+BK208+BK259</f>
        <v>0</v>
      </c>
    </row>
    <row r="93" s="12" customFormat="1" ht="22.8" customHeight="1">
      <c r="A93" s="12"/>
      <c r="B93" s="198"/>
      <c r="C93" s="199"/>
      <c r="D93" s="200" t="s">
        <v>73</v>
      </c>
      <c r="E93" s="212" t="s">
        <v>81</v>
      </c>
      <c r="F93" s="212" t="s">
        <v>135</v>
      </c>
      <c r="G93" s="199"/>
      <c r="H93" s="199"/>
      <c r="I93" s="202"/>
      <c r="J93" s="213">
        <f>BK93</f>
        <v>0</v>
      </c>
      <c r="K93" s="199"/>
      <c r="L93" s="204"/>
      <c r="M93" s="205"/>
      <c r="N93" s="206"/>
      <c r="O93" s="206"/>
      <c r="P93" s="207">
        <f>SUM(P94:P185)</f>
        <v>0</v>
      </c>
      <c r="Q93" s="206"/>
      <c r="R93" s="207">
        <f>SUM(R94:R185)</f>
        <v>0</v>
      </c>
      <c r="S93" s="206"/>
      <c r="T93" s="208">
        <f>SUM(T94:T185)</f>
        <v>554.31922000000009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81</v>
      </c>
      <c r="AT93" s="210" t="s">
        <v>73</v>
      </c>
      <c r="AU93" s="210" t="s">
        <v>81</v>
      </c>
      <c r="AY93" s="209" t="s">
        <v>134</v>
      </c>
      <c r="BK93" s="211">
        <f>SUM(BK94:BK185)</f>
        <v>0</v>
      </c>
    </row>
    <row r="94" s="2" customFormat="1" ht="24.15" customHeight="1">
      <c r="A94" s="40"/>
      <c r="B94" s="41"/>
      <c r="C94" s="214" t="s">
        <v>81</v>
      </c>
      <c r="D94" s="214" t="s">
        <v>136</v>
      </c>
      <c r="E94" s="215" t="s">
        <v>271</v>
      </c>
      <c r="F94" s="216" t="s">
        <v>272</v>
      </c>
      <c r="G94" s="217" t="s">
        <v>163</v>
      </c>
      <c r="H94" s="218">
        <v>304.57100000000003</v>
      </c>
      <c r="I94" s="219"/>
      <c r="J94" s="220">
        <f>ROUND(I94*H94,2)</f>
        <v>0</v>
      </c>
      <c r="K94" s="216" t="s">
        <v>273</v>
      </c>
      <c r="L94" s="46"/>
      <c r="M94" s="221" t="s">
        <v>19</v>
      </c>
      <c r="N94" s="222" t="s">
        <v>45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1.8200000000000001</v>
      </c>
      <c r="T94" s="224">
        <f>S94*H94</f>
        <v>554.31922000000009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141</v>
      </c>
      <c r="AT94" s="225" t="s">
        <v>136</v>
      </c>
      <c r="AU94" s="225" t="s">
        <v>83</v>
      </c>
      <c r="AY94" s="19" t="s">
        <v>134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81</v>
      </c>
      <c r="BK94" s="226">
        <f>ROUND(I94*H94,2)</f>
        <v>0</v>
      </c>
      <c r="BL94" s="19" t="s">
        <v>141</v>
      </c>
      <c r="BM94" s="225" t="s">
        <v>274</v>
      </c>
    </row>
    <row r="95" s="2" customFormat="1">
      <c r="A95" s="40"/>
      <c r="B95" s="41"/>
      <c r="C95" s="42"/>
      <c r="D95" s="227" t="s">
        <v>143</v>
      </c>
      <c r="E95" s="42"/>
      <c r="F95" s="228" t="s">
        <v>275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143</v>
      </c>
      <c r="AU95" s="19" t="s">
        <v>83</v>
      </c>
    </row>
    <row r="96" s="13" customFormat="1">
      <c r="A96" s="13"/>
      <c r="B96" s="232"/>
      <c r="C96" s="233"/>
      <c r="D96" s="234" t="s">
        <v>145</v>
      </c>
      <c r="E96" s="235" t="s">
        <v>19</v>
      </c>
      <c r="F96" s="236" t="s">
        <v>276</v>
      </c>
      <c r="G96" s="233"/>
      <c r="H96" s="237">
        <v>304.57100000000003</v>
      </c>
      <c r="I96" s="238"/>
      <c r="J96" s="233"/>
      <c r="K96" s="233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145</v>
      </c>
      <c r="AU96" s="243" t="s">
        <v>83</v>
      </c>
      <c r="AV96" s="13" t="s">
        <v>83</v>
      </c>
      <c r="AW96" s="13" t="s">
        <v>35</v>
      </c>
      <c r="AX96" s="13" t="s">
        <v>74</v>
      </c>
      <c r="AY96" s="243" t="s">
        <v>134</v>
      </c>
    </row>
    <row r="97" s="14" customFormat="1">
      <c r="A97" s="14"/>
      <c r="B97" s="244"/>
      <c r="C97" s="245"/>
      <c r="D97" s="234" t="s">
        <v>145</v>
      </c>
      <c r="E97" s="246" t="s">
        <v>19</v>
      </c>
      <c r="F97" s="247" t="s">
        <v>147</v>
      </c>
      <c r="G97" s="245"/>
      <c r="H97" s="248">
        <v>304.57100000000003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145</v>
      </c>
      <c r="AU97" s="254" t="s">
        <v>83</v>
      </c>
      <c r="AV97" s="14" t="s">
        <v>141</v>
      </c>
      <c r="AW97" s="14" t="s">
        <v>35</v>
      </c>
      <c r="AX97" s="14" t="s">
        <v>81</v>
      </c>
      <c r="AY97" s="254" t="s">
        <v>134</v>
      </c>
    </row>
    <row r="98" s="2" customFormat="1" ht="24.15" customHeight="1">
      <c r="A98" s="40"/>
      <c r="B98" s="41"/>
      <c r="C98" s="214" t="s">
        <v>83</v>
      </c>
      <c r="D98" s="214" t="s">
        <v>136</v>
      </c>
      <c r="E98" s="215" t="s">
        <v>277</v>
      </c>
      <c r="F98" s="216" t="s">
        <v>278</v>
      </c>
      <c r="G98" s="217" t="s">
        <v>163</v>
      </c>
      <c r="H98" s="218">
        <v>918.07100000000003</v>
      </c>
      <c r="I98" s="219"/>
      <c r="J98" s="220">
        <f>ROUND(I98*H98,2)</f>
        <v>0</v>
      </c>
      <c r="K98" s="216" t="s">
        <v>273</v>
      </c>
      <c r="L98" s="46"/>
      <c r="M98" s="221" t="s">
        <v>19</v>
      </c>
      <c r="N98" s="222" t="s">
        <v>45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141</v>
      </c>
      <c r="AT98" s="225" t="s">
        <v>136</v>
      </c>
      <c r="AU98" s="225" t="s">
        <v>83</v>
      </c>
      <c r="AY98" s="19" t="s">
        <v>134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141</v>
      </c>
      <c r="BM98" s="225" t="s">
        <v>279</v>
      </c>
    </row>
    <row r="99" s="2" customFormat="1">
      <c r="A99" s="40"/>
      <c r="B99" s="41"/>
      <c r="C99" s="42"/>
      <c r="D99" s="227" t="s">
        <v>143</v>
      </c>
      <c r="E99" s="42"/>
      <c r="F99" s="228" t="s">
        <v>280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143</v>
      </c>
      <c r="AU99" s="19" t="s">
        <v>83</v>
      </c>
    </row>
    <row r="100" s="13" customFormat="1">
      <c r="A100" s="13"/>
      <c r="B100" s="232"/>
      <c r="C100" s="233"/>
      <c r="D100" s="234" t="s">
        <v>145</v>
      </c>
      <c r="E100" s="235" t="s">
        <v>19</v>
      </c>
      <c r="F100" s="236" t="s">
        <v>281</v>
      </c>
      <c r="G100" s="233"/>
      <c r="H100" s="237">
        <v>918.07100000000003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145</v>
      </c>
      <c r="AU100" s="243" t="s">
        <v>83</v>
      </c>
      <c r="AV100" s="13" t="s">
        <v>83</v>
      </c>
      <c r="AW100" s="13" t="s">
        <v>35</v>
      </c>
      <c r="AX100" s="13" t="s">
        <v>74</v>
      </c>
      <c r="AY100" s="243" t="s">
        <v>134</v>
      </c>
    </row>
    <row r="101" s="14" customFormat="1">
      <c r="A101" s="14"/>
      <c r="B101" s="244"/>
      <c r="C101" s="245"/>
      <c r="D101" s="234" t="s">
        <v>145</v>
      </c>
      <c r="E101" s="246" t="s">
        <v>19</v>
      </c>
      <c r="F101" s="247" t="s">
        <v>147</v>
      </c>
      <c r="G101" s="245"/>
      <c r="H101" s="248">
        <v>918.07100000000003</v>
      </c>
      <c r="I101" s="249"/>
      <c r="J101" s="245"/>
      <c r="K101" s="245"/>
      <c r="L101" s="250"/>
      <c r="M101" s="251"/>
      <c r="N101" s="252"/>
      <c r="O101" s="252"/>
      <c r="P101" s="252"/>
      <c r="Q101" s="252"/>
      <c r="R101" s="252"/>
      <c r="S101" s="252"/>
      <c r="T101" s="25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4" t="s">
        <v>145</v>
      </c>
      <c r="AU101" s="254" t="s">
        <v>83</v>
      </c>
      <c r="AV101" s="14" t="s">
        <v>141</v>
      </c>
      <c r="AW101" s="14" t="s">
        <v>35</v>
      </c>
      <c r="AX101" s="14" t="s">
        <v>81</v>
      </c>
      <c r="AY101" s="254" t="s">
        <v>134</v>
      </c>
    </row>
    <row r="102" s="2" customFormat="1" ht="16.5" customHeight="1">
      <c r="A102" s="40"/>
      <c r="B102" s="41"/>
      <c r="C102" s="214" t="s">
        <v>154</v>
      </c>
      <c r="D102" s="214" t="s">
        <v>136</v>
      </c>
      <c r="E102" s="215" t="s">
        <v>282</v>
      </c>
      <c r="F102" s="216" t="s">
        <v>283</v>
      </c>
      <c r="G102" s="217" t="s">
        <v>139</v>
      </c>
      <c r="H102" s="218">
        <v>695.22500000000002</v>
      </c>
      <c r="I102" s="219"/>
      <c r="J102" s="220">
        <f>ROUND(I102*H102,2)</f>
        <v>0</v>
      </c>
      <c r="K102" s="216" t="s">
        <v>273</v>
      </c>
      <c r="L102" s="46"/>
      <c r="M102" s="221" t="s">
        <v>19</v>
      </c>
      <c r="N102" s="222" t="s">
        <v>45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141</v>
      </c>
      <c r="AT102" s="225" t="s">
        <v>136</v>
      </c>
      <c r="AU102" s="225" t="s">
        <v>83</v>
      </c>
      <c r="AY102" s="19" t="s">
        <v>134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141</v>
      </c>
      <c r="BM102" s="225" t="s">
        <v>284</v>
      </c>
    </row>
    <row r="103" s="2" customFormat="1">
      <c r="A103" s="40"/>
      <c r="B103" s="41"/>
      <c r="C103" s="42"/>
      <c r="D103" s="227" t="s">
        <v>143</v>
      </c>
      <c r="E103" s="42"/>
      <c r="F103" s="228" t="s">
        <v>285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143</v>
      </c>
      <c r="AU103" s="19" t="s">
        <v>83</v>
      </c>
    </row>
    <row r="104" s="13" customFormat="1">
      <c r="A104" s="13"/>
      <c r="B104" s="232"/>
      <c r="C104" s="233"/>
      <c r="D104" s="234" t="s">
        <v>145</v>
      </c>
      <c r="E104" s="235" t="s">
        <v>19</v>
      </c>
      <c r="F104" s="236" t="s">
        <v>286</v>
      </c>
      <c r="G104" s="233"/>
      <c r="H104" s="237">
        <v>695.22500000000002</v>
      </c>
      <c r="I104" s="238"/>
      <c r="J104" s="233"/>
      <c r="K104" s="233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145</v>
      </c>
      <c r="AU104" s="243" t="s">
        <v>83</v>
      </c>
      <c r="AV104" s="13" t="s">
        <v>83</v>
      </c>
      <c r="AW104" s="13" t="s">
        <v>35</v>
      </c>
      <c r="AX104" s="13" t="s">
        <v>74</v>
      </c>
      <c r="AY104" s="243" t="s">
        <v>134</v>
      </c>
    </row>
    <row r="105" s="14" customFormat="1">
      <c r="A105" s="14"/>
      <c r="B105" s="244"/>
      <c r="C105" s="245"/>
      <c r="D105" s="234" t="s">
        <v>145</v>
      </c>
      <c r="E105" s="246" t="s">
        <v>19</v>
      </c>
      <c r="F105" s="247" t="s">
        <v>147</v>
      </c>
      <c r="G105" s="245"/>
      <c r="H105" s="248">
        <v>695.22500000000002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145</v>
      </c>
      <c r="AU105" s="254" t="s">
        <v>83</v>
      </c>
      <c r="AV105" s="14" t="s">
        <v>141</v>
      </c>
      <c r="AW105" s="14" t="s">
        <v>35</v>
      </c>
      <c r="AX105" s="14" t="s">
        <v>81</v>
      </c>
      <c r="AY105" s="254" t="s">
        <v>134</v>
      </c>
    </row>
    <row r="106" s="2" customFormat="1" ht="21.75" customHeight="1">
      <c r="A106" s="40"/>
      <c r="B106" s="41"/>
      <c r="C106" s="214" t="s">
        <v>141</v>
      </c>
      <c r="D106" s="214" t="s">
        <v>136</v>
      </c>
      <c r="E106" s="215" t="s">
        <v>287</v>
      </c>
      <c r="F106" s="216" t="s">
        <v>288</v>
      </c>
      <c r="G106" s="217" t="s">
        <v>163</v>
      </c>
      <c r="H106" s="218">
        <v>613.5</v>
      </c>
      <c r="I106" s="219"/>
      <c r="J106" s="220">
        <f>ROUND(I106*H106,2)</f>
        <v>0</v>
      </c>
      <c r="K106" s="216" t="s">
        <v>273</v>
      </c>
      <c r="L106" s="46"/>
      <c r="M106" s="221" t="s">
        <v>19</v>
      </c>
      <c r="N106" s="222" t="s">
        <v>45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141</v>
      </c>
      <c r="AT106" s="225" t="s">
        <v>136</v>
      </c>
      <c r="AU106" s="225" t="s">
        <v>83</v>
      </c>
      <c r="AY106" s="19" t="s">
        <v>134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81</v>
      </c>
      <c r="BK106" s="226">
        <f>ROUND(I106*H106,2)</f>
        <v>0</v>
      </c>
      <c r="BL106" s="19" t="s">
        <v>141</v>
      </c>
      <c r="BM106" s="225" t="s">
        <v>289</v>
      </c>
    </row>
    <row r="107" s="2" customFormat="1">
      <c r="A107" s="40"/>
      <c r="B107" s="41"/>
      <c r="C107" s="42"/>
      <c r="D107" s="227" t="s">
        <v>143</v>
      </c>
      <c r="E107" s="42"/>
      <c r="F107" s="228" t="s">
        <v>290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143</v>
      </c>
      <c r="AU107" s="19" t="s">
        <v>83</v>
      </c>
    </row>
    <row r="108" s="13" customFormat="1">
      <c r="A108" s="13"/>
      <c r="B108" s="232"/>
      <c r="C108" s="233"/>
      <c r="D108" s="234" t="s">
        <v>145</v>
      </c>
      <c r="E108" s="235" t="s">
        <v>19</v>
      </c>
      <c r="F108" s="236" t="s">
        <v>291</v>
      </c>
      <c r="G108" s="233"/>
      <c r="H108" s="237">
        <v>106.5</v>
      </c>
      <c r="I108" s="238"/>
      <c r="J108" s="233"/>
      <c r="K108" s="233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145</v>
      </c>
      <c r="AU108" s="243" t="s">
        <v>83</v>
      </c>
      <c r="AV108" s="13" t="s">
        <v>83</v>
      </c>
      <c r="AW108" s="13" t="s">
        <v>35</v>
      </c>
      <c r="AX108" s="13" t="s">
        <v>74</v>
      </c>
      <c r="AY108" s="243" t="s">
        <v>134</v>
      </c>
    </row>
    <row r="109" s="13" customFormat="1">
      <c r="A109" s="13"/>
      <c r="B109" s="232"/>
      <c r="C109" s="233"/>
      <c r="D109" s="234" t="s">
        <v>145</v>
      </c>
      <c r="E109" s="235" t="s">
        <v>19</v>
      </c>
      <c r="F109" s="236" t="s">
        <v>292</v>
      </c>
      <c r="G109" s="233"/>
      <c r="H109" s="237">
        <v>130.5</v>
      </c>
      <c r="I109" s="238"/>
      <c r="J109" s="233"/>
      <c r="K109" s="233"/>
      <c r="L109" s="239"/>
      <c r="M109" s="240"/>
      <c r="N109" s="241"/>
      <c r="O109" s="241"/>
      <c r="P109" s="241"/>
      <c r="Q109" s="241"/>
      <c r="R109" s="241"/>
      <c r="S109" s="241"/>
      <c r="T109" s="24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145</v>
      </c>
      <c r="AU109" s="243" t="s">
        <v>83</v>
      </c>
      <c r="AV109" s="13" t="s">
        <v>83</v>
      </c>
      <c r="AW109" s="13" t="s">
        <v>35</v>
      </c>
      <c r="AX109" s="13" t="s">
        <v>74</v>
      </c>
      <c r="AY109" s="243" t="s">
        <v>134</v>
      </c>
    </row>
    <row r="110" s="13" customFormat="1">
      <c r="A110" s="13"/>
      <c r="B110" s="232"/>
      <c r="C110" s="233"/>
      <c r="D110" s="234" t="s">
        <v>145</v>
      </c>
      <c r="E110" s="235" t="s">
        <v>19</v>
      </c>
      <c r="F110" s="236" t="s">
        <v>293</v>
      </c>
      <c r="G110" s="233"/>
      <c r="H110" s="237">
        <v>121.5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145</v>
      </c>
      <c r="AU110" s="243" t="s">
        <v>83</v>
      </c>
      <c r="AV110" s="13" t="s">
        <v>83</v>
      </c>
      <c r="AW110" s="13" t="s">
        <v>35</v>
      </c>
      <c r="AX110" s="13" t="s">
        <v>74</v>
      </c>
      <c r="AY110" s="243" t="s">
        <v>134</v>
      </c>
    </row>
    <row r="111" s="13" customFormat="1">
      <c r="A111" s="13"/>
      <c r="B111" s="232"/>
      <c r="C111" s="233"/>
      <c r="D111" s="234" t="s">
        <v>145</v>
      </c>
      <c r="E111" s="235" t="s">
        <v>19</v>
      </c>
      <c r="F111" s="236" t="s">
        <v>294</v>
      </c>
      <c r="G111" s="233"/>
      <c r="H111" s="237">
        <v>126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145</v>
      </c>
      <c r="AU111" s="243" t="s">
        <v>83</v>
      </c>
      <c r="AV111" s="13" t="s">
        <v>83</v>
      </c>
      <c r="AW111" s="13" t="s">
        <v>35</v>
      </c>
      <c r="AX111" s="13" t="s">
        <v>74</v>
      </c>
      <c r="AY111" s="243" t="s">
        <v>134</v>
      </c>
    </row>
    <row r="112" s="13" customFormat="1">
      <c r="A112" s="13"/>
      <c r="B112" s="232"/>
      <c r="C112" s="233"/>
      <c r="D112" s="234" t="s">
        <v>145</v>
      </c>
      <c r="E112" s="235" t="s">
        <v>19</v>
      </c>
      <c r="F112" s="236" t="s">
        <v>295</v>
      </c>
      <c r="G112" s="233"/>
      <c r="H112" s="237">
        <v>129</v>
      </c>
      <c r="I112" s="238"/>
      <c r="J112" s="233"/>
      <c r="K112" s="233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145</v>
      </c>
      <c r="AU112" s="243" t="s">
        <v>83</v>
      </c>
      <c r="AV112" s="13" t="s">
        <v>83</v>
      </c>
      <c r="AW112" s="13" t="s">
        <v>35</v>
      </c>
      <c r="AX112" s="13" t="s">
        <v>74</v>
      </c>
      <c r="AY112" s="243" t="s">
        <v>134</v>
      </c>
    </row>
    <row r="113" s="14" customFormat="1">
      <c r="A113" s="14"/>
      <c r="B113" s="244"/>
      <c r="C113" s="245"/>
      <c r="D113" s="234" t="s">
        <v>145</v>
      </c>
      <c r="E113" s="246" t="s">
        <v>19</v>
      </c>
      <c r="F113" s="247" t="s">
        <v>296</v>
      </c>
      <c r="G113" s="245"/>
      <c r="H113" s="248">
        <v>613.5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145</v>
      </c>
      <c r="AU113" s="254" t="s">
        <v>83</v>
      </c>
      <c r="AV113" s="14" t="s">
        <v>141</v>
      </c>
      <c r="AW113" s="14" t="s">
        <v>35</v>
      </c>
      <c r="AX113" s="14" t="s">
        <v>81</v>
      </c>
      <c r="AY113" s="254" t="s">
        <v>134</v>
      </c>
    </row>
    <row r="114" s="2" customFormat="1" ht="24.15" customHeight="1">
      <c r="A114" s="40"/>
      <c r="B114" s="41"/>
      <c r="C114" s="214" t="s">
        <v>167</v>
      </c>
      <c r="D114" s="214" t="s">
        <v>136</v>
      </c>
      <c r="E114" s="215" t="s">
        <v>297</v>
      </c>
      <c r="F114" s="216" t="s">
        <v>298</v>
      </c>
      <c r="G114" s="217" t="s">
        <v>163</v>
      </c>
      <c r="H114" s="218">
        <v>191.5</v>
      </c>
      <c r="I114" s="219"/>
      <c r="J114" s="220">
        <f>ROUND(I114*H114,2)</f>
        <v>0</v>
      </c>
      <c r="K114" s="216" t="s">
        <v>273</v>
      </c>
      <c r="L114" s="46"/>
      <c r="M114" s="221" t="s">
        <v>19</v>
      </c>
      <c r="N114" s="222" t="s">
        <v>45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141</v>
      </c>
      <c r="AT114" s="225" t="s">
        <v>136</v>
      </c>
      <c r="AU114" s="225" t="s">
        <v>83</v>
      </c>
      <c r="AY114" s="19" t="s">
        <v>134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81</v>
      </c>
      <c r="BK114" s="226">
        <f>ROUND(I114*H114,2)</f>
        <v>0</v>
      </c>
      <c r="BL114" s="19" t="s">
        <v>141</v>
      </c>
      <c r="BM114" s="225" t="s">
        <v>299</v>
      </c>
    </row>
    <row r="115" s="2" customFormat="1">
      <c r="A115" s="40"/>
      <c r="B115" s="41"/>
      <c r="C115" s="42"/>
      <c r="D115" s="227" t="s">
        <v>143</v>
      </c>
      <c r="E115" s="42"/>
      <c r="F115" s="228" t="s">
        <v>300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143</v>
      </c>
      <c r="AU115" s="19" t="s">
        <v>83</v>
      </c>
    </row>
    <row r="116" s="13" customFormat="1">
      <c r="A116" s="13"/>
      <c r="B116" s="232"/>
      <c r="C116" s="233"/>
      <c r="D116" s="234" t="s">
        <v>145</v>
      </c>
      <c r="E116" s="235" t="s">
        <v>19</v>
      </c>
      <c r="F116" s="236" t="s">
        <v>301</v>
      </c>
      <c r="G116" s="233"/>
      <c r="H116" s="237">
        <v>29.5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145</v>
      </c>
      <c r="AU116" s="243" t="s">
        <v>83</v>
      </c>
      <c r="AV116" s="13" t="s">
        <v>83</v>
      </c>
      <c r="AW116" s="13" t="s">
        <v>35</v>
      </c>
      <c r="AX116" s="13" t="s">
        <v>74</v>
      </c>
      <c r="AY116" s="243" t="s">
        <v>134</v>
      </c>
    </row>
    <row r="117" s="13" customFormat="1">
      <c r="A117" s="13"/>
      <c r="B117" s="232"/>
      <c r="C117" s="233"/>
      <c r="D117" s="234" t="s">
        <v>145</v>
      </c>
      <c r="E117" s="235" t="s">
        <v>19</v>
      </c>
      <c r="F117" s="236" t="s">
        <v>302</v>
      </c>
      <c r="G117" s="233"/>
      <c r="H117" s="237">
        <v>33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145</v>
      </c>
      <c r="AU117" s="243" t="s">
        <v>83</v>
      </c>
      <c r="AV117" s="13" t="s">
        <v>83</v>
      </c>
      <c r="AW117" s="13" t="s">
        <v>35</v>
      </c>
      <c r="AX117" s="13" t="s">
        <v>74</v>
      </c>
      <c r="AY117" s="243" t="s">
        <v>134</v>
      </c>
    </row>
    <row r="118" s="13" customFormat="1">
      <c r="A118" s="13"/>
      <c r="B118" s="232"/>
      <c r="C118" s="233"/>
      <c r="D118" s="234" t="s">
        <v>145</v>
      </c>
      <c r="E118" s="235" t="s">
        <v>19</v>
      </c>
      <c r="F118" s="236" t="s">
        <v>303</v>
      </c>
      <c r="G118" s="233"/>
      <c r="H118" s="237">
        <v>41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145</v>
      </c>
      <c r="AU118" s="243" t="s">
        <v>83</v>
      </c>
      <c r="AV118" s="13" t="s">
        <v>83</v>
      </c>
      <c r="AW118" s="13" t="s">
        <v>35</v>
      </c>
      <c r="AX118" s="13" t="s">
        <v>74</v>
      </c>
      <c r="AY118" s="243" t="s">
        <v>134</v>
      </c>
    </row>
    <row r="119" s="13" customFormat="1">
      <c r="A119" s="13"/>
      <c r="B119" s="232"/>
      <c r="C119" s="233"/>
      <c r="D119" s="234" t="s">
        <v>145</v>
      </c>
      <c r="E119" s="235" t="s">
        <v>19</v>
      </c>
      <c r="F119" s="236" t="s">
        <v>304</v>
      </c>
      <c r="G119" s="233"/>
      <c r="H119" s="237">
        <v>39.5</v>
      </c>
      <c r="I119" s="238"/>
      <c r="J119" s="233"/>
      <c r="K119" s="233"/>
      <c r="L119" s="239"/>
      <c r="M119" s="240"/>
      <c r="N119" s="241"/>
      <c r="O119" s="241"/>
      <c r="P119" s="241"/>
      <c r="Q119" s="241"/>
      <c r="R119" s="241"/>
      <c r="S119" s="241"/>
      <c r="T119" s="24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3" t="s">
        <v>145</v>
      </c>
      <c r="AU119" s="243" t="s">
        <v>83</v>
      </c>
      <c r="AV119" s="13" t="s">
        <v>83</v>
      </c>
      <c r="AW119" s="13" t="s">
        <v>35</v>
      </c>
      <c r="AX119" s="13" t="s">
        <v>74</v>
      </c>
      <c r="AY119" s="243" t="s">
        <v>134</v>
      </c>
    </row>
    <row r="120" s="13" customFormat="1">
      <c r="A120" s="13"/>
      <c r="B120" s="232"/>
      <c r="C120" s="233"/>
      <c r="D120" s="234" t="s">
        <v>145</v>
      </c>
      <c r="E120" s="235" t="s">
        <v>19</v>
      </c>
      <c r="F120" s="236" t="s">
        <v>305</v>
      </c>
      <c r="G120" s="233"/>
      <c r="H120" s="237">
        <v>48.5</v>
      </c>
      <c r="I120" s="238"/>
      <c r="J120" s="233"/>
      <c r="K120" s="233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145</v>
      </c>
      <c r="AU120" s="243" t="s">
        <v>83</v>
      </c>
      <c r="AV120" s="13" t="s">
        <v>83</v>
      </c>
      <c r="AW120" s="13" t="s">
        <v>35</v>
      </c>
      <c r="AX120" s="13" t="s">
        <v>74</v>
      </c>
      <c r="AY120" s="243" t="s">
        <v>134</v>
      </c>
    </row>
    <row r="121" s="14" customFormat="1">
      <c r="A121" s="14"/>
      <c r="B121" s="244"/>
      <c r="C121" s="245"/>
      <c r="D121" s="234" t="s">
        <v>145</v>
      </c>
      <c r="E121" s="246" t="s">
        <v>19</v>
      </c>
      <c r="F121" s="247" t="s">
        <v>306</v>
      </c>
      <c r="G121" s="245"/>
      <c r="H121" s="248">
        <v>191.5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145</v>
      </c>
      <c r="AU121" s="254" t="s">
        <v>83</v>
      </c>
      <c r="AV121" s="14" t="s">
        <v>141</v>
      </c>
      <c r="AW121" s="14" t="s">
        <v>35</v>
      </c>
      <c r="AX121" s="14" t="s">
        <v>81</v>
      </c>
      <c r="AY121" s="254" t="s">
        <v>134</v>
      </c>
    </row>
    <row r="122" s="2" customFormat="1" ht="37.8" customHeight="1">
      <c r="A122" s="40"/>
      <c r="B122" s="41"/>
      <c r="C122" s="214" t="s">
        <v>173</v>
      </c>
      <c r="D122" s="214" t="s">
        <v>136</v>
      </c>
      <c r="E122" s="215" t="s">
        <v>307</v>
      </c>
      <c r="F122" s="216" t="s">
        <v>308</v>
      </c>
      <c r="G122" s="217" t="s">
        <v>163</v>
      </c>
      <c r="H122" s="218">
        <v>1606.624</v>
      </c>
      <c r="I122" s="219"/>
      <c r="J122" s="220">
        <f>ROUND(I122*H122,2)</f>
        <v>0</v>
      </c>
      <c r="K122" s="216" t="s">
        <v>273</v>
      </c>
      <c r="L122" s="46"/>
      <c r="M122" s="221" t="s">
        <v>19</v>
      </c>
      <c r="N122" s="222" t="s">
        <v>45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141</v>
      </c>
      <c r="AT122" s="225" t="s">
        <v>136</v>
      </c>
      <c r="AU122" s="225" t="s">
        <v>83</v>
      </c>
      <c r="AY122" s="19" t="s">
        <v>134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81</v>
      </c>
      <c r="BK122" s="226">
        <f>ROUND(I122*H122,2)</f>
        <v>0</v>
      </c>
      <c r="BL122" s="19" t="s">
        <v>141</v>
      </c>
      <c r="BM122" s="225" t="s">
        <v>309</v>
      </c>
    </row>
    <row r="123" s="2" customFormat="1">
      <c r="A123" s="40"/>
      <c r="B123" s="41"/>
      <c r="C123" s="42"/>
      <c r="D123" s="227" t="s">
        <v>143</v>
      </c>
      <c r="E123" s="42"/>
      <c r="F123" s="228" t="s">
        <v>310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143</v>
      </c>
      <c r="AU123" s="19" t="s">
        <v>83</v>
      </c>
    </row>
    <row r="124" s="13" customFormat="1">
      <c r="A124" s="13"/>
      <c r="B124" s="232"/>
      <c r="C124" s="233"/>
      <c r="D124" s="234" t="s">
        <v>145</v>
      </c>
      <c r="E124" s="235" t="s">
        <v>19</v>
      </c>
      <c r="F124" s="236" t="s">
        <v>311</v>
      </c>
      <c r="G124" s="233"/>
      <c r="H124" s="237">
        <v>918.07100000000003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145</v>
      </c>
      <c r="AU124" s="243" t="s">
        <v>83</v>
      </c>
      <c r="AV124" s="13" t="s">
        <v>83</v>
      </c>
      <c r="AW124" s="13" t="s">
        <v>35</v>
      </c>
      <c r="AX124" s="13" t="s">
        <v>74</v>
      </c>
      <c r="AY124" s="243" t="s">
        <v>134</v>
      </c>
    </row>
    <row r="125" s="13" customFormat="1">
      <c r="A125" s="13"/>
      <c r="B125" s="232"/>
      <c r="C125" s="233"/>
      <c r="D125" s="234" t="s">
        <v>145</v>
      </c>
      <c r="E125" s="235" t="s">
        <v>19</v>
      </c>
      <c r="F125" s="236" t="s">
        <v>312</v>
      </c>
      <c r="G125" s="233"/>
      <c r="H125" s="237">
        <v>688.553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145</v>
      </c>
      <c r="AU125" s="243" t="s">
        <v>83</v>
      </c>
      <c r="AV125" s="13" t="s">
        <v>83</v>
      </c>
      <c r="AW125" s="13" t="s">
        <v>35</v>
      </c>
      <c r="AX125" s="13" t="s">
        <v>74</v>
      </c>
      <c r="AY125" s="243" t="s">
        <v>134</v>
      </c>
    </row>
    <row r="126" s="14" customFormat="1">
      <c r="A126" s="14"/>
      <c r="B126" s="244"/>
      <c r="C126" s="245"/>
      <c r="D126" s="234" t="s">
        <v>145</v>
      </c>
      <c r="E126" s="246" t="s">
        <v>19</v>
      </c>
      <c r="F126" s="247" t="s">
        <v>147</v>
      </c>
      <c r="G126" s="245"/>
      <c r="H126" s="248">
        <v>1606.624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145</v>
      </c>
      <c r="AU126" s="254" t="s">
        <v>83</v>
      </c>
      <c r="AV126" s="14" t="s">
        <v>141</v>
      </c>
      <c r="AW126" s="14" t="s">
        <v>35</v>
      </c>
      <c r="AX126" s="14" t="s">
        <v>81</v>
      </c>
      <c r="AY126" s="254" t="s">
        <v>134</v>
      </c>
    </row>
    <row r="127" s="2" customFormat="1" ht="37.8" customHeight="1">
      <c r="A127" s="40"/>
      <c r="B127" s="41"/>
      <c r="C127" s="214" t="s">
        <v>179</v>
      </c>
      <c r="D127" s="214" t="s">
        <v>136</v>
      </c>
      <c r="E127" s="215" t="s">
        <v>313</v>
      </c>
      <c r="F127" s="216" t="s">
        <v>314</v>
      </c>
      <c r="G127" s="217" t="s">
        <v>163</v>
      </c>
      <c r="H127" s="218">
        <v>921.91499999999996</v>
      </c>
      <c r="I127" s="219"/>
      <c r="J127" s="220">
        <f>ROUND(I127*H127,2)</f>
        <v>0</v>
      </c>
      <c r="K127" s="216" t="s">
        <v>273</v>
      </c>
      <c r="L127" s="46"/>
      <c r="M127" s="221" t="s">
        <v>19</v>
      </c>
      <c r="N127" s="222" t="s">
        <v>45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141</v>
      </c>
      <c r="AT127" s="225" t="s">
        <v>136</v>
      </c>
      <c r="AU127" s="225" t="s">
        <v>83</v>
      </c>
      <c r="AY127" s="19" t="s">
        <v>134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81</v>
      </c>
      <c r="BK127" s="226">
        <f>ROUND(I127*H127,2)</f>
        <v>0</v>
      </c>
      <c r="BL127" s="19" t="s">
        <v>141</v>
      </c>
      <c r="BM127" s="225" t="s">
        <v>315</v>
      </c>
    </row>
    <row r="128" s="2" customFormat="1">
      <c r="A128" s="40"/>
      <c r="B128" s="41"/>
      <c r="C128" s="42"/>
      <c r="D128" s="227" t="s">
        <v>143</v>
      </c>
      <c r="E128" s="42"/>
      <c r="F128" s="228" t="s">
        <v>316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143</v>
      </c>
      <c r="AU128" s="19" t="s">
        <v>83</v>
      </c>
    </row>
    <row r="129" s="13" customFormat="1">
      <c r="A129" s="13"/>
      <c r="B129" s="232"/>
      <c r="C129" s="233"/>
      <c r="D129" s="234" t="s">
        <v>145</v>
      </c>
      <c r="E129" s="235" t="s">
        <v>19</v>
      </c>
      <c r="F129" s="236" t="s">
        <v>317</v>
      </c>
      <c r="G129" s="233"/>
      <c r="H129" s="237">
        <v>688.553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145</v>
      </c>
      <c r="AU129" s="243" t="s">
        <v>83</v>
      </c>
      <c r="AV129" s="13" t="s">
        <v>83</v>
      </c>
      <c r="AW129" s="13" t="s">
        <v>35</v>
      </c>
      <c r="AX129" s="13" t="s">
        <v>74</v>
      </c>
      <c r="AY129" s="243" t="s">
        <v>134</v>
      </c>
    </row>
    <row r="130" s="13" customFormat="1">
      <c r="A130" s="13"/>
      <c r="B130" s="232"/>
      <c r="C130" s="233"/>
      <c r="D130" s="234" t="s">
        <v>145</v>
      </c>
      <c r="E130" s="235" t="s">
        <v>19</v>
      </c>
      <c r="F130" s="236" t="s">
        <v>318</v>
      </c>
      <c r="G130" s="233"/>
      <c r="H130" s="237">
        <v>5.3620000000000001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145</v>
      </c>
      <c r="AU130" s="243" t="s">
        <v>83</v>
      </c>
      <c r="AV130" s="13" t="s">
        <v>83</v>
      </c>
      <c r="AW130" s="13" t="s">
        <v>35</v>
      </c>
      <c r="AX130" s="13" t="s">
        <v>74</v>
      </c>
      <c r="AY130" s="243" t="s">
        <v>134</v>
      </c>
    </row>
    <row r="131" s="13" customFormat="1">
      <c r="A131" s="13"/>
      <c r="B131" s="232"/>
      <c r="C131" s="233"/>
      <c r="D131" s="234" t="s">
        <v>145</v>
      </c>
      <c r="E131" s="235" t="s">
        <v>19</v>
      </c>
      <c r="F131" s="236" t="s">
        <v>319</v>
      </c>
      <c r="G131" s="233"/>
      <c r="H131" s="237">
        <v>228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145</v>
      </c>
      <c r="AU131" s="243" t="s">
        <v>83</v>
      </c>
      <c r="AV131" s="13" t="s">
        <v>83</v>
      </c>
      <c r="AW131" s="13" t="s">
        <v>35</v>
      </c>
      <c r="AX131" s="13" t="s">
        <v>74</v>
      </c>
      <c r="AY131" s="243" t="s">
        <v>134</v>
      </c>
    </row>
    <row r="132" s="14" customFormat="1">
      <c r="A132" s="14"/>
      <c r="B132" s="244"/>
      <c r="C132" s="245"/>
      <c r="D132" s="234" t="s">
        <v>145</v>
      </c>
      <c r="E132" s="246" t="s">
        <v>19</v>
      </c>
      <c r="F132" s="247" t="s">
        <v>147</v>
      </c>
      <c r="G132" s="245"/>
      <c r="H132" s="248">
        <v>921.91499999999996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145</v>
      </c>
      <c r="AU132" s="254" t="s">
        <v>83</v>
      </c>
      <c r="AV132" s="14" t="s">
        <v>141</v>
      </c>
      <c r="AW132" s="14" t="s">
        <v>35</v>
      </c>
      <c r="AX132" s="14" t="s">
        <v>81</v>
      </c>
      <c r="AY132" s="254" t="s">
        <v>134</v>
      </c>
    </row>
    <row r="133" s="2" customFormat="1" ht="37.8" customHeight="1">
      <c r="A133" s="40"/>
      <c r="B133" s="41"/>
      <c r="C133" s="214" t="s">
        <v>188</v>
      </c>
      <c r="D133" s="214" t="s">
        <v>136</v>
      </c>
      <c r="E133" s="215" t="s">
        <v>320</v>
      </c>
      <c r="F133" s="216" t="s">
        <v>321</v>
      </c>
      <c r="G133" s="217" t="s">
        <v>163</v>
      </c>
      <c r="H133" s="218">
        <v>229.518</v>
      </c>
      <c r="I133" s="219"/>
      <c r="J133" s="220">
        <f>ROUND(I133*H133,2)</f>
        <v>0</v>
      </c>
      <c r="K133" s="216" t="s">
        <v>273</v>
      </c>
      <c r="L133" s="46"/>
      <c r="M133" s="221" t="s">
        <v>19</v>
      </c>
      <c r="N133" s="222" t="s">
        <v>45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141</v>
      </c>
      <c r="AT133" s="225" t="s">
        <v>136</v>
      </c>
      <c r="AU133" s="225" t="s">
        <v>83</v>
      </c>
      <c r="AY133" s="19" t="s">
        <v>134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81</v>
      </c>
      <c r="BK133" s="226">
        <f>ROUND(I133*H133,2)</f>
        <v>0</v>
      </c>
      <c r="BL133" s="19" t="s">
        <v>141</v>
      </c>
      <c r="BM133" s="225" t="s">
        <v>322</v>
      </c>
    </row>
    <row r="134" s="2" customFormat="1">
      <c r="A134" s="40"/>
      <c r="B134" s="41"/>
      <c r="C134" s="42"/>
      <c r="D134" s="227" t="s">
        <v>143</v>
      </c>
      <c r="E134" s="42"/>
      <c r="F134" s="228" t="s">
        <v>323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143</v>
      </c>
      <c r="AU134" s="19" t="s">
        <v>83</v>
      </c>
    </row>
    <row r="135" s="13" customFormat="1">
      <c r="A135" s="13"/>
      <c r="B135" s="232"/>
      <c r="C135" s="233"/>
      <c r="D135" s="234" t="s">
        <v>145</v>
      </c>
      <c r="E135" s="235" t="s">
        <v>19</v>
      </c>
      <c r="F135" s="236" t="s">
        <v>324</v>
      </c>
      <c r="G135" s="233"/>
      <c r="H135" s="237">
        <v>229.518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145</v>
      </c>
      <c r="AU135" s="243" t="s">
        <v>83</v>
      </c>
      <c r="AV135" s="13" t="s">
        <v>83</v>
      </c>
      <c r="AW135" s="13" t="s">
        <v>35</v>
      </c>
      <c r="AX135" s="13" t="s">
        <v>74</v>
      </c>
      <c r="AY135" s="243" t="s">
        <v>134</v>
      </c>
    </row>
    <row r="136" s="14" customFormat="1">
      <c r="A136" s="14"/>
      <c r="B136" s="244"/>
      <c r="C136" s="245"/>
      <c r="D136" s="234" t="s">
        <v>145</v>
      </c>
      <c r="E136" s="246" t="s">
        <v>19</v>
      </c>
      <c r="F136" s="247" t="s">
        <v>147</v>
      </c>
      <c r="G136" s="245"/>
      <c r="H136" s="248">
        <v>229.518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145</v>
      </c>
      <c r="AU136" s="254" t="s">
        <v>83</v>
      </c>
      <c r="AV136" s="14" t="s">
        <v>141</v>
      </c>
      <c r="AW136" s="14" t="s">
        <v>35</v>
      </c>
      <c r="AX136" s="14" t="s">
        <v>81</v>
      </c>
      <c r="AY136" s="254" t="s">
        <v>134</v>
      </c>
    </row>
    <row r="137" s="2" customFormat="1" ht="37.8" customHeight="1">
      <c r="A137" s="40"/>
      <c r="B137" s="41"/>
      <c r="C137" s="214" t="s">
        <v>195</v>
      </c>
      <c r="D137" s="214" t="s">
        <v>136</v>
      </c>
      <c r="E137" s="215" t="s">
        <v>325</v>
      </c>
      <c r="F137" s="216" t="s">
        <v>326</v>
      </c>
      <c r="G137" s="217" t="s">
        <v>163</v>
      </c>
      <c r="H137" s="218">
        <v>229.518</v>
      </c>
      <c r="I137" s="219"/>
      <c r="J137" s="220">
        <f>ROUND(I137*H137,2)</f>
        <v>0</v>
      </c>
      <c r="K137" s="216" t="s">
        <v>273</v>
      </c>
      <c r="L137" s="46"/>
      <c r="M137" s="221" t="s">
        <v>19</v>
      </c>
      <c r="N137" s="222" t="s">
        <v>45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141</v>
      </c>
      <c r="AT137" s="225" t="s">
        <v>136</v>
      </c>
      <c r="AU137" s="225" t="s">
        <v>83</v>
      </c>
      <c r="AY137" s="19" t="s">
        <v>134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81</v>
      </c>
      <c r="BK137" s="226">
        <f>ROUND(I137*H137,2)</f>
        <v>0</v>
      </c>
      <c r="BL137" s="19" t="s">
        <v>141</v>
      </c>
      <c r="BM137" s="225" t="s">
        <v>327</v>
      </c>
    </row>
    <row r="138" s="2" customFormat="1">
      <c r="A138" s="40"/>
      <c r="B138" s="41"/>
      <c r="C138" s="42"/>
      <c r="D138" s="227" t="s">
        <v>143</v>
      </c>
      <c r="E138" s="42"/>
      <c r="F138" s="228" t="s">
        <v>328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143</v>
      </c>
      <c r="AU138" s="19" t="s">
        <v>83</v>
      </c>
    </row>
    <row r="139" s="13" customFormat="1">
      <c r="A139" s="13"/>
      <c r="B139" s="232"/>
      <c r="C139" s="233"/>
      <c r="D139" s="234" t="s">
        <v>145</v>
      </c>
      <c r="E139" s="235" t="s">
        <v>19</v>
      </c>
      <c r="F139" s="236" t="s">
        <v>324</v>
      </c>
      <c r="G139" s="233"/>
      <c r="H139" s="237">
        <v>229.518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145</v>
      </c>
      <c r="AU139" s="243" t="s">
        <v>83</v>
      </c>
      <c r="AV139" s="13" t="s">
        <v>83</v>
      </c>
      <c r="AW139" s="13" t="s">
        <v>35</v>
      </c>
      <c r="AX139" s="13" t="s">
        <v>74</v>
      </c>
      <c r="AY139" s="243" t="s">
        <v>134</v>
      </c>
    </row>
    <row r="140" s="14" customFormat="1">
      <c r="A140" s="14"/>
      <c r="B140" s="244"/>
      <c r="C140" s="245"/>
      <c r="D140" s="234" t="s">
        <v>145</v>
      </c>
      <c r="E140" s="246" t="s">
        <v>19</v>
      </c>
      <c r="F140" s="247" t="s">
        <v>147</v>
      </c>
      <c r="G140" s="245"/>
      <c r="H140" s="248">
        <v>229.518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145</v>
      </c>
      <c r="AU140" s="254" t="s">
        <v>83</v>
      </c>
      <c r="AV140" s="14" t="s">
        <v>141</v>
      </c>
      <c r="AW140" s="14" t="s">
        <v>35</v>
      </c>
      <c r="AX140" s="14" t="s">
        <v>81</v>
      </c>
      <c r="AY140" s="254" t="s">
        <v>134</v>
      </c>
    </row>
    <row r="141" s="2" customFormat="1" ht="24.15" customHeight="1">
      <c r="A141" s="40"/>
      <c r="B141" s="41"/>
      <c r="C141" s="214" t="s">
        <v>200</v>
      </c>
      <c r="D141" s="214" t="s">
        <v>136</v>
      </c>
      <c r="E141" s="215" t="s">
        <v>329</v>
      </c>
      <c r="F141" s="216" t="s">
        <v>330</v>
      </c>
      <c r="G141" s="217" t="s">
        <v>163</v>
      </c>
      <c r="H141" s="218">
        <v>921.91499999999996</v>
      </c>
      <c r="I141" s="219"/>
      <c r="J141" s="220">
        <f>ROUND(I141*H141,2)</f>
        <v>0</v>
      </c>
      <c r="K141" s="216" t="s">
        <v>273</v>
      </c>
      <c r="L141" s="46"/>
      <c r="M141" s="221" t="s">
        <v>19</v>
      </c>
      <c r="N141" s="222" t="s">
        <v>45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141</v>
      </c>
      <c r="AT141" s="225" t="s">
        <v>136</v>
      </c>
      <c r="AU141" s="225" t="s">
        <v>83</v>
      </c>
      <c r="AY141" s="19" t="s">
        <v>134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81</v>
      </c>
      <c r="BK141" s="226">
        <f>ROUND(I141*H141,2)</f>
        <v>0</v>
      </c>
      <c r="BL141" s="19" t="s">
        <v>141</v>
      </c>
      <c r="BM141" s="225" t="s">
        <v>331</v>
      </c>
    </row>
    <row r="142" s="2" customFormat="1">
      <c r="A142" s="40"/>
      <c r="B142" s="41"/>
      <c r="C142" s="42"/>
      <c r="D142" s="227" t="s">
        <v>143</v>
      </c>
      <c r="E142" s="42"/>
      <c r="F142" s="228" t="s">
        <v>332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143</v>
      </c>
      <c r="AU142" s="19" t="s">
        <v>83</v>
      </c>
    </row>
    <row r="143" s="13" customFormat="1">
      <c r="A143" s="13"/>
      <c r="B143" s="232"/>
      <c r="C143" s="233"/>
      <c r="D143" s="234" t="s">
        <v>145</v>
      </c>
      <c r="E143" s="235" t="s">
        <v>19</v>
      </c>
      <c r="F143" s="236" t="s">
        <v>317</v>
      </c>
      <c r="G143" s="233"/>
      <c r="H143" s="237">
        <v>688.553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145</v>
      </c>
      <c r="AU143" s="243" t="s">
        <v>83</v>
      </c>
      <c r="AV143" s="13" t="s">
        <v>83</v>
      </c>
      <c r="AW143" s="13" t="s">
        <v>35</v>
      </c>
      <c r="AX143" s="13" t="s">
        <v>74</v>
      </c>
      <c r="AY143" s="243" t="s">
        <v>134</v>
      </c>
    </row>
    <row r="144" s="13" customFormat="1">
      <c r="A144" s="13"/>
      <c r="B144" s="232"/>
      <c r="C144" s="233"/>
      <c r="D144" s="234" t="s">
        <v>145</v>
      </c>
      <c r="E144" s="235" t="s">
        <v>19</v>
      </c>
      <c r="F144" s="236" t="s">
        <v>318</v>
      </c>
      <c r="G144" s="233"/>
      <c r="H144" s="237">
        <v>5.3620000000000001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145</v>
      </c>
      <c r="AU144" s="243" t="s">
        <v>83</v>
      </c>
      <c r="AV144" s="13" t="s">
        <v>83</v>
      </c>
      <c r="AW144" s="13" t="s">
        <v>35</v>
      </c>
      <c r="AX144" s="13" t="s">
        <v>74</v>
      </c>
      <c r="AY144" s="243" t="s">
        <v>134</v>
      </c>
    </row>
    <row r="145" s="13" customFormat="1">
      <c r="A145" s="13"/>
      <c r="B145" s="232"/>
      <c r="C145" s="233"/>
      <c r="D145" s="234" t="s">
        <v>145</v>
      </c>
      <c r="E145" s="235" t="s">
        <v>19</v>
      </c>
      <c r="F145" s="236" t="s">
        <v>319</v>
      </c>
      <c r="G145" s="233"/>
      <c r="H145" s="237">
        <v>228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145</v>
      </c>
      <c r="AU145" s="243" t="s">
        <v>83</v>
      </c>
      <c r="AV145" s="13" t="s">
        <v>83</v>
      </c>
      <c r="AW145" s="13" t="s">
        <v>35</v>
      </c>
      <c r="AX145" s="13" t="s">
        <v>74</v>
      </c>
      <c r="AY145" s="243" t="s">
        <v>134</v>
      </c>
    </row>
    <row r="146" s="14" customFormat="1">
      <c r="A146" s="14"/>
      <c r="B146" s="244"/>
      <c r="C146" s="245"/>
      <c r="D146" s="234" t="s">
        <v>145</v>
      </c>
      <c r="E146" s="246" t="s">
        <v>19</v>
      </c>
      <c r="F146" s="247" t="s">
        <v>147</v>
      </c>
      <c r="G146" s="245"/>
      <c r="H146" s="248">
        <v>921.91499999999996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145</v>
      </c>
      <c r="AU146" s="254" t="s">
        <v>83</v>
      </c>
      <c r="AV146" s="14" t="s">
        <v>141</v>
      </c>
      <c r="AW146" s="14" t="s">
        <v>35</v>
      </c>
      <c r="AX146" s="14" t="s">
        <v>81</v>
      </c>
      <c r="AY146" s="254" t="s">
        <v>134</v>
      </c>
    </row>
    <row r="147" s="2" customFormat="1" ht="37.8" customHeight="1">
      <c r="A147" s="40"/>
      <c r="B147" s="41"/>
      <c r="C147" s="214" t="s">
        <v>207</v>
      </c>
      <c r="D147" s="214" t="s">
        <v>136</v>
      </c>
      <c r="E147" s="215" t="s">
        <v>333</v>
      </c>
      <c r="F147" s="216" t="s">
        <v>334</v>
      </c>
      <c r="G147" s="217" t="s">
        <v>163</v>
      </c>
      <c r="H147" s="218">
        <v>177.5</v>
      </c>
      <c r="I147" s="219"/>
      <c r="J147" s="220">
        <f>ROUND(I147*H147,2)</f>
        <v>0</v>
      </c>
      <c r="K147" s="216" t="s">
        <v>273</v>
      </c>
      <c r="L147" s="46"/>
      <c r="M147" s="221" t="s">
        <v>19</v>
      </c>
      <c r="N147" s="222" t="s">
        <v>45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141</v>
      </c>
      <c r="AT147" s="225" t="s">
        <v>136</v>
      </c>
      <c r="AU147" s="225" t="s">
        <v>83</v>
      </c>
      <c r="AY147" s="19" t="s">
        <v>134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81</v>
      </c>
      <c r="BK147" s="226">
        <f>ROUND(I147*H147,2)</f>
        <v>0</v>
      </c>
      <c r="BL147" s="19" t="s">
        <v>141</v>
      </c>
      <c r="BM147" s="225" t="s">
        <v>335</v>
      </c>
    </row>
    <row r="148" s="2" customFormat="1">
      <c r="A148" s="40"/>
      <c r="B148" s="41"/>
      <c r="C148" s="42"/>
      <c r="D148" s="227" t="s">
        <v>143</v>
      </c>
      <c r="E148" s="42"/>
      <c r="F148" s="228" t="s">
        <v>336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143</v>
      </c>
      <c r="AU148" s="19" t="s">
        <v>83</v>
      </c>
    </row>
    <row r="149" s="13" customFormat="1">
      <c r="A149" s="13"/>
      <c r="B149" s="232"/>
      <c r="C149" s="233"/>
      <c r="D149" s="234" t="s">
        <v>145</v>
      </c>
      <c r="E149" s="235" t="s">
        <v>19</v>
      </c>
      <c r="F149" s="236" t="s">
        <v>337</v>
      </c>
      <c r="G149" s="233"/>
      <c r="H149" s="237">
        <v>10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145</v>
      </c>
      <c r="AU149" s="243" t="s">
        <v>83</v>
      </c>
      <c r="AV149" s="13" t="s">
        <v>83</v>
      </c>
      <c r="AW149" s="13" t="s">
        <v>35</v>
      </c>
      <c r="AX149" s="13" t="s">
        <v>74</v>
      </c>
      <c r="AY149" s="243" t="s">
        <v>134</v>
      </c>
    </row>
    <row r="150" s="13" customFormat="1">
      <c r="A150" s="13"/>
      <c r="B150" s="232"/>
      <c r="C150" s="233"/>
      <c r="D150" s="234" t="s">
        <v>145</v>
      </c>
      <c r="E150" s="235" t="s">
        <v>19</v>
      </c>
      <c r="F150" s="236" t="s">
        <v>338</v>
      </c>
      <c r="G150" s="233"/>
      <c r="H150" s="237">
        <v>77.5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145</v>
      </c>
      <c r="AU150" s="243" t="s">
        <v>83</v>
      </c>
      <c r="AV150" s="13" t="s">
        <v>83</v>
      </c>
      <c r="AW150" s="13" t="s">
        <v>35</v>
      </c>
      <c r="AX150" s="13" t="s">
        <v>74</v>
      </c>
      <c r="AY150" s="243" t="s">
        <v>134</v>
      </c>
    </row>
    <row r="151" s="13" customFormat="1">
      <c r="A151" s="13"/>
      <c r="B151" s="232"/>
      <c r="C151" s="233"/>
      <c r="D151" s="234" t="s">
        <v>145</v>
      </c>
      <c r="E151" s="235" t="s">
        <v>19</v>
      </c>
      <c r="F151" s="236" t="s">
        <v>339</v>
      </c>
      <c r="G151" s="233"/>
      <c r="H151" s="237">
        <v>90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145</v>
      </c>
      <c r="AU151" s="243" t="s">
        <v>83</v>
      </c>
      <c r="AV151" s="13" t="s">
        <v>83</v>
      </c>
      <c r="AW151" s="13" t="s">
        <v>35</v>
      </c>
      <c r="AX151" s="13" t="s">
        <v>74</v>
      </c>
      <c r="AY151" s="243" t="s">
        <v>134</v>
      </c>
    </row>
    <row r="152" s="14" customFormat="1">
      <c r="A152" s="14"/>
      <c r="B152" s="244"/>
      <c r="C152" s="245"/>
      <c r="D152" s="234" t="s">
        <v>145</v>
      </c>
      <c r="E152" s="246" t="s">
        <v>19</v>
      </c>
      <c r="F152" s="247" t="s">
        <v>296</v>
      </c>
      <c r="G152" s="245"/>
      <c r="H152" s="248">
        <v>177.5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145</v>
      </c>
      <c r="AU152" s="254" t="s">
        <v>83</v>
      </c>
      <c r="AV152" s="14" t="s">
        <v>141</v>
      </c>
      <c r="AW152" s="14" t="s">
        <v>35</v>
      </c>
      <c r="AX152" s="14" t="s">
        <v>81</v>
      </c>
      <c r="AY152" s="254" t="s">
        <v>134</v>
      </c>
    </row>
    <row r="153" s="2" customFormat="1" ht="24.15" customHeight="1">
      <c r="A153" s="40"/>
      <c r="B153" s="41"/>
      <c r="C153" s="214" t="s">
        <v>8</v>
      </c>
      <c r="D153" s="214" t="s">
        <v>136</v>
      </c>
      <c r="E153" s="215" t="s">
        <v>340</v>
      </c>
      <c r="F153" s="216" t="s">
        <v>341</v>
      </c>
      <c r="G153" s="217" t="s">
        <v>204</v>
      </c>
      <c r="H153" s="218">
        <v>229.518</v>
      </c>
      <c r="I153" s="219"/>
      <c r="J153" s="220">
        <f>ROUND(I153*H153,2)</f>
        <v>0</v>
      </c>
      <c r="K153" s="216" t="s">
        <v>273</v>
      </c>
      <c r="L153" s="46"/>
      <c r="M153" s="221" t="s">
        <v>19</v>
      </c>
      <c r="N153" s="222" t="s">
        <v>45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141</v>
      </c>
      <c r="AT153" s="225" t="s">
        <v>136</v>
      </c>
      <c r="AU153" s="225" t="s">
        <v>83</v>
      </c>
      <c r="AY153" s="19" t="s">
        <v>134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81</v>
      </c>
      <c r="BK153" s="226">
        <f>ROUND(I153*H153,2)</f>
        <v>0</v>
      </c>
      <c r="BL153" s="19" t="s">
        <v>141</v>
      </c>
      <c r="BM153" s="225" t="s">
        <v>342</v>
      </c>
    </row>
    <row r="154" s="2" customFormat="1">
      <c r="A154" s="40"/>
      <c r="B154" s="41"/>
      <c r="C154" s="42"/>
      <c r="D154" s="227" t="s">
        <v>143</v>
      </c>
      <c r="E154" s="42"/>
      <c r="F154" s="228" t="s">
        <v>343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143</v>
      </c>
      <c r="AU154" s="19" t="s">
        <v>83</v>
      </c>
    </row>
    <row r="155" s="13" customFormat="1">
      <c r="A155" s="13"/>
      <c r="B155" s="232"/>
      <c r="C155" s="233"/>
      <c r="D155" s="234" t="s">
        <v>145</v>
      </c>
      <c r="E155" s="235" t="s">
        <v>19</v>
      </c>
      <c r="F155" s="236" t="s">
        <v>344</v>
      </c>
      <c r="G155" s="233"/>
      <c r="H155" s="237">
        <v>229.518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145</v>
      </c>
      <c r="AU155" s="243" t="s">
        <v>83</v>
      </c>
      <c r="AV155" s="13" t="s">
        <v>83</v>
      </c>
      <c r="AW155" s="13" t="s">
        <v>35</v>
      </c>
      <c r="AX155" s="13" t="s">
        <v>74</v>
      </c>
      <c r="AY155" s="243" t="s">
        <v>134</v>
      </c>
    </row>
    <row r="156" s="14" customFormat="1">
      <c r="A156" s="14"/>
      <c r="B156" s="244"/>
      <c r="C156" s="245"/>
      <c r="D156" s="234" t="s">
        <v>145</v>
      </c>
      <c r="E156" s="246" t="s">
        <v>19</v>
      </c>
      <c r="F156" s="247" t="s">
        <v>147</v>
      </c>
      <c r="G156" s="245"/>
      <c r="H156" s="248">
        <v>229.518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145</v>
      </c>
      <c r="AU156" s="254" t="s">
        <v>83</v>
      </c>
      <c r="AV156" s="14" t="s">
        <v>141</v>
      </c>
      <c r="AW156" s="14" t="s">
        <v>35</v>
      </c>
      <c r="AX156" s="14" t="s">
        <v>81</v>
      </c>
      <c r="AY156" s="254" t="s">
        <v>134</v>
      </c>
    </row>
    <row r="157" s="2" customFormat="1" ht="24.15" customHeight="1">
      <c r="A157" s="40"/>
      <c r="B157" s="41"/>
      <c r="C157" s="214" t="s">
        <v>217</v>
      </c>
      <c r="D157" s="214" t="s">
        <v>136</v>
      </c>
      <c r="E157" s="215" t="s">
        <v>345</v>
      </c>
      <c r="F157" s="216" t="s">
        <v>346</v>
      </c>
      <c r="G157" s="217" t="s">
        <v>163</v>
      </c>
      <c r="H157" s="218">
        <v>229.518</v>
      </c>
      <c r="I157" s="219"/>
      <c r="J157" s="220">
        <f>ROUND(I157*H157,2)</f>
        <v>0</v>
      </c>
      <c r="K157" s="216" t="s">
        <v>273</v>
      </c>
      <c r="L157" s="46"/>
      <c r="M157" s="221" t="s">
        <v>19</v>
      </c>
      <c r="N157" s="222" t="s">
        <v>45</v>
      </c>
      <c r="O157" s="86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5" t="s">
        <v>141</v>
      </c>
      <c r="AT157" s="225" t="s">
        <v>136</v>
      </c>
      <c r="AU157" s="225" t="s">
        <v>83</v>
      </c>
      <c r="AY157" s="19" t="s">
        <v>134</v>
      </c>
      <c r="BE157" s="226">
        <f>IF(N157="základní",J157,0)</f>
        <v>0</v>
      </c>
      <c r="BF157" s="226">
        <f>IF(N157="snížená",J157,0)</f>
        <v>0</v>
      </c>
      <c r="BG157" s="226">
        <f>IF(N157="zákl. přenesená",J157,0)</f>
        <v>0</v>
      </c>
      <c r="BH157" s="226">
        <f>IF(N157="sníž. přenesená",J157,0)</f>
        <v>0</v>
      </c>
      <c r="BI157" s="226">
        <f>IF(N157="nulová",J157,0)</f>
        <v>0</v>
      </c>
      <c r="BJ157" s="19" t="s">
        <v>81</v>
      </c>
      <c r="BK157" s="226">
        <f>ROUND(I157*H157,2)</f>
        <v>0</v>
      </c>
      <c r="BL157" s="19" t="s">
        <v>141</v>
      </c>
      <c r="BM157" s="225" t="s">
        <v>347</v>
      </c>
    </row>
    <row r="158" s="2" customFormat="1">
      <c r="A158" s="40"/>
      <c r="B158" s="41"/>
      <c r="C158" s="42"/>
      <c r="D158" s="227" t="s">
        <v>143</v>
      </c>
      <c r="E158" s="42"/>
      <c r="F158" s="228" t="s">
        <v>348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143</v>
      </c>
      <c r="AU158" s="19" t="s">
        <v>83</v>
      </c>
    </row>
    <row r="159" s="13" customFormat="1">
      <c r="A159" s="13"/>
      <c r="B159" s="232"/>
      <c r="C159" s="233"/>
      <c r="D159" s="234" t="s">
        <v>145</v>
      </c>
      <c r="E159" s="235" t="s">
        <v>19</v>
      </c>
      <c r="F159" s="236" t="s">
        <v>344</v>
      </c>
      <c r="G159" s="233"/>
      <c r="H159" s="237">
        <v>229.518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145</v>
      </c>
      <c r="AU159" s="243" t="s">
        <v>83</v>
      </c>
      <c r="AV159" s="13" t="s">
        <v>83</v>
      </c>
      <c r="AW159" s="13" t="s">
        <v>35</v>
      </c>
      <c r="AX159" s="13" t="s">
        <v>74</v>
      </c>
      <c r="AY159" s="243" t="s">
        <v>134</v>
      </c>
    </row>
    <row r="160" s="14" customFormat="1">
      <c r="A160" s="14"/>
      <c r="B160" s="244"/>
      <c r="C160" s="245"/>
      <c r="D160" s="234" t="s">
        <v>145</v>
      </c>
      <c r="E160" s="246" t="s">
        <v>19</v>
      </c>
      <c r="F160" s="247" t="s">
        <v>147</v>
      </c>
      <c r="G160" s="245"/>
      <c r="H160" s="248">
        <v>229.518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145</v>
      </c>
      <c r="AU160" s="254" t="s">
        <v>83</v>
      </c>
      <c r="AV160" s="14" t="s">
        <v>141</v>
      </c>
      <c r="AW160" s="14" t="s">
        <v>35</v>
      </c>
      <c r="AX160" s="14" t="s">
        <v>81</v>
      </c>
      <c r="AY160" s="254" t="s">
        <v>134</v>
      </c>
    </row>
    <row r="161" s="2" customFormat="1" ht="33" customHeight="1">
      <c r="A161" s="40"/>
      <c r="B161" s="41"/>
      <c r="C161" s="214" t="s">
        <v>225</v>
      </c>
      <c r="D161" s="214" t="s">
        <v>136</v>
      </c>
      <c r="E161" s="215" t="s">
        <v>349</v>
      </c>
      <c r="F161" s="216" t="s">
        <v>350</v>
      </c>
      <c r="G161" s="217" t="s">
        <v>163</v>
      </c>
      <c r="H161" s="218">
        <v>228</v>
      </c>
      <c r="I161" s="219"/>
      <c r="J161" s="220">
        <f>ROUND(I161*H161,2)</f>
        <v>0</v>
      </c>
      <c r="K161" s="216" t="s">
        <v>273</v>
      </c>
      <c r="L161" s="46"/>
      <c r="M161" s="221" t="s">
        <v>19</v>
      </c>
      <c r="N161" s="222" t="s">
        <v>45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141</v>
      </c>
      <c r="AT161" s="225" t="s">
        <v>136</v>
      </c>
      <c r="AU161" s="225" t="s">
        <v>83</v>
      </c>
      <c r="AY161" s="19" t="s">
        <v>134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81</v>
      </c>
      <c r="BK161" s="226">
        <f>ROUND(I161*H161,2)</f>
        <v>0</v>
      </c>
      <c r="BL161" s="19" t="s">
        <v>141</v>
      </c>
      <c r="BM161" s="225" t="s">
        <v>351</v>
      </c>
    </row>
    <row r="162" s="2" customFormat="1">
      <c r="A162" s="40"/>
      <c r="B162" s="41"/>
      <c r="C162" s="42"/>
      <c r="D162" s="227" t="s">
        <v>143</v>
      </c>
      <c r="E162" s="42"/>
      <c r="F162" s="228" t="s">
        <v>352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143</v>
      </c>
      <c r="AU162" s="19" t="s">
        <v>83</v>
      </c>
    </row>
    <row r="163" s="13" customFormat="1">
      <c r="A163" s="13"/>
      <c r="B163" s="232"/>
      <c r="C163" s="233"/>
      <c r="D163" s="234" t="s">
        <v>145</v>
      </c>
      <c r="E163" s="235" t="s">
        <v>19</v>
      </c>
      <c r="F163" s="236" t="s">
        <v>353</v>
      </c>
      <c r="G163" s="233"/>
      <c r="H163" s="237">
        <v>23.5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145</v>
      </c>
      <c r="AU163" s="243" t="s">
        <v>83</v>
      </c>
      <c r="AV163" s="13" t="s">
        <v>83</v>
      </c>
      <c r="AW163" s="13" t="s">
        <v>35</v>
      </c>
      <c r="AX163" s="13" t="s">
        <v>74</v>
      </c>
      <c r="AY163" s="243" t="s">
        <v>134</v>
      </c>
    </row>
    <row r="164" s="13" customFormat="1">
      <c r="A164" s="13"/>
      <c r="B164" s="232"/>
      <c r="C164" s="233"/>
      <c r="D164" s="234" t="s">
        <v>145</v>
      </c>
      <c r="E164" s="235" t="s">
        <v>19</v>
      </c>
      <c r="F164" s="236" t="s">
        <v>354</v>
      </c>
      <c r="G164" s="233"/>
      <c r="H164" s="237">
        <v>46.5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145</v>
      </c>
      <c r="AU164" s="243" t="s">
        <v>83</v>
      </c>
      <c r="AV164" s="13" t="s">
        <v>83</v>
      </c>
      <c r="AW164" s="13" t="s">
        <v>35</v>
      </c>
      <c r="AX164" s="13" t="s">
        <v>74</v>
      </c>
      <c r="AY164" s="243" t="s">
        <v>134</v>
      </c>
    </row>
    <row r="165" s="13" customFormat="1">
      <c r="A165" s="13"/>
      <c r="B165" s="232"/>
      <c r="C165" s="233"/>
      <c r="D165" s="234" t="s">
        <v>145</v>
      </c>
      <c r="E165" s="235" t="s">
        <v>19</v>
      </c>
      <c r="F165" s="236" t="s">
        <v>355</v>
      </c>
      <c r="G165" s="233"/>
      <c r="H165" s="237">
        <v>58.5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145</v>
      </c>
      <c r="AU165" s="243" t="s">
        <v>83</v>
      </c>
      <c r="AV165" s="13" t="s">
        <v>83</v>
      </c>
      <c r="AW165" s="13" t="s">
        <v>35</v>
      </c>
      <c r="AX165" s="13" t="s">
        <v>74</v>
      </c>
      <c r="AY165" s="243" t="s">
        <v>134</v>
      </c>
    </row>
    <row r="166" s="13" customFormat="1">
      <c r="A166" s="13"/>
      <c r="B166" s="232"/>
      <c r="C166" s="233"/>
      <c r="D166" s="234" t="s">
        <v>145</v>
      </c>
      <c r="E166" s="235" t="s">
        <v>19</v>
      </c>
      <c r="F166" s="236" t="s">
        <v>356</v>
      </c>
      <c r="G166" s="233"/>
      <c r="H166" s="237">
        <v>61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145</v>
      </c>
      <c r="AU166" s="243" t="s">
        <v>83</v>
      </c>
      <c r="AV166" s="13" t="s">
        <v>83</v>
      </c>
      <c r="AW166" s="13" t="s">
        <v>35</v>
      </c>
      <c r="AX166" s="13" t="s">
        <v>74</v>
      </c>
      <c r="AY166" s="243" t="s">
        <v>134</v>
      </c>
    </row>
    <row r="167" s="13" customFormat="1">
      <c r="A167" s="13"/>
      <c r="B167" s="232"/>
      <c r="C167" s="233"/>
      <c r="D167" s="234" t="s">
        <v>145</v>
      </c>
      <c r="E167" s="235" t="s">
        <v>19</v>
      </c>
      <c r="F167" s="236" t="s">
        <v>357</v>
      </c>
      <c r="G167" s="233"/>
      <c r="H167" s="237">
        <v>38.5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145</v>
      </c>
      <c r="AU167" s="243" t="s">
        <v>83</v>
      </c>
      <c r="AV167" s="13" t="s">
        <v>83</v>
      </c>
      <c r="AW167" s="13" t="s">
        <v>35</v>
      </c>
      <c r="AX167" s="13" t="s">
        <v>74</v>
      </c>
      <c r="AY167" s="243" t="s">
        <v>134</v>
      </c>
    </row>
    <row r="168" s="14" customFormat="1">
      <c r="A168" s="14"/>
      <c r="B168" s="244"/>
      <c r="C168" s="245"/>
      <c r="D168" s="234" t="s">
        <v>145</v>
      </c>
      <c r="E168" s="246" t="s">
        <v>19</v>
      </c>
      <c r="F168" s="247" t="s">
        <v>306</v>
      </c>
      <c r="G168" s="245"/>
      <c r="H168" s="248">
        <v>228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145</v>
      </c>
      <c r="AU168" s="254" t="s">
        <v>83</v>
      </c>
      <c r="AV168" s="14" t="s">
        <v>141</v>
      </c>
      <c r="AW168" s="14" t="s">
        <v>35</v>
      </c>
      <c r="AX168" s="14" t="s">
        <v>81</v>
      </c>
      <c r="AY168" s="254" t="s">
        <v>134</v>
      </c>
    </row>
    <row r="169" s="2" customFormat="1" ht="24.15" customHeight="1">
      <c r="A169" s="40"/>
      <c r="B169" s="41"/>
      <c r="C169" s="214" t="s">
        <v>230</v>
      </c>
      <c r="D169" s="214" t="s">
        <v>136</v>
      </c>
      <c r="E169" s="215" t="s">
        <v>358</v>
      </c>
      <c r="F169" s="216" t="s">
        <v>359</v>
      </c>
      <c r="G169" s="217" t="s">
        <v>139</v>
      </c>
      <c r="H169" s="218">
        <v>3364.7759999999998</v>
      </c>
      <c r="I169" s="219"/>
      <c r="J169" s="220">
        <f>ROUND(I169*H169,2)</f>
        <v>0</v>
      </c>
      <c r="K169" s="216" t="s">
        <v>273</v>
      </c>
      <c r="L169" s="46"/>
      <c r="M169" s="221" t="s">
        <v>19</v>
      </c>
      <c r="N169" s="222" t="s">
        <v>45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141</v>
      </c>
      <c r="AT169" s="225" t="s">
        <v>136</v>
      </c>
      <c r="AU169" s="225" t="s">
        <v>83</v>
      </c>
      <c r="AY169" s="19" t="s">
        <v>134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81</v>
      </c>
      <c r="BK169" s="226">
        <f>ROUND(I169*H169,2)</f>
        <v>0</v>
      </c>
      <c r="BL169" s="19" t="s">
        <v>141</v>
      </c>
      <c r="BM169" s="225" t="s">
        <v>360</v>
      </c>
    </row>
    <row r="170" s="2" customFormat="1">
      <c r="A170" s="40"/>
      <c r="B170" s="41"/>
      <c r="C170" s="42"/>
      <c r="D170" s="227" t="s">
        <v>143</v>
      </c>
      <c r="E170" s="42"/>
      <c r="F170" s="228" t="s">
        <v>361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143</v>
      </c>
      <c r="AU170" s="19" t="s">
        <v>83</v>
      </c>
    </row>
    <row r="171" s="13" customFormat="1">
      <c r="A171" s="13"/>
      <c r="B171" s="232"/>
      <c r="C171" s="233"/>
      <c r="D171" s="234" t="s">
        <v>145</v>
      </c>
      <c r="E171" s="235" t="s">
        <v>19</v>
      </c>
      <c r="F171" s="236" t="s">
        <v>362</v>
      </c>
      <c r="G171" s="233"/>
      <c r="H171" s="237">
        <v>117.5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145</v>
      </c>
      <c r="AU171" s="243" t="s">
        <v>83</v>
      </c>
      <c r="AV171" s="13" t="s">
        <v>83</v>
      </c>
      <c r="AW171" s="13" t="s">
        <v>35</v>
      </c>
      <c r="AX171" s="13" t="s">
        <v>74</v>
      </c>
      <c r="AY171" s="243" t="s">
        <v>134</v>
      </c>
    </row>
    <row r="172" s="13" customFormat="1">
      <c r="A172" s="13"/>
      <c r="B172" s="232"/>
      <c r="C172" s="233"/>
      <c r="D172" s="234" t="s">
        <v>145</v>
      </c>
      <c r="E172" s="235" t="s">
        <v>19</v>
      </c>
      <c r="F172" s="236" t="s">
        <v>363</v>
      </c>
      <c r="G172" s="233"/>
      <c r="H172" s="237">
        <v>225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145</v>
      </c>
      <c r="AU172" s="243" t="s">
        <v>83</v>
      </c>
      <c r="AV172" s="13" t="s">
        <v>83</v>
      </c>
      <c r="AW172" s="13" t="s">
        <v>35</v>
      </c>
      <c r="AX172" s="13" t="s">
        <v>74</v>
      </c>
      <c r="AY172" s="243" t="s">
        <v>134</v>
      </c>
    </row>
    <row r="173" s="13" customFormat="1">
      <c r="A173" s="13"/>
      <c r="B173" s="232"/>
      <c r="C173" s="233"/>
      <c r="D173" s="234" t="s">
        <v>145</v>
      </c>
      <c r="E173" s="235" t="s">
        <v>19</v>
      </c>
      <c r="F173" s="236" t="s">
        <v>364</v>
      </c>
      <c r="G173" s="233"/>
      <c r="H173" s="237">
        <v>250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145</v>
      </c>
      <c r="AU173" s="243" t="s">
        <v>83</v>
      </c>
      <c r="AV173" s="13" t="s">
        <v>83</v>
      </c>
      <c r="AW173" s="13" t="s">
        <v>35</v>
      </c>
      <c r="AX173" s="13" t="s">
        <v>74</v>
      </c>
      <c r="AY173" s="243" t="s">
        <v>134</v>
      </c>
    </row>
    <row r="174" s="13" customFormat="1">
      <c r="A174" s="13"/>
      <c r="B174" s="232"/>
      <c r="C174" s="233"/>
      <c r="D174" s="234" t="s">
        <v>145</v>
      </c>
      <c r="E174" s="235" t="s">
        <v>19</v>
      </c>
      <c r="F174" s="236" t="s">
        <v>365</v>
      </c>
      <c r="G174" s="233"/>
      <c r="H174" s="237">
        <v>300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145</v>
      </c>
      <c r="AU174" s="243" t="s">
        <v>83</v>
      </c>
      <c r="AV174" s="13" t="s">
        <v>83</v>
      </c>
      <c r="AW174" s="13" t="s">
        <v>35</v>
      </c>
      <c r="AX174" s="13" t="s">
        <v>74</v>
      </c>
      <c r="AY174" s="243" t="s">
        <v>134</v>
      </c>
    </row>
    <row r="175" s="13" customFormat="1">
      <c r="A175" s="13"/>
      <c r="B175" s="232"/>
      <c r="C175" s="233"/>
      <c r="D175" s="234" t="s">
        <v>145</v>
      </c>
      <c r="E175" s="235" t="s">
        <v>19</v>
      </c>
      <c r="F175" s="236" t="s">
        <v>366</v>
      </c>
      <c r="G175" s="233"/>
      <c r="H175" s="237">
        <v>335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145</v>
      </c>
      <c r="AU175" s="243" t="s">
        <v>83</v>
      </c>
      <c r="AV175" s="13" t="s">
        <v>83</v>
      </c>
      <c r="AW175" s="13" t="s">
        <v>35</v>
      </c>
      <c r="AX175" s="13" t="s">
        <v>74</v>
      </c>
      <c r="AY175" s="243" t="s">
        <v>134</v>
      </c>
    </row>
    <row r="176" s="13" customFormat="1">
      <c r="A176" s="13"/>
      <c r="B176" s="232"/>
      <c r="C176" s="233"/>
      <c r="D176" s="234" t="s">
        <v>145</v>
      </c>
      <c r="E176" s="235" t="s">
        <v>19</v>
      </c>
      <c r="F176" s="236" t="s">
        <v>367</v>
      </c>
      <c r="G176" s="233"/>
      <c r="H176" s="237">
        <v>400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145</v>
      </c>
      <c r="AU176" s="243" t="s">
        <v>83</v>
      </c>
      <c r="AV176" s="13" t="s">
        <v>83</v>
      </c>
      <c r="AW176" s="13" t="s">
        <v>35</v>
      </c>
      <c r="AX176" s="13" t="s">
        <v>74</v>
      </c>
      <c r="AY176" s="243" t="s">
        <v>134</v>
      </c>
    </row>
    <row r="177" s="13" customFormat="1">
      <c r="A177" s="13"/>
      <c r="B177" s="232"/>
      <c r="C177" s="233"/>
      <c r="D177" s="234" t="s">
        <v>145</v>
      </c>
      <c r="E177" s="235" t="s">
        <v>19</v>
      </c>
      <c r="F177" s="236" t="s">
        <v>368</v>
      </c>
      <c r="G177" s="233"/>
      <c r="H177" s="237">
        <v>410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145</v>
      </c>
      <c r="AU177" s="243" t="s">
        <v>83</v>
      </c>
      <c r="AV177" s="13" t="s">
        <v>83</v>
      </c>
      <c r="AW177" s="13" t="s">
        <v>35</v>
      </c>
      <c r="AX177" s="13" t="s">
        <v>74</v>
      </c>
      <c r="AY177" s="243" t="s">
        <v>134</v>
      </c>
    </row>
    <row r="178" s="13" customFormat="1">
      <c r="A178" s="13"/>
      <c r="B178" s="232"/>
      <c r="C178" s="233"/>
      <c r="D178" s="234" t="s">
        <v>145</v>
      </c>
      <c r="E178" s="235" t="s">
        <v>19</v>
      </c>
      <c r="F178" s="236" t="s">
        <v>369</v>
      </c>
      <c r="G178" s="233"/>
      <c r="H178" s="237">
        <v>425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145</v>
      </c>
      <c r="AU178" s="243" t="s">
        <v>83</v>
      </c>
      <c r="AV178" s="13" t="s">
        <v>83</v>
      </c>
      <c r="AW178" s="13" t="s">
        <v>35</v>
      </c>
      <c r="AX178" s="13" t="s">
        <v>74</v>
      </c>
      <c r="AY178" s="243" t="s">
        <v>134</v>
      </c>
    </row>
    <row r="179" s="13" customFormat="1">
      <c r="A179" s="13"/>
      <c r="B179" s="232"/>
      <c r="C179" s="233"/>
      <c r="D179" s="234" t="s">
        <v>145</v>
      </c>
      <c r="E179" s="235" t="s">
        <v>19</v>
      </c>
      <c r="F179" s="236" t="s">
        <v>366</v>
      </c>
      <c r="G179" s="233"/>
      <c r="H179" s="237">
        <v>335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145</v>
      </c>
      <c r="AU179" s="243" t="s">
        <v>83</v>
      </c>
      <c r="AV179" s="13" t="s">
        <v>83</v>
      </c>
      <c r="AW179" s="13" t="s">
        <v>35</v>
      </c>
      <c r="AX179" s="13" t="s">
        <v>74</v>
      </c>
      <c r="AY179" s="243" t="s">
        <v>134</v>
      </c>
    </row>
    <row r="180" s="13" customFormat="1">
      <c r="A180" s="13"/>
      <c r="B180" s="232"/>
      <c r="C180" s="233"/>
      <c r="D180" s="234" t="s">
        <v>145</v>
      </c>
      <c r="E180" s="235" t="s">
        <v>19</v>
      </c>
      <c r="F180" s="236" t="s">
        <v>370</v>
      </c>
      <c r="G180" s="233"/>
      <c r="H180" s="237">
        <v>567.27599999999995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145</v>
      </c>
      <c r="AU180" s="243" t="s">
        <v>83</v>
      </c>
      <c r="AV180" s="13" t="s">
        <v>83</v>
      </c>
      <c r="AW180" s="13" t="s">
        <v>35</v>
      </c>
      <c r="AX180" s="13" t="s">
        <v>74</v>
      </c>
      <c r="AY180" s="243" t="s">
        <v>134</v>
      </c>
    </row>
    <row r="181" s="14" customFormat="1">
      <c r="A181" s="14"/>
      <c r="B181" s="244"/>
      <c r="C181" s="245"/>
      <c r="D181" s="234" t="s">
        <v>145</v>
      </c>
      <c r="E181" s="246" t="s">
        <v>19</v>
      </c>
      <c r="F181" s="247" t="s">
        <v>147</v>
      </c>
      <c r="G181" s="245"/>
      <c r="H181" s="248">
        <v>3364.7759999999998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145</v>
      </c>
      <c r="AU181" s="254" t="s">
        <v>83</v>
      </c>
      <c r="AV181" s="14" t="s">
        <v>141</v>
      </c>
      <c r="AW181" s="14" t="s">
        <v>35</v>
      </c>
      <c r="AX181" s="14" t="s">
        <v>81</v>
      </c>
      <c r="AY181" s="254" t="s">
        <v>134</v>
      </c>
    </row>
    <row r="182" s="2" customFormat="1" ht="24.15" customHeight="1">
      <c r="A182" s="40"/>
      <c r="B182" s="41"/>
      <c r="C182" s="214" t="s">
        <v>238</v>
      </c>
      <c r="D182" s="214" t="s">
        <v>136</v>
      </c>
      <c r="E182" s="215" t="s">
        <v>371</v>
      </c>
      <c r="F182" s="216" t="s">
        <v>372</v>
      </c>
      <c r="G182" s="217" t="s">
        <v>139</v>
      </c>
      <c r="H182" s="218">
        <v>556.17999999999995</v>
      </c>
      <c r="I182" s="219"/>
      <c r="J182" s="220">
        <f>ROUND(I182*H182,2)</f>
        <v>0</v>
      </c>
      <c r="K182" s="216" t="s">
        <v>273</v>
      </c>
      <c r="L182" s="46"/>
      <c r="M182" s="221" t="s">
        <v>19</v>
      </c>
      <c r="N182" s="222" t="s">
        <v>45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141</v>
      </c>
      <c r="AT182" s="225" t="s">
        <v>136</v>
      </c>
      <c r="AU182" s="225" t="s">
        <v>83</v>
      </c>
      <c r="AY182" s="19" t="s">
        <v>134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81</v>
      </c>
      <c r="BK182" s="226">
        <f>ROUND(I182*H182,2)</f>
        <v>0</v>
      </c>
      <c r="BL182" s="19" t="s">
        <v>141</v>
      </c>
      <c r="BM182" s="225" t="s">
        <v>373</v>
      </c>
    </row>
    <row r="183" s="2" customFormat="1">
      <c r="A183" s="40"/>
      <c r="B183" s="41"/>
      <c r="C183" s="42"/>
      <c r="D183" s="227" t="s">
        <v>143</v>
      </c>
      <c r="E183" s="42"/>
      <c r="F183" s="228" t="s">
        <v>374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143</v>
      </c>
      <c r="AU183" s="19" t="s">
        <v>83</v>
      </c>
    </row>
    <row r="184" s="13" customFormat="1">
      <c r="A184" s="13"/>
      <c r="B184" s="232"/>
      <c r="C184" s="233"/>
      <c r="D184" s="234" t="s">
        <v>145</v>
      </c>
      <c r="E184" s="235" t="s">
        <v>19</v>
      </c>
      <c r="F184" s="236" t="s">
        <v>375</v>
      </c>
      <c r="G184" s="233"/>
      <c r="H184" s="237">
        <v>556.17999999999995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145</v>
      </c>
      <c r="AU184" s="243" t="s">
        <v>83</v>
      </c>
      <c r="AV184" s="13" t="s">
        <v>83</v>
      </c>
      <c r="AW184" s="13" t="s">
        <v>35</v>
      </c>
      <c r="AX184" s="13" t="s">
        <v>74</v>
      </c>
      <c r="AY184" s="243" t="s">
        <v>134</v>
      </c>
    </row>
    <row r="185" s="14" customFormat="1">
      <c r="A185" s="14"/>
      <c r="B185" s="244"/>
      <c r="C185" s="245"/>
      <c r="D185" s="234" t="s">
        <v>145</v>
      </c>
      <c r="E185" s="246" t="s">
        <v>19</v>
      </c>
      <c r="F185" s="247" t="s">
        <v>147</v>
      </c>
      <c r="G185" s="245"/>
      <c r="H185" s="248">
        <v>556.17999999999995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145</v>
      </c>
      <c r="AU185" s="254" t="s">
        <v>83</v>
      </c>
      <c r="AV185" s="14" t="s">
        <v>141</v>
      </c>
      <c r="AW185" s="14" t="s">
        <v>35</v>
      </c>
      <c r="AX185" s="14" t="s">
        <v>81</v>
      </c>
      <c r="AY185" s="254" t="s">
        <v>134</v>
      </c>
    </row>
    <row r="186" s="12" customFormat="1" ht="22.8" customHeight="1">
      <c r="A186" s="12"/>
      <c r="B186" s="198"/>
      <c r="C186" s="199"/>
      <c r="D186" s="200" t="s">
        <v>73</v>
      </c>
      <c r="E186" s="212" t="s">
        <v>83</v>
      </c>
      <c r="F186" s="212" t="s">
        <v>212</v>
      </c>
      <c r="G186" s="199"/>
      <c r="H186" s="199"/>
      <c r="I186" s="202"/>
      <c r="J186" s="213">
        <f>BK186</f>
        <v>0</v>
      </c>
      <c r="K186" s="199"/>
      <c r="L186" s="204"/>
      <c r="M186" s="205"/>
      <c r="N186" s="206"/>
      <c r="O186" s="206"/>
      <c r="P186" s="207">
        <f>SUM(P187:P203)</f>
        <v>0</v>
      </c>
      <c r="Q186" s="206"/>
      <c r="R186" s="207">
        <f>SUM(R187:R203)</f>
        <v>62.219709000000002</v>
      </c>
      <c r="S186" s="206"/>
      <c r="T186" s="208">
        <f>SUM(T187:T203)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9" t="s">
        <v>81</v>
      </c>
      <c r="AT186" s="210" t="s">
        <v>73</v>
      </c>
      <c r="AU186" s="210" t="s">
        <v>81</v>
      </c>
      <c r="AY186" s="209" t="s">
        <v>134</v>
      </c>
      <c r="BK186" s="211">
        <f>SUM(BK187:BK203)</f>
        <v>0</v>
      </c>
    </row>
    <row r="187" s="2" customFormat="1" ht="24.15" customHeight="1">
      <c r="A187" s="40"/>
      <c r="B187" s="41"/>
      <c r="C187" s="214" t="s">
        <v>245</v>
      </c>
      <c r="D187" s="214" t="s">
        <v>136</v>
      </c>
      <c r="E187" s="215" t="s">
        <v>376</v>
      </c>
      <c r="F187" s="216" t="s">
        <v>377</v>
      </c>
      <c r="G187" s="217" t="s">
        <v>163</v>
      </c>
      <c r="H187" s="218">
        <v>108.377</v>
      </c>
      <c r="I187" s="219"/>
      <c r="J187" s="220">
        <f>ROUND(I187*H187,2)</f>
        <v>0</v>
      </c>
      <c r="K187" s="216" t="s">
        <v>273</v>
      </c>
      <c r="L187" s="46"/>
      <c r="M187" s="221" t="s">
        <v>19</v>
      </c>
      <c r="N187" s="222" t="s">
        <v>45</v>
      </c>
      <c r="O187" s="86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5" t="s">
        <v>141</v>
      </c>
      <c r="AT187" s="225" t="s">
        <v>136</v>
      </c>
      <c r="AU187" s="225" t="s">
        <v>83</v>
      </c>
      <c r="AY187" s="19" t="s">
        <v>134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9" t="s">
        <v>81</v>
      </c>
      <c r="BK187" s="226">
        <f>ROUND(I187*H187,2)</f>
        <v>0</v>
      </c>
      <c r="BL187" s="19" t="s">
        <v>141</v>
      </c>
      <c r="BM187" s="225" t="s">
        <v>378</v>
      </c>
    </row>
    <row r="188" s="2" customFormat="1">
      <c r="A188" s="40"/>
      <c r="B188" s="41"/>
      <c r="C188" s="42"/>
      <c r="D188" s="227" t="s">
        <v>143</v>
      </c>
      <c r="E188" s="42"/>
      <c r="F188" s="228" t="s">
        <v>379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143</v>
      </c>
      <c r="AU188" s="19" t="s">
        <v>83</v>
      </c>
    </row>
    <row r="189" s="13" customFormat="1">
      <c r="A189" s="13"/>
      <c r="B189" s="232"/>
      <c r="C189" s="233"/>
      <c r="D189" s="234" t="s">
        <v>145</v>
      </c>
      <c r="E189" s="235" t="s">
        <v>19</v>
      </c>
      <c r="F189" s="236" t="s">
        <v>380</v>
      </c>
      <c r="G189" s="233"/>
      <c r="H189" s="237">
        <v>108.377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145</v>
      </c>
      <c r="AU189" s="243" t="s">
        <v>83</v>
      </c>
      <c r="AV189" s="13" t="s">
        <v>83</v>
      </c>
      <c r="AW189" s="13" t="s">
        <v>35</v>
      </c>
      <c r="AX189" s="13" t="s">
        <v>74</v>
      </c>
      <c r="AY189" s="243" t="s">
        <v>134</v>
      </c>
    </row>
    <row r="190" s="14" customFormat="1">
      <c r="A190" s="14"/>
      <c r="B190" s="244"/>
      <c r="C190" s="245"/>
      <c r="D190" s="234" t="s">
        <v>145</v>
      </c>
      <c r="E190" s="246" t="s">
        <v>19</v>
      </c>
      <c r="F190" s="247" t="s">
        <v>381</v>
      </c>
      <c r="G190" s="245"/>
      <c r="H190" s="248">
        <v>108.377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145</v>
      </c>
      <c r="AU190" s="254" t="s">
        <v>83</v>
      </c>
      <c r="AV190" s="14" t="s">
        <v>141</v>
      </c>
      <c r="AW190" s="14" t="s">
        <v>35</v>
      </c>
      <c r="AX190" s="14" t="s">
        <v>81</v>
      </c>
      <c r="AY190" s="254" t="s">
        <v>134</v>
      </c>
    </row>
    <row r="191" s="2" customFormat="1" ht="24.15" customHeight="1">
      <c r="A191" s="40"/>
      <c r="B191" s="41"/>
      <c r="C191" s="214" t="s">
        <v>251</v>
      </c>
      <c r="D191" s="214" t="s">
        <v>136</v>
      </c>
      <c r="E191" s="215" t="s">
        <v>382</v>
      </c>
      <c r="F191" s="216" t="s">
        <v>383</v>
      </c>
      <c r="G191" s="217" t="s">
        <v>163</v>
      </c>
      <c r="H191" s="218">
        <v>116.09999999999999</v>
      </c>
      <c r="I191" s="219"/>
      <c r="J191" s="220">
        <f>ROUND(I191*H191,2)</f>
        <v>0</v>
      </c>
      <c r="K191" s="216" t="s">
        <v>273</v>
      </c>
      <c r="L191" s="46"/>
      <c r="M191" s="221" t="s">
        <v>19</v>
      </c>
      <c r="N191" s="222" t="s">
        <v>45</v>
      </c>
      <c r="O191" s="86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5" t="s">
        <v>141</v>
      </c>
      <c r="AT191" s="225" t="s">
        <v>136</v>
      </c>
      <c r="AU191" s="225" t="s">
        <v>83</v>
      </c>
      <c r="AY191" s="19" t="s">
        <v>134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9" t="s">
        <v>81</v>
      </c>
      <c r="BK191" s="226">
        <f>ROUND(I191*H191,2)</f>
        <v>0</v>
      </c>
      <c r="BL191" s="19" t="s">
        <v>141</v>
      </c>
      <c r="BM191" s="225" t="s">
        <v>384</v>
      </c>
    </row>
    <row r="192" s="2" customFormat="1">
      <c r="A192" s="40"/>
      <c r="B192" s="41"/>
      <c r="C192" s="42"/>
      <c r="D192" s="227" t="s">
        <v>143</v>
      </c>
      <c r="E192" s="42"/>
      <c r="F192" s="228" t="s">
        <v>385</v>
      </c>
      <c r="G192" s="42"/>
      <c r="H192" s="42"/>
      <c r="I192" s="229"/>
      <c r="J192" s="42"/>
      <c r="K192" s="42"/>
      <c r="L192" s="46"/>
      <c r="M192" s="230"/>
      <c r="N192" s="231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143</v>
      </c>
      <c r="AU192" s="19" t="s">
        <v>83</v>
      </c>
    </row>
    <row r="193" s="13" customFormat="1">
      <c r="A193" s="13"/>
      <c r="B193" s="232"/>
      <c r="C193" s="233"/>
      <c r="D193" s="234" t="s">
        <v>145</v>
      </c>
      <c r="E193" s="235" t="s">
        <v>19</v>
      </c>
      <c r="F193" s="236" t="s">
        <v>386</v>
      </c>
      <c r="G193" s="233"/>
      <c r="H193" s="237">
        <v>116.09999999999999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145</v>
      </c>
      <c r="AU193" s="243" t="s">
        <v>83</v>
      </c>
      <c r="AV193" s="13" t="s">
        <v>83</v>
      </c>
      <c r="AW193" s="13" t="s">
        <v>35</v>
      </c>
      <c r="AX193" s="13" t="s">
        <v>74</v>
      </c>
      <c r="AY193" s="243" t="s">
        <v>134</v>
      </c>
    </row>
    <row r="194" s="14" customFormat="1">
      <c r="A194" s="14"/>
      <c r="B194" s="244"/>
      <c r="C194" s="245"/>
      <c r="D194" s="234" t="s">
        <v>145</v>
      </c>
      <c r="E194" s="246" t="s">
        <v>19</v>
      </c>
      <c r="F194" s="247" t="s">
        <v>381</v>
      </c>
      <c r="G194" s="245"/>
      <c r="H194" s="248">
        <v>116.09999999999999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145</v>
      </c>
      <c r="AU194" s="254" t="s">
        <v>83</v>
      </c>
      <c r="AV194" s="14" t="s">
        <v>141</v>
      </c>
      <c r="AW194" s="14" t="s">
        <v>35</v>
      </c>
      <c r="AX194" s="14" t="s">
        <v>81</v>
      </c>
      <c r="AY194" s="254" t="s">
        <v>134</v>
      </c>
    </row>
    <row r="195" s="2" customFormat="1" ht="24.15" customHeight="1">
      <c r="A195" s="40"/>
      <c r="B195" s="41"/>
      <c r="C195" s="214" t="s">
        <v>256</v>
      </c>
      <c r="D195" s="214" t="s">
        <v>136</v>
      </c>
      <c r="E195" s="215" t="s">
        <v>387</v>
      </c>
      <c r="F195" s="216" t="s">
        <v>388</v>
      </c>
      <c r="G195" s="217" t="s">
        <v>139</v>
      </c>
      <c r="H195" s="218">
        <v>716.89999999999998</v>
      </c>
      <c r="I195" s="219"/>
      <c r="J195" s="220">
        <f>ROUND(I195*H195,2)</f>
        <v>0</v>
      </c>
      <c r="K195" s="216" t="s">
        <v>273</v>
      </c>
      <c r="L195" s="46"/>
      <c r="M195" s="221" t="s">
        <v>19</v>
      </c>
      <c r="N195" s="222" t="s">
        <v>45</v>
      </c>
      <c r="O195" s="86"/>
      <c r="P195" s="223">
        <f>O195*H195</f>
        <v>0</v>
      </c>
      <c r="Q195" s="223">
        <v>0.00031</v>
      </c>
      <c r="R195" s="223">
        <f>Q195*H195</f>
        <v>0.22223899999999999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141</v>
      </c>
      <c r="AT195" s="225" t="s">
        <v>136</v>
      </c>
      <c r="AU195" s="225" t="s">
        <v>83</v>
      </c>
      <c r="AY195" s="19" t="s">
        <v>134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81</v>
      </c>
      <c r="BK195" s="226">
        <f>ROUND(I195*H195,2)</f>
        <v>0</v>
      </c>
      <c r="BL195" s="19" t="s">
        <v>141</v>
      </c>
      <c r="BM195" s="225" t="s">
        <v>389</v>
      </c>
    </row>
    <row r="196" s="2" customFormat="1">
      <c r="A196" s="40"/>
      <c r="B196" s="41"/>
      <c r="C196" s="42"/>
      <c r="D196" s="227" t="s">
        <v>143</v>
      </c>
      <c r="E196" s="42"/>
      <c r="F196" s="228" t="s">
        <v>390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143</v>
      </c>
      <c r="AU196" s="19" t="s">
        <v>83</v>
      </c>
    </row>
    <row r="197" s="13" customFormat="1">
      <c r="A197" s="13"/>
      <c r="B197" s="232"/>
      <c r="C197" s="233"/>
      <c r="D197" s="234" t="s">
        <v>145</v>
      </c>
      <c r="E197" s="235" t="s">
        <v>19</v>
      </c>
      <c r="F197" s="236" t="s">
        <v>391</v>
      </c>
      <c r="G197" s="233"/>
      <c r="H197" s="237">
        <v>716.89999999999998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145</v>
      </c>
      <c r="AU197" s="243" t="s">
        <v>83</v>
      </c>
      <c r="AV197" s="13" t="s">
        <v>83</v>
      </c>
      <c r="AW197" s="13" t="s">
        <v>35</v>
      </c>
      <c r="AX197" s="13" t="s">
        <v>74</v>
      </c>
      <c r="AY197" s="243" t="s">
        <v>134</v>
      </c>
    </row>
    <row r="198" s="14" customFormat="1">
      <c r="A198" s="14"/>
      <c r="B198" s="244"/>
      <c r="C198" s="245"/>
      <c r="D198" s="234" t="s">
        <v>145</v>
      </c>
      <c r="E198" s="246" t="s">
        <v>19</v>
      </c>
      <c r="F198" s="247" t="s">
        <v>381</v>
      </c>
      <c r="G198" s="245"/>
      <c r="H198" s="248">
        <v>716.89999999999998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145</v>
      </c>
      <c r="AU198" s="254" t="s">
        <v>83</v>
      </c>
      <c r="AV198" s="14" t="s">
        <v>141</v>
      </c>
      <c r="AW198" s="14" t="s">
        <v>35</v>
      </c>
      <c r="AX198" s="14" t="s">
        <v>81</v>
      </c>
      <c r="AY198" s="254" t="s">
        <v>134</v>
      </c>
    </row>
    <row r="199" s="2" customFormat="1" ht="16.5" customHeight="1">
      <c r="A199" s="40"/>
      <c r="B199" s="41"/>
      <c r="C199" s="255" t="s">
        <v>263</v>
      </c>
      <c r="D199" s="255" t="s">
        <v>201</v>
      </c>
      <c r="E199" s="256" t="s">
        <v>392</v>
      </c>
      <c r="F199" s="257" t="s">
        <v>393</v>
      </c>
      <c r="G199" s="258" t="s">
        <v>139</v>
      </c>
      <c r="H199" s="259">
        <v>716.89999999999998</v>
      </c>
      <c r="I199" s="260"/>
      <c r="J199" s="261">
        <f>ROUND(I199*H199,2)</f>
        <v>0</v>
      </c>
      <c r="K199" s="257" t="s">
        <v>273</v>
      </c>
      <c r="L199" s="262"/>
      <c r="M199" s="263" t="s">
        <v>19</v>
      </c>
      <c r="N199" s="264" t="s">
        <v>45</v>
      </c>
      <c r="O199" s="86"/>
      <c r="P199" s="223">
        <f>O199*H199</f>
        <v>0</v>
      </c>
      <c r="Q199" s="223">
        <v>0.00029999999999999997</v>
      </c>
      <c r="R199" s="223">
        <f>Q199*H199</f>
        <v>0.21506999999999998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188</v>
      </c>
      <c r="AT199" s="225" t="s">
        <v>201</v>
      </c>
      <c r="AU199" s="225" t="s">
        <v>83</v>
      </c>
      <c r="AY199" s="19" t="s">
        <v>134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81</v>
      </c>
      <c r="BK199" s="226">
        <f>ROUND(I199*H199,2)</f>
        <v>0</v>
      </c>
      <c r="BL199" s="19" t="s">
        <v>141</v>
      </c>
      <c r="BM199" s="225" t="s">
        <v>394</v>
      </c>
    </row>
    <row r="200" s="2" customFormat="1" ht="37.8" customHeight="1">
      <c r="A200" s="40"/>
      <c r="B200" s="41"/>
      <c r="C200" s="214" t="s">
        <v>7</v>
      </c>
      <c r="D200" s="214" t="s">
        <v>136</v>
      </c>
      <c r="E200" s="215" t="s">
        <v>395</v>
      </c>
      <c r="F200" s="216" t="s">
        <v>396</v>
      </c>
      <c r="G200" s="217" t="s">
        <v>157</v>
      </c>
      <c r="H200" s="218">
        <v>215</v>
      </c>
      <c r="I200" s="219"/>
      <c r="J200" s="220">
        <f>ROUND(I200*H200,2)</f>
        <v>0</v>
      </c>
      <c r="K200" s="216" t="s">
        <v>273</v>
      </c>
      <c r="L200" s="46"/>
      <c r="M200" s="221" t="s">
        <v>19</v>
      </c>
      <c r="N200" s="222" t="s">
        <v>45</v>
      </c>
      <c r="O200" s="86"/>
      <c r="P200" s="223">
        <f>O200*H200</f>
        <v>0</v>
      </c>
      <c r="Q200" s="223">
        <v>0.28736</v>
      </c>
      <c r="R200" s="223">
        <f>Q200*H200</f>
        <v>61.782400000000003</v>
      </c>
      <c r="S200" s="223">
        <v>0</v>
      </c>
      <c r="T200" s="224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5" t="s">
        <v>141</v>
      </c>
      <c r="AT200" s="225" t="s">
        <v>136</v>
      </c>
      <c r="AU200" s="225" t="s">
        <v>83</v>
      </c>
      <c r="AY200" s="19" t="s">
        <v>134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9" t="s">
        <v>81</v>
      </c>
      <c r="BK200" s="226">
        <f>ROUND(I200*H200,2)</f>
        <v>0</v>
      </c>
      <c r="BL200" s="19" t="s">
        <v>141</v>
      </c>
      <c r="BM200" s="225" t="s">
        <v>397</v>
      </c>
    </row>
    <row r="201" s="2" customFormat="1">
      <c r="A201" s="40"/>
      <c r="B201" s="41"/>
      <c r="C201" s="42"/>
      <c r="D201" s="227" t="s">
        <v>143</v>
      </c>
      <c r="E201" s="42"/>
      <c r="F201" s="228" t="s">
        <v>398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143</v>
      </c>
      <c r="AU201" s="19" t="s">
        <v>83</v>
      </c>
    </row>
    <row r="202" s="13" customFormat="1">
      <c r="A202" s="13"/>
      <c r="B202" s="232"/>
      <c r="C202" s="233"/>
      <c r="D202" s="234" t="s">
        <v>145</v>
      </c>
      <c r="E202" s="235" t="s">
        <v>19</v>
      </c>
      <c r="F202" s="236" t="s">
        <v>399</v>
      </c>
      <c r="G202" s="233"/>
      <c r="H202" s="237">
        <v>215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145</v>
      </c>
      <c r="AU202" s="243" t="s">
        <v>83</v>
      </c>
      <c r="AV202" s="13" t="s">
        <v>83</v>
      </c>
      <c r="AW202" s="13" t="s">
        <v>35</v>
      </c>
      <c r="AX202" s="13" t="s">
        <v>74</v>
      </c>
      <c r="AY202" s="243" t="s">
        <v>134</v>
      </c>
    </row>
    <row r="203" s="14" customFormat="1">
      <c r="A203" s="14"/>
      <c r="B203" s="244"/>
      <c r="C203" s="245"/>
      <c r="D203" s="234" t="s">
        <v>145</v>
      </c>
      <c r="E203" s="246" t="s">
        <v>19</v>
      </c>
      <c r="F203" s="247" t="s">
        <v>381</v>
      </c>
      <c r="G203" s="245"/>
      <c r="H203" s="248">
        <v>215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145</v>
      </c>
      <c r="AU203" s="254" t="s">
        <v>83</v>
      </c>
      <c r="AV203" s="14" t="s">
        <v>141</v>
      </c>
      <c r="AW203" s="14" t="s">
        <v>35</v>
      </c>
      <c r="AX203" s="14" t="s">
        <v>81</v>
      </c>
      <c r="AY203" s="254" t="s">
        <v>134</v>
      </c>
    </row>
    <row r="204" s="12" customFormat="1" ht="22.8" customHeight="1">
      <c r="A204" s="12"/>
      <c r="B204" s="198"/>
      <c r="C204" s="199"/>
      <c r="D204" s="200" t="s">
        <v>73</v>
      </c>
      <c r="E204" s="212" t="s">
        <v>154</v>
      </c>
      <c r="F204" s="212" t="s">
        <v>400</v>
      </c>
      <c r="G204" s="199"/>
      <c r="H204" s="199"/>
      <c r="I204" s="202"/>
      <c r="J204" s="213">
        <f>BK204</f>
        <v>0</v>
      </c>
      <c r="K204" s="199"/>
      <c r="L204" s="204"/>
      <c r="M204" s="205"/>
      <c r="N204" s="206"/>
      <c r="O204" s="206"/>
      <c r="P204" s="207">
        <f>SUM(P205:P207)</f>
        <v>0</v>
      </c>
      <c r="Q204" s="206"/>
      <c r="R204" s="207">
        <f>SUM(R205:R207)</f>
        <v>0</v>
      </c>
      <c r="S204" s="206"/>
      <c r="T204" s="208">
        <f>SUM(T205:T207)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9" t="s">
        <v>81</v>
      </c>
      <c r="AT204" s="210" t="s">
        <v>73</v>
      </c>
      <c r="AU204" s="210" t="s">
        <v>81</v>
      </c>
      <c r="AY204" s="209" t="s">
        <v>134</v>
      </c>
      <c r="BK204" s="211">
        <f>SUM(BK205:BK207)</f>
        <v>0</v>
      </c>
    </row>
    <row r="205" s="2" customFormat="1" ht="37.8" customHeight="1">
      <c r="A205" s="40"/>
      <c r="B205" s="41"/>
      <c r="C205" s="214" t="s">
        <v>401</v>
      </c>
      <c r="D205" s="214" t="s">
        <v>136</v>
      </c>
      <c r="E205" s="215" t="s">
        <v>402</v>
      </c>
      <c r="F205" s="216" t="s">
        <v>403</v>
      </c>
      <c r="G205" s="217" t="s">
        <v>220</v>
      </c>
      <c r="H205" s="218">
        <v>2</v>
      </c>
      <c r="I205" s="219"/>
      <c r="J205" s="220">
        <f>ROUND(I205*H205,2)</f>
        <v>0</v>
      </c>
      <c r="K205" s="216" t="s">
        <v>19</v>
      </c>
      <c r="L205" s="46"/>
      <c r="M205" s="221" t="s">
        <v>19</v>
      </c>
      <c r="N205" s="222" t="s">
        <v>45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141</v>
      </c>
      <c r="AT205" s="225" t="s">
        <v>136</v>
      </c>
      <c r="AU205" s="225" t="s">
        <v>83</v>
      </c>
      <c r="AY205" s="19" t="s">
        <v>134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81</v>
      </c>
      <c r="BK205" s="226">
        <f>ROUND(I205*H205,2)</f>
        <v>0</v>
      </c>
      <c r="BL205" s="19" t="s">
        <v>141</v>
      </c>
      <c r="BM205" s="225" t="s">
        <v>404</v>
      </c>
    </row>
    <row r="206" s="13" customFormat="1">
      <c r="A206" s="13"/>
      <c r="B206" s="232"/>
      <c r="C206" s="233"/>
      <c r="D206" s="234" t="s">
        <v>145</v>
      </c>
      <c r="E206" s="235" t="s">
        <v>19</v>
      </c>
      <c r="F206" s="236" t="s">
        <v>83</v>
      </c>
      <c r="G206" s="233"/>
      <c r="H206" s="237">
        <v>2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145</v>
      </c>
      <c r="AU206" s="243" t="s">
        <v>83</v>
      </c>
      <c r="AV206" s="13" t="s">
        <v>83</v>
      </c>
      <c r="AW206" s="13" t="s">
        <v>35</v>
      </c>
      <c r="AX206" s="13" t="s">
        <v>74</v>
      </c>
      <c r="AY206" s="243" t="s">
        <v>134</v>
      </c>
    </row>
    <row r="207" s="14" customFormat="1">
      <c r="A207" s="14"/>
      <c r="B207" s="244"/>
      <c r="C207" s="245"/>
      <c r="D207" s="234" t="s">
        <v>145</v>
      </c>
      <c r="E207" s="246" t="s">
        <v>19</v>
      </c>
      <c r="F207" s="247" t="s">
        <v>147</v>
      </c>
      <c r="G207" s="245"/>
      <c r="H207" s="248">
        <v>2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145</v>
      </c>
      <c r="AU207" s="254" t="s">
        <v>83</v>
      </c>
      <c r="AV207" s="14" t="s">
        <v>141</v>
      </c>
      <c r="AW207" s="14" t="s">
        <v>35</v>
      </c>
      <c r="AX207" s="14" t="s">
        <v>81</v>
      </c>
      <c r="AY207" s="254" t="s">
        <v>134</v>
      </c>
    </row>
    <row r="208" s="12" customFormat="1" ht="22.8" customHeight="1">
      <c r="A208" s="12"/>
      <c r="B208" s="198"/>
      <c r="C208" s="199"/>
      <c r="D208" s="200" t="s">
        <v>73</v>
      </c>
      <c r="E208" s="212" t="s">
        <v>141</v>
      </c>
      <c r="F208" s="212" t="s">
        <v>405</v>
      </c>
      <c r="G208" s="199"/>
      <c r="H208" s="199"/>
      <c r="I208" s="202"/>
      <c r="J208" s="213">
        <f>BK208</f>
        <v>0</v>
      </c>
      <c r="K208" s="199"/>
      <c r="L208" s="204"/>
      <c r="M208" s="205"/>
      <c r="N208" s="206"/>
      <c r="O208" s="206"/>
      <c r="P208" s="207">
        <f>SUM(P209:P258)</f>
        <v>0</v>
      </c>
      <c r="Q208" s="206"/>
      <c r="R208" s="207">
        <f>SUM(R209:R258)</f>
        <v>2378.0244720000001</v>
      </c>
      <c r="S208" s="206"/>
      <c r="T208" s="208">
        <f>SUM(T209:T258)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9" t="s">
        <v>81</v>
      </c>
      <c r="AT208" s="210" t="s">
        <v>73</v>
      </c>
      <c r="AU208" s="210" t="s">
        <v>81</v>
      </c>
      <c r="AY208" s="209" t="s">
        <v>134</v>
      </c>
      <c r="BK208" s="211">
        <f>SUM(BK209:BK258)</f>
        <v>0</v>
      </c>
    </row>
    <row r="209" s="2" customFormat="1" ht="24.15" customHeight="1">
      <c r="A209" s="40"/>
      <c r="B209" s="41"/>
      <c r="C209" s="214" t="s">
        <v>406</v>
      </c>
      <c r="D209" s="214" t="s">
        <v>136</v>
      </c>
      <c r="E209" s="215" t="s">
        <v>407</v>
      </c>
      <c r="F209" s="216" t="s">
        <v>408</v>
      </c>
      <c r="G209" s="217" t="s">
        <v>163</v>
      </c>
      <c r="H209" s="218">
        <v>229</v>
      </c>
      <c r="I209" s="219"/>
      <c r="J209" s="220">
        <f>ROUND(I209*H209,2)</f>
        <v>0</v>
      </c>
      <c r="K209" s="216" t="s">
        <v>273</v>
      </c>
      <c r="L209" s="46"/>
      <c r="M209" s="221" t="s">
        <v>19</v>
      </c>
      <c r="N209" s="222" t="s">
        <v>45</v>
      </c>
      <c r="O209" s="86"/>
      <c r="P209" s="223">
        <f>O209*H209</f>
        <v>0</v>
      </c>
      <c r="Q209" s="223">
        <v>2.0874999999999999</v>
      </c>
      <c r="R209" s="223">
        <f>Q209*H209</f>
        <v>478.03749999999997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141</v>
      </c>
      <c r="AT209" s="225" t="s">
        <v>136</v>
      </c>
      <c r="AU209" s="225" t="s">
        <v>83</v>
      </c>
      <c r="AY209" s="19" t="s">
        <v>134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81</v>
      </c>
      <c r="BK209" s="226">
        <f>ROUND(I209*H209,2)</f>
        <v>0</v>
      </c>
      <c r="BL209" s="19" t="s">
        <v>141</v>
      </c>
      <c r="BM209" s="225" t="s">
        <v>409</v>
      </c>
    </row>
    <row r="210" s="2" customFormat="1">
      <c r="A210" s="40"/>
      <c r="B210" s="41"/>
      <c r="C210" s="42"/>
      <c r="D210" s="227" t="s">
        <v>143</v>
      </c>
      <c r="E210" s="42"/>
      <c r="F210" s="228" t="s">
        <v>410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143</v>
      </c>
      <c r="AU210" s="19" t="s">
        <v>83</v>
      </c>
    </row>
    <row r="211" s="13" customFormat="1">
      <c r="A211" s="13"/>
      <c r="B211" s="232"/>
      <c r="C211" s="233"/>
      <c r="D211" s="234" t="s">
        <v>145</v>
      </c>
      <c r="E211" s="235" t="s">
        <v>19</v>
      </c>
      <c r="F211" s="236" t="s">
        <v>411</v>
      </c>
      <c r="G211" s="233"/>
      <c r="H211" s="237">
        <v>21.5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145</v>
      </c>
      <c r="AU211" s="243" t="s">
        <v>83</v>
      </c>
      <c r="AV211" s="13" t="s">
        <v>83</v>
      </c>
      <c r="AW211" s="13" t="s">
        <v>35</v>
      </c>
      <c r="AX211" s="13" t="s">
        <v>74</v>
      </c>
      <c r="AY211" s="243" t="s">
        <v>134</v>
      </c>
    </row>
    <row r="212" s="13" customFormat="1">
      <c r="A212" s="13"/>
      <c r="B212" s="232"/>
      <c r="C212" s="233"/>
      <c r="D212" s="234" t="s">
        <v>145</v>
      </c>
      <c r="E212" s="235" t="s">
        <v>19</v>
      </c>
      <c r="F212" s="236" t="s">
        <v>412</v>
      </c>
      <c r="G212" s="233"/>
      <c r="H212" s="237">
        <v>43.5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145</v>
      </c>
      <c r="AU212" s="243" t="s">
        <v>83</v>
      </c>
      <c r="AV212" s="13" t="s">
        <v>83</v>
      </c>
      <c r="AW212" s="13" t="s">
        <v>35</v>
      </c>
      <c r="AX212" s="13" t="s">
        <v>74</v>
      </c>
      <c r="AY212" s="243" t="s">
        <v>134</v>
      </c>
    </row>
    <row r="213" s="13" customFormat="1">
      <c r="A213" s="13"/>
      <c r="B213" s="232"/>
      <c r="C213" s="233"/>
      <c r="D213" s="234" t="s">
        <v>145</v>
      </c>
      <c r="E213" s="235" t="s">
        <v>19</v>
      </c>
      <c r="F213" s="236" t="s">
        <v>413</v>
      </c>
      <c r="G213" s="233"/>
      <c r="H213" s="237">
        <v>54.5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145</v>
      </c>
      <c r="AU213" s="243" t="s">
        <v>83</v>
      </c>
      <c r="AV213" s="13" t="s">
        <v>83</v>
      </c>
      <c r="AW213" s="13" t="s">
        <v>35</v>
      </c>
      <c r="AX213" s="13" t="s">
        <v>74</v>
      </c>
      <c r="AY213" s="243" t="s">
        <v>134</v>
      </c>
    </row>
    <row r="214" s="13" customFormat="1">
      <c r="A214" s="13"/>
      <c r="B214" s="232"/>
      <c r="C214" s="233"/>
      <c r="D214" s="234" t="s">
        <v>145</v>
      </c>
      <c r="E214" s="235" t="s">
        <v>19</v>
      </c>
      <c r="F214" s="236" t="s">
        <v>414</v>
      </c>
      <c r="G214" s="233"/>
      <c r="H214" s="237">
        <v>72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145</v>
      </c>
      <c r="AU214" s="243" t="s">
        <v>83</v>
      </c>
      <c r="AV214" s="13" t="s">
        <v>83</v>
      </c>
      <c r="AW214" s="13" t="s">
        <v>35</v>
      </c>
      <c r="AX214" s="13" t="s">
        <v>74</v>
      </c>
      <c r="AY214" s="243" t="s">
        <v>134</v>
      </c>
    </row>
    <row r="215" s="13" customFormat="1">
      <c r="A215" s="13"/>
      <c r="B215" s="232"/>
      <c r="C215" s="233"/>
      <c r="D215" s="234" t="s">
        <v>145</v>
      </c>
      <c r="E215" s="235" t="s">
        <v>19</v>
      </c>
      <c r="F215" s="236" t="s">
        <v>415</v>
      </c>
      <c r="G215" s="233"/>
      <c r="H215" s="237">
        <v>37.5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145</v>
      </c>
      <c r="AU215" s="243" t="s">
        <v>83</v>
      </c>
      <c r="AV215" s="13" t="s">
        <v>83</v>
      </c>
      <c r="AW215" s="13" t="s">
        <v>35</v>
      </c>
      <c r="AX215" s="13" t="s">
        <v>74</v>
      </c>
      <c r="AY215" s="243" t="s">
        <v>134</v>
      </c>
    </row>
    <row r="216" s="14" customFormat="1">
      <c r="A216" s="14"/>
      <c r="B216" s="244"/>
      <c r="C216" s="245"/>
      <c r="D216" s="234" t="s">
        <v>145</v>
      </c>
      <c r="E216" s="246" t="s">
        <v>19</v>
      </c>
      <c r="F216" s="247" t="s">
        <v>296</v>
      </c>
      <c r="G216" s="245"/>
      <c r="H216" s="248">
        <v>229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145</v>
      </c>
      <c r="AU216" s="254" t="s">
        <v>83</v>
      </c>
      <c r="AV216" s="14" t="s">
        <v>141</v>
      </c>
      <c r="AW216" s="14" t="s">
        <v>35</v>
      </c>
      <c r="AX216" s="14" t="s">
        <v>81</v>
      </c>
      <c r="AY216" s="254" t="s">
        <v>134</v>
      </c>
    </row>
    <row r="217" s="2" customFormat="1" ht="33" customHeight="1">
      <c r="A217" s="40"/>
      <c r="B217" s="41"/>
      <c r="C217" s="214" t="s">
        <v>416</v>
      </c>
      <c r="D217" s="214" t="s">
        <v>136</v>
      </c>
      <c r="E217" s="215" t="s">
        <v>417</v>
      </c>
      <c r="F217" s="216" t="s">
        <v>418</v>
      </c>
      <c r="G217" s="217" t="s">
        <v>139</v>
      </c>
      <c r="H217" s="218">
        <v>2054</v>
      </c>
      <c r="I217" s="219"/>
      <c r="J217" s="220">
        <f>ROUND(I217*H217,2)</f>
        <v>0</v>
      </c>
      <c r="K217" s="216" t="s">
        <v>273</v>
      </c>
      <c r="L217" s="46"/>
      <c r="M217" s="221" t="s">
        <v>19</v>
      </c>
      <c r="N217" s="222" t="s">
        <v>45</v>
      </c>
      <c r="O217" s="86"/>
      <c r="P217" s="223">
        <f>O217*H217</f>
        <v>0</v>
      </c>
      <c r="Q217" s="223">
        <v>0.00021000000000000001</v>
      </c>
      <c r="R217" s="223">
        <f>Q217*H217</f>
        <v>0.43134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141</v>
      </c>
      <c r="AT217" s="225" t="s">
        <v>136</v>
      </c>
      <c r="AU217" s="225" t="s">
        <v>83</v>
      </c>
      <c r="AY217" s="19" t="s">
        <v>134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81</v>
      </c>
      <c r="BK217" s="226">
        <f>ROUND(I217*H217,2)</f>
        <v>0</v>
      </c>
      <c r="BL217" s="19" t="s">
        <v>141</v>
      </c>
      <c r="BM217" s="225" t="s">
        <v>419</v>
      </c>
    </row>
    <row r="218" s="2" customFormat="1">
      <c r="A218" s="40"/>
      <c r="B218" s="41"/>
      <c r="C218" s="42"/>
      <c r="D218" s="227" t="s">
        <v>143</v>
      </c>
      <c r="E218" s="42"/>
      <c r="F218" s="228" t="s">
        <v>420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143</v>
      </c>
      <c r="AU218" s="19" t="s">
        <v>83</v>
      </c>
    </row>
    <row r="219" s="13" customFormat="1">
      <c r="A219" s="13"/>
      <c r="B219" s="232"/>
      <c r="C219" s="233"/>
      <c r="D219" s="234" t="s">
        <v>145</v>
      </c>
      <c r="E219" s="235" t="s">
        <v>19</v>
      </c>
      <c r="F219" s="236" t="s">
        <v>421</v>
      </c>
      <c r="G219" s="233"/>
      <c r="H219" s="237">
        <v>240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145</v>
      </c>
      <c r="AU219" s="243" t="s">
        <v>83</v>
      </c>
      <c r="AV219" s="13" t="s">
        <v>83</v>
      </c>
      <c r="AW219" s="13" t="s">
        <v>35</v>
      </c>
      <c r="AX219" s="13" t="s">
        <v>74</v>
      </c>
      <c r="AY219" s="243" t="s">
        <v>134</v>
      </c>
    </row>
    <row r="220" s="13" customFormat="1">
      <c r="A220" s="13"/>
      <c r="B220" s="232"/>
      <c r="C220" s="233"/>
      <c r="D220" s="234" t="s">
        <v>145</v>
      </c>
      <c r="E220" s="235" t="s">
        <v>19</v>
      </c>
      <c r="F220" s="236" t="s">
        <v>422</v>
      </c>
      <c r="G220" s="233"/>
      <c r="H220" s="237">
        <v>416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145</v>
      </c>
      <c r="AU220" s="243" t="s">
        <v>83</v>
      </c>
      <c r="AV220" s="13" t="s">
        <v>83</v>
      </c>
      <c r="AW220" s="13" t="s">
        <v>35</v>
      </c>
      <c r="AX220" s="13" t="s">
        <v>74</v>
      </c>
      <c r="AY220" s="243" t="s">
        <v>134</v>
      </c>
    </row>
    <row r="221" s="13" customFormat="1">
      <c r="A221" s="13"/>
      <c r="B221" s="232"/>
      <c r="C221" s="233"/>
      <c r="D221" s="234" t="s">
        <v>145</v>
      </c>
      <c r="E221" s="235" t="s">
        <v>19</v>
      </c>
      <c r="F221" s="236" t="s">
        <v>423</v>
      </c>
      <c r="G221" s="233"/>
      <c r="H221" s="237">
        <v>511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145</v>
      </c>
      <c r="AU221" s="243" t="s">
        <v>83</v>
      </c>
      <c r="AV221" s="13" t="s">
        <v>83</v>
      </c>
      <c r="AW221" s="13" t="s">
        <v>35</v>
      </c>
      <c r="AX221" s="13" t="s">
        <v>74</v>
      </c>
      <c r="AY221" s="243" t="s">
        <v>134</v>
      </c>
    </row>
    <row r="222" s="13" customFormat="1">
      <c r="A222" s="13"/>
      <c r="B222" s="232"/>
      <c r="C222" s="233"/>
      <c r="D222" s="234" t="s">
        <v>145</v>
      </c>
      <c r="E222" s="235" t="s">
        <v>19</v>
      </c>
      <c r="F222" s="236" t="s">
        <v>424</v>
      </c>
      <c r="G222" s="233"/>
      <c r="H222" s="237">
        <v>522</v>
      </c>
      <c r="I222" s="238"/>
      <c r="J222" s="233"/>
      <c r="K222" s="233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145</v>
      </c>
      <c r="AU222" s="243" t="s">
        <v>83</v>
      </c>
      <c r="AV222" s="13" t="s">
        <v>83</v>
      </c>
      <c r="AW222" s="13" t="s">
        <v>35</v>
      </c>
      <c r="AX222" s="13" t="s">
        <v>74</v>
      </c>
      <c r="AY222" s="243" t="s">
        <v>134</v>
      </c>
    </row>
    <row r="223" s="13" customFormat="1">
      <c r="A223" s="13"/>
      <c r="B223" s="232"/>
      <c r="C223" s="233"/>
      <c r="D223" s="234" t="s">
        <v>145</v>
      </c>
      <c r="E223" s="235" t="s">
        <v>19</v>
      </c>
      <c r="F223" s="236" t="s">
        <v>425</v>
      </c>
      <c r="G223" s="233"/>
      <c r="H223" s="237">
        <v>365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145</v>
      </c>
      <c r="AU223" s="243" t="s">
        <v>83</v>
      </c>
      <c r="AV223" s="13" t="s">
        <v>83</v>
      </c>
      <c r="AW223" s="13" t="s">
        <v>35</v>
      </c>
      <c r="AX223" s="13" t="s">
        <v>74</v>
      </c>
      <c r="AY223" s="243" t="s">
        <v>134</v>
      </c>
    </row>
    <row r="224" s="14" customFormat="1">
      <c r="A224" s="14"/>
      <c r="B224" s="244"/>
      <c r="C224" s="245"/>
      <c r="D224" s="234" t="s">
        <v>145</v>
      </c>
      <c r="E224" s="246" t="s">
        <v>19</v>
      </c>
      <c r="F224" s="247" t="s">
        <v>296</v>
      </c>
      <c r="G224" s="245"/>
      <c r="H224" s="248">
        <v>2054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145</v>
      </c>
      <c r="AU224" s="254" t="s">
        <v>83</v>
      </c>
      <c r="AV224" s="14" t="s">
        <v>141</v>
      </c>
      <c r="AW224" s="14" t="s">
        <v>35</v>
      </c>
      <c r="AX224" s="14" t="s">
        <v>81</v>
      </c>
      <c r="AY224" s="254" t="s">
        <v>134</v>
      </c>
    </row>
    <row r="225" s="2" customFormat="1" ht="16.5" customHeight="1">
      <c r="A225" s="40"/>
      <c r="B225" s="41"/>
      <c r="C225" s="255" t="s">
        <v>426</v>
      </c>
      <c r="D225" s="255" t="s">
        <v>201</v>
      </c>
      <c r="E225" s="256" t="s">
        <v>427</v>
      </c>
      <c r="F225" s="257" t="s">
        <v>428</v>
      </c>
      <c r="G225" s="258" t="s">
        <v>139</v>
      </c>
      <c r="H225" s="259">
        <v>2074.54</v>
      </c>
      <c r="I225" s="260"/>
      <c r="J225" s="261">
        <f>ROUND(I225*H225,2)</f>
        <v>0</v>
      </c>
      <c r="K225" s="257" t="s">
        <v>273</v>
      </c>
      <c r="L225" s="262"/>
      <c r="M225" s="263" t="s">
        <v>19</v>
      </c>
      <c r="N225" s="264" t="s">
        <v>45</v>
      </c>
      <c r="O225" s="86"/>
      <c r="P225" s="223">
        <f>O225*H225</f>
        <v>0</v>
      </c>
      <c r="Q225" s="223">
        <v>0.00029999999999999997</v>
      </c>
      <c r="R225" s="223">
        <f>Q225*H225</f>
        <v>0.62236199999999997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188</v>
      </c>
      <c r="AT225" s="225" t="s">
        <v>201</v>
      </c>
      <c r="AU225" s="225" t="s">
        <v>83</v>
      </c>
      <c r="AY225" s="19" t="s">
        <v>134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81</v>
      </c>
      <c r="BK225" s="226">
        <f>ROUND(I225*H225,2)</f>
        <v>0</v>
      </c>
      <c r="BL225" s="19" t="s">
        <v>141</v>
      </c>
      <c r="BM225" s="225" t="s">
        <v>429</v>
      </c>
    </row>
    <row r="226" s="13" customFormat="1">
      <c r="A226" s="13"/>
      <c r="B226" s="232"/>
      <c r="C226" s="233"/>
      <c r="D226" s="234" t="s">
        <v>145</v>
      </c>
      <c r="E226" s="233"/>
      <c r="F226" s="236" t="s">
        <v>430</v>
      </c>
      <c r="G226" s="233"/>
      <c r="H226" s="237">
        <v>2074.54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145</v>
      </c>
      <c r="AU226" s="243" t="s">
        <v>83</v>
      </c>
      <c r="AV226" s="13" t="s">
        <v>83</v>
      </c>
      <c r="AW226" s="13" t="s">
        <v>4</v>
      </c>
      <c r="AX226" s="13" t="s">
        <v>81</v>
      </c>
      <c r="AY226" s="243" t="s">
        <v>134</v>
      </c>
    </row>
    <row r="227" s="2" customFormat="1" ht="16.5" customHeight="1">
      <c r="A227" s="40"/>
      <c r="B227" s="41"/>
      <c r="C227" s="214" t="s">
        <v>431</v>
      </c>
      <c r="D227" s="214" t="s">
        <v>136</v>
      </c>
      <c r="E227" s="215" t="s">
        <v>432</v>
      </c>
      <c r="F227" s="216" t="s">
        <v>433</v>
      </c>
      <c r="G227" s="217" t="s">
        <v>163</v>
      </c>
      <c r="H227" s="218">
        <v>215.447</v>
      </c>
      <c r="I227" s="219"/>
      <c r="J227" s="220">
        <f>ROUND(I227*H227,2)</f>
        <v>0</v>
      </c>
      <c r="K227" s="216" t="s">
        <v>273</v>
      </c>
      <c r="L227" s="46"/>
      <c r="M227" s="221" t="s">
        <v>19</v>
      </c>
      <c r="N227" s="222" t="s">
        <v>45</v>
      </c>
      <c r="O227" s="86"/>
      <c r="P227" s="223">
        <f>O227*H227</f>
        <v>0</v>
      </c>
      <c r="Q227" s="223">
        <v>1.8480000000000001</v>
      </c>
      <c r="R227" s="223">
        <f>Q227*H227</f>
        <v>398.14605600000004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141</v>
      </c>
      <c r="AT227" s="225" t="s">
        <v>136</v>
      </c>
      <c r="AU227" s="225" t="s">
        <v>83</v>
      </c>
      <c r="AY227" s="19" t="s">
        <v>134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81</v>
      </c>
      <c r="BK227" s="226">
        <f>ROUND(I227*H227,2)</f>
        <v>0</v>
      </c>
      <c r="BL227" s="19" t="s">
        <v>141</v>
      </c>
      <c r="BM227" s="225" t="s">
        <v>434</v>
      </c>
    </row>
    <row r="228" s="2" customFormat="1">
      <c r="A228" s="40"/>
      <c r="B228" s="41"/>
      <c r="C228" s="42"/>
      <c r="D228" s="227" t="s">
        <v>143</v>
      </c>
      <c r="E228" s="42"/>
      <c r="F228" s="228" t="s">
        <v>435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143</v>
      </c>
      <c r="AU228" s="19" t="s">
        <v>83</v>
      </c>
    </row>
    <row r="229" s="13" customFormat="1">
      <c r="A229" s="13"/>
      <c r="B229" s="232"/>
      <c r="C229" s="233"/>
      <c r="D229" s="234" t="s">
        <v>145</v>
      </c>
      <c r="E229" s="235" t="s">
        <v>19</v>
      </c>
      <c r="F229" s="236" t="s">
        <v>436</v>
      </c>
      <c r="G229" s="233"/>
      <c r="H229" s="237">
        <v>40.655000000000001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145</v>
      </c>
      <c r="AU229" s="243" t="s">
        <v>83</v>
      </c>
      <c r="AV229" s="13" t="s">
        <v>83</v>
      </c>
      <c r="AW229" s="13" t="s">
        <v>35</v>
      </c>
      <c r="AX229" s="13" t="s">
        <v>74</v>
      </c>
      <c r="AY229" s="243" t="s">
        <v>134</v>
      </c>
    </row>
    <row r="230" s="13" customFormat="1">
      <c r="A230" s="13"/>
      <c r="B230" s="232"/>
      <c r="C230" s="233"/>
      <c r="D230" s="234" t="s">
        <v>145</v>
      </c>
      <c r="E230" s="235" t="s">
        <v>19</v>
      </c>
      <c r="F230" s="236" t="s">
        <v>437</v>
      </c>
      <c r="G230" s="233"/>
      <c r="H230" s="237">
        <v>64.25</v>
      </c>
      <c r="I230" s="238"/>
      <c r="J230" s="233"/>
      <c r="K230" s="233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145</v>
      </c>
      <c r="AU230" s="243" t="s">
        <v>83</v>
      </c>
      <c r="AV230" s="13" t="s">
        <v>83</v>
      </c>
      <c r="AW230" s="13" t="s">
        <v>35</v>
      </c>
      <c r="AX230" s="13" t="s">
        <v>74</v>
      </c>
      <c r="AY230" s="243" t="s">
        <v>134</v>
      </c>
    </row>
    <row r="231" s="13" customFormat="1">
      <c r="A231" s="13"/>
      <c r="B231" s="232"/>
      <c r="C231" s="233"/>
      <c r="D231" s="234" t="s">
        <v>145</v>
      </c>
      <c r="E231" s="235" t="s">
        <v>19</v>
      </c>
      <c r="F231" s="236" t="s">
        <v>438</v>
      </c>
      <c r="G231" s="233"/>
      <c r="H231" s="237">
        <v>76.25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145</v>
      </c>
      <c r="AU231" s="243" t="s">
        <v>83</v>
      </c>
      <c r="AV231" s="13" t="s">
        <v>83</v>
      </c>
      <c r="AW231" s="13" t="s">
        <v>35</v>
      </c>
      <c r="AX231" s="13" t="s">
        <v>74</v>
      </c>
      <c r="AY231" s="243" t="s">
        <v>134</v>
      </c>
    </row>
    <row r="232" s="13" customFormat="1">
      <c r="A232" s="13"/>
      <c r="B232" s="232"/>
      <c r="C232" s="233"/>
      <c r="D232" s="234" t="s">
        <v>145</v>
      </c>
      <c r="E232" s="235" t="s">
        <v>19</v>
      </c>
      <c r="F232" s="236" t="s">
        <v>439</v>
      </c>
      <c r="G232" s="233"/>
      <c r="H232" s="237">
        <v>95.75</v>
      </c>
      <c r="I232" s="238"/>
      <c r="J232" s="233"/>
      <c r="K232" s="233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145</v>
      </c>
      <c r="AU232" s="243" t="s">
        <v>83</v>
      </c>
      <c r="AV232" s="13" t="s">
        <v>83</v>
      </c>
      <c r="AW232" s="13" t="s">
        <v>35</v>
      </c>
      <c r="AX232" s="13" t="s">
        <v>74</v>
      </c>
      <c r="AY232" s="243" t="s">
        <v>134</v>
      </c>
    </row>
    <row r="233" s="13" customFormat="1">
      <c r="A233" s="13"/>
      <c r="B233" s="232"/>
      <c r="C233" s="233"/>
      <c r="D233" s="234" t="s">
        <v>145</v>
      </c>
      <c r="E233" s="235" t="s">
        <v>19</v>
      </c>
      <c r="F233" s="236" t="s">
        <v>440</v>
      </c>
      <c r="G233" s="233"/>
      <c r="H233" s="237">
        <v>107.25</v>
      </c>
      <c r="I233" s="238"/>
      <c r="J233" s="233"/>
      <c r="K233" s="233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145</v>
      </c>
      <c r="AU233" s="243" t="s">
        <v>83</v>
      </c>
      <c r="AV233" s="13" t="s">
        <v>83</v>
      </c>
      <c r="AW233" s="13" t="s">
        <v>35</v>
      </c>
      <c r="AX233" s="13" t="s">
        <v>74</v>
      </c>
      <c r="AY233" s="243" t="s">
        <v>134</v>
      </c>
    </row>
    <row r="234" s="13" customFormat="1">
      <c r="A234" s="13"/>
      <c r="B234" s="232"/>
      <c r="C234" s="233"/>
      <c r="D234" s="234" t="s">
        <v>145</v>
      </c>
      <c r="E234" s="235" t="s">
        <v>19</v>
      </c>
      <c r="F234" s="236" t="s">
        <v>441</v>
      </c>
      <c r="G234" s="233"/>
      <c r="H234" s="237">
        <v>129.5</v>
      </c>
      <c r="I234" s="238"/>
      <c r="J234" s="233"/>
      <c r="K234" s="233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145</v>
      </c>
      <c r="AU234" s="243" t="s">
        <v>83</v>
      </c>
      <c r="AV234" s="13" t="s">
        <v>83</v>
      </c>
      <c r="AW234" s="13" t="s">
        <v>35</v>
      </c>
      <c r="AX234" s="13" t="s">
        <v>74</v>
      </c>
      <c r="AY234" s="243" t="s">
        <v>134</v>
      </c>
    </row>
    <row r="235" s="13" customFormat="1">
      <c r="A235" s="13"/>
      <c r="B235" s="232"/>
      <c r="C235" s="233"/>
      <c r="D235" s="234" t="s">
        <v>145</v>
      </c>
      <c r="E235" s="235" t="s">
        <v>19</v>
      </c>
      <c r="F235" s="236" t="s">
        <v>442</v>
      </c>
      <c r="G235" s="233"/>
      <c r="H235" s="237">
        <v>137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145</v>
      </c>
      <c r="AU235" s="243" t="s">
        <v>83</v>
      </c>
      <c r="AV235" s="13" t="s">
        <v>83</v>
      </c>
      <c r="AW235" s="13" t="s">
        <v>35</v>
      </c>
      <c r="AX235" s="13" t="s">
        <v>74</v>
      </c>
      <c r="AY235" s="243" t="s">
        <v>134</v>
      </c>
    </row>
    <row r="236" s="13" customFormat="1">
      <c r="A236" s="13"/>
      <c r="B236" s="232"/>
      <c r="C236" s="233"/>
      <c r="D236" s="234" t="s">
        <v>145</v>
      </c>
      <c r="E236" s="235" t="s">
        <v>19</v>
      </c>
      <c r="F236" s="236" t="s">
        <v>443</v>
      </c>
      <c r="G236" s="233"/>
      <c r="H236" s="237">
        <v>137.25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145</v>
      </c>
      <c r="AU236" s="243" t="s">
        <v>83</v>
      </c>
      <c r="AV236" s="13" t="s">
        <v>83</v>
      </c>
      <c r="AW236" s="13" t="s">
        <v>35</v>
      </c>
      <c r="AX236" s="13" t="s">
        <v>74</v>
      </c>
      <c r="AY236" s="243" t="s">
        <v>134</v>
      </c>
    </row>
    <row r="237" s="13" customFormat="1">
      <c r="A237" s="13"/>
      <c r="B237" s="232"/>
      <c r="C237" s="233"/>
      <c r="D237" s="234" t="s">
        <v>145</v>
      </c>
      <c r="E237" s="235" t="s">
        <v>19</v>
      </c>
      <c r="F237" s="236" t="s">
        <v>444</v>
      </c>
      <c r="G237" s="233"/>
      <c r="H237" s="237">
        <v>109.75</v>
      </c>
      <c r="I237" s="238"/>
      <c r="J237" s="233"/>
      <c r="K237" s="233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145</v>
      </c>
      <c r="AU237" s="243" t="s">
        <v>83</v>
      </c>
      <c r="AV237" s="13" t="s">
        <v>83</v>
      </c>
      <c r="AW237" s="13" t="s">
        <v>35</v>
      </c>
      <c r="AX237" s="13" t="s">
        <v>74</v>
      </c>
      <c r="AY237" s="243" t="s">
        <v>134</v>
      </c>
    </row>
    <row r="238" s="13" customFormat="1">
      <c r="A238" s="13"/>
      <c r="B238" s="232"/>
      <c r="C238" s="233"/>
      <c r="D238" s="234" t="s">
        <v>145</v>
      </c>
      <c r="E238" s="235" t="s">
        <v>19</v>
      </c>
      <c r="F238" s="236" t="s">
        <v>445</v>
      </c>
      <c r="G238" s="233"/>
      <c r="H238" s="237">
        <v>185.05699999999999</v>
      </c>
      <c r="I238" s="238"/>
      <c r="J238" s="233"/>
      <c r="K238" s="233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145</v>
      </c>
      <c r="AU238" s="243" t="s">
        <v>83</v>
      </c>
      <c r="AV238" s="13" t="s">
        <v>83</v>
      </c>
      <c r="AW238" s="13" t="s">
        <v>35</v>
      </c>
      <c r="AX238" s="13" t="s">
        <v>74</v>
      </c>
      <c r="AY238" s="243" t="s">
        <v>134</v>
      </c>
    </row>
    <row r="239" s="13" customFormat="1">
      <c r="A239" s="13"/>
      <c r="B239" s="232"/>
      <c r="C239" s="233"/>
      <c r="D239" s="234" t="s">
        <v>145</v>
      </c>
      <c r="E239" s="235" t="s">
        <v>19</v>
      </c>
      <c r="F239" s="236" t="s">
        <v>446</v>
      </c>
      <c r="G239" s="233"/>
      <c r="H239" s="237">
        <v>-811.553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145</v>
      </c>
      <c r="AU239" s="243" t="s">
        <v>83</v>
      </c>
      <c r="AV239" s="13" t="s">
        <v>83</v>
      </c>
      <c r="AW239" s="13" t="s">
        <v>35</v>
      </c>
      <c r="AX239" s="13" t="s">
        <v>74</v>
      </c>
      <c r="AY239" s="243" t="s">
        <v>134</v>
      </c>
    </row>
    <row r="240" s="14" customFormat="1">
      <c r="A240" s="14"/>
      <c r="B240" s="244"/>
      <c r="C240" s="245"/>
      <c r="D240" s="234" t="s">
        <v>145</v>
      </c>
      <c r="E240" s="246" t="s">
        <v>19</v>
      </c>
      <c r="F240" s="247" t="s">
        <v>447</v>
      </c>
      <c r="G240" s="245"/>
      <c r="H240" s="248">
        <v>271.15899999999999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145</v>
      </c>
      <c r="AU240" s="254" t="s">
        <v>83</v>
      </c>
      <c r="AV240" s="14" t="s">
        <v>141</v>
      </c>
      <c r="AW240" s="14" t="s">
        <v>35</v>
      </c>
      <c r="AX240" s="14" t="s">
        <v>74</v>
      </c>
      <c r="AY240" s="254" t="s">
        <v>134</v>
      </c>
    </row>
    <row r="241" s="13" customFormat="1">
      <c r="A241" s="13"/>
      <c r="B241" s="232"/>
      <c r="C241" s="233"/>
      <c r="D241" s="234" t="s">
        <v>145</v>
      </c>
      <c r="E241" s="235" t="s">
        <v>19</v>
      </c>
      <c r="F241" s="236" t="s">
        <v>448</v>
      </c>
      <c r="G241" s="233"/>
      <c r="H241" s="237">
        <v>120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145</v>
      </c>
      <c r="AU241" s="243" t="s">
        <v>83</v>
      </c>
      <c r="AV241" s="13" t="s">
        <v>83</v>
      </c>
      <c r="AW241" s="13" t="s">
        <v>35</v>
      </c>
      <c r="AX241" s="13" t="s">
        <v>74</v>
      </c>
      <c r="AY241" s="243" t="s">
        <v>134</v>
      </c>
    </row>
    <row r="242" s="13" customFormat="1">
      <c r="A242" s="13"/>
      <c r="B242" s="232"/>
      <c r="C242" s="233"/>
      <c r="D242" s="234" t="s">
        <v>145</v>
      </c>
      <c r="E242" s="235" t="s">
        <v>19</v>
      </c>
      <c r="F242" s="236" t="s">
        <v>449</v>
      </c>
      <c r="G242" s="233"/>
      <c r="H242" s="237">
        <v>208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145</v>
      </c>
      <c r="AU242" s="243" t="s">
        <v>83</v>
      </c>
      <c r="AV242" s="13" t="s">
        <v>83</v>
      </c>
      <c r="AW242" s="13" t="s">
        <v>35</v>
      </c>
      <c r="AX242" s="13" t="s">
        <v>74</v>
      </c>
      <c r="AY242" s="243" t="s">
        <v>134</v>
      </c>
    </row>
    <row r="243" s="13" customFormat="1">
      <c r="A243" s="13"/>
      <c r="B243" s="232"/>
      <c r="C243" s="233"/>
      <c r="D243" s="234" t="s">
        <v>145</v>
      </c>
      <c r="E243" s="235" t="s">
        <v>19</v>
      </c>
      <c r="F243" s="236" t="s">
        <v>450</v>
      </c>
      <c r="G243" s="233"/>
      <c r="H243" s="237">
        <v>255.5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145</v>
      </c>
      <c r="AU243" s="243" t="s">
        <v>83</v>
      </c>
      <c r="AV243" s="13" t="s">
        <v>83</v>
      </c>
      <c r="AW243" s="13" t="s">
        <v>35</v>
      </c>
      <c r="AX243" s="13" t="s">
        <v>74</v>
      </c>
      <c r="AY243" s="243" t="s">
        <v>134</v>
      </c>
    </row>
    <row r="244" s="13" customFormat="1">
      <c r="A244" s="13"/>
      <c r="B244" s="232"/>
      <c r="C244" s="233"/>
      <c r="D244" s="234" t="s">
        <v>145</v>
      </c>
      <c r="E244" s="235" t="s">
        <v>19</v>
      </c>
      <c r="F244" s="236" t="s">
        <v>451</v>
      </c>
      <c r="G244" s="233"/>
      <c r="H244" s="237">
        <v>261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145</v>
      </c>
      <c r="AU244" s="243" t="s">
        <v>83</v>
      </c>
      <c r="AV244" s="13" t="s">
        <v>83</v>
      </c>
      <c r="AW244" s="13" t="s">
        <v>35</v>
      </c>
      <c r="AX244" s="13" t="s">
        <v>74</v>
      </c>
      <c r="AY244" s="243" t="s">
        <v>134</v>
      </c>
    </row>
    <row r="245" s="13" customFormat="1">
      <c r="A245" s="13"/>
      <c r="B245" s="232"/>
      <c r="C245" s="233"/>
      <c r="D245" s="234" t="s">
        <v>145</v>
      </c>
      <c r="E245" s="235" t="s">
        <v>19</v>
      </c>
      <c r="F245" s="236" t="s">
        <v>452</v>
      </c>
      <c r="G245" s="233"/>
      <c r="H245" s="237">
        <v>182.5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145</v>
      </c>
      <c r="AU245" s="243" t="s">
        <v>83</v>
      </c>
      <c r="AV245" s="13" t="s">
        <v>83</v>
      </c>
      <c r="AW245" s="13" t="s">
        <v>35</v>
      </c>
      <c r="AX245" s="13" t="s">
        <v>74</v>
      </c>
      <c r="AY245" s="243" t="s">
        <v>134</v>
      </c>
    </row>
    <row r="246" s="13" customFormat="1">
      <c r="A246" s="13"/>
      <c r="B246" s="232"/>
      <c r="C246" s="233"/>
      <c r="D246" s="234" t="s">
        <v>145</v>
      </c>
      <c r="E246" s="235" t="s">
        <v>19</v>
      </c>
      <c r="F246" s="236" t="s">
        <v>446</v>
      </c>
      <c r="G246" s="233"/>
      <c r="H246" s="237">
        <v>-811.553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145</v>
      </c>
      <c r="AU246" s="243" t="s">
        <v>83</v>
      </c>
      <c r="AV246" s="13" t="s">
        <v>83</v>
      </c>
      <c r="AW246" s="13" t="s">
        <v>35</v>
      </c>
      <c r="AX246" s="13" t="s">
        <v>74</v>
      </c>
      <c r="AY246" s="243" t="s">
        <v>134</v>
      </c>
    </row>
    <row r="247" s="14" customFormat="1">
      <c r="A247" s="14"/>
      <c r="B247" s="244"/>
      <c r="C247" s="245"/>
      <c r="D247" s="234" t="s">
        <v>145</v>
      </c>
      <c r="E247" s="246" t="s">
        <v>19</v>
      </c>
      <c r="F247" s="247" t="s">
        <v>296</v>
      </c>
      <c r="G247" s="245"/>
      <c r="H247" s="248">
        <v>215.447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145</v>
      </c>
      <c r="AU247" s="254" t="s">
        <v>83</v>
      </c>
      <c r="AV247" s="14" t="s">
        <v>141</v>
      </c>
      <c r="AW247" s="14" t="s">
        <v>35</v>
      </c>
      <c r="AX247" s="14" t="s">
        <v>81</v>
      </c>
      <c r="AY247" s="254" t="s">
        <v>134</v>
      </c>
    </row>
    <row r="248" s="2" customFormat="1" ht="16.5" customHeight="1">
      <c r="A248" s="40"/>
      <c r="B248" s="41"/>
      <c r="C248" s="214" t="s">
        <v>453</v>
      </c>
      <c r="D248" s="214" t="s">
        <v>136</v>
      </c>
      <c r="E248" s="215" t="s">
        <v>454</v>
      </c>
      <c r="F248" s="216" t="s">
        <v>455</v>
      </c>
      <c r="G248" s="217" t="s">
        <v>139</v>
      </c>
      <c r="H248" s="218">
        <v>1027</v>
      </c>
      <c r="I248" s="219"/>
      <c r="J248" s="220">
        <f>ROUND(I248*H248,2)</f>
        <v>0</v>
      </c>
      <c r="K248" s="216" t="s">
        <v>19</v>
      </c>
      <c r="L248" s="46"/>
      <c r="M248" s="221" t="s">
        <v>19</v>
      </c>
      <c r="N248" s="222" t="s">
        <v>45</v>
      </c>
      <c r="O248" s="86"/>
      <c r="P248" s="223">
        <f>O248*H248</f>
        <v>0</v>
      </c>
      <c r="Q248" s="223">
        <v>0</v>
      </c>
      <c r="R248" s="223">
        <f>Q248*H248</f>
        <v>0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141</v>
      </c>
      <c r="AT248" s="225" t="s">
        <v>136</v>
      </c>
      <c r="AU248" s="225" t="s">
        <v>83</v>
      </c>
      <c r="AY248" s="19" t="s">
        <v>134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81</v>
      </c>
      <c r="BK248" s="226">
        <f>ROUND(I248*H248,2)</f>
        <v>0</v>
      </c>
      <c r="BL248" s="19" t="s">
        <v>141</v>
      </c>
      <c r="BM248" s="225" t="s">
        <v>456</v>
      </c>
    </row>
    <row r="249" s="13" customFormat="1">
      <c r="A249" s="13"/>
      <c r="B249" s="232"/>
      <c r="C249" s="233"/>
      <c r="D249" s="234" t="s">
        <v>145</v>
      </c>
      <c r="E249" s="235" t="s">
        <v>19</v>
      </c>
      <c r="F249" s="236" t="s">
        <v>448</v>
      </c>
      <c r="G249" s="233"/>
      <c r="H249" s="237">
        <v>120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145</v>
      </c>
      <c r="AU249" s="243" t="s">
        <v>83</v>
      </c>
      <c r="AV249" s="13" t="s">
        <v>83</v>
      </c>
      <c r="AW249" s="13" t="s">
        <v>35</v>
      </c>
      <c r="AX249" s="13" t="s">
        <v>74</v>
      </c>
      <c r="AY249" s="243" t="s">
        <v>134</v>
      </c>
    </row>
    <row r="250" s="13" customFormat="1">
      <c r="A250" s="13"/>
      <c r="B250" s="232"/>
      <c r="C250" s="233"/>
      <c r="D250" s="234" t="s">
        <v>145</v>
      </c>
      <c r="E250" s="235" t="s">
        <v>19</v>
      </c>
      <c r="F250" s="236" t="s">
        <v>449</v>
      </c>
      <c r="G250" s="233"/>
      <c r="H250" s="237">
        <v>208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145</v>
      </c>
      <c r="AU250" s="243" t="s">
        <v>83</v>
      </c>
      <c r="AV250" s="13" t="s">
        <v>83</v>
      </c>
      <c r="AW250" s="13" t="s">
        <v>35</v>
      </c>
      <c r="AX250" s="13" t="s">
        <v>74</v>
      </c>
      <c r="AY250" s="243" t="s">
        <v>134</v>
      </c>
    </row>
    <row r="251" s="13" customFormat="1">
      <c r="A251" s="13"/>
      <c r="B251" s="232"/>
      <c r="C251" s="233"/>
      <c r="D251" s="234" t="s">
        <v>145</v>
      </c>
      <c r="E251" s="235" t="s">
        <v>19</v>
      </c>
      <c r="F251" s="236" t="s">
        <v>450</v>
      </c>
      <c r="G251" s="233"/>
      <c r="H251" s="237">
        <v>255.5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145</v>
      </c>
      <c r="AU251" s="243" t="s">
        <v>83</v>
      </c>
      <c r="AV251" s="13" t="s">
        <v>83</v>
      </c>
      <c r="AW251" s="13" t="s">
        <v>35</v>
      </c>
      <c r="AX251" s="13" t="s">
        <v>74</v>
      </c>
      <c r="AY251" s="243" t="s">
        <v>134</v>
      </c>
    </row>
    <row r="252" s="13" customFormat="1">
      <c r="A252" s="13"/>
      <c r="B252" s="232"/>
      <c r="C252" s="233"/>
      <c r="D252" s="234" t="s">
        <v>145</v>
      </c>
      <c r="E252" s="235" t="s">
        <v>19</v>
      </c>
      <c r="F252" s="236" t="s">
        <v>451</v>
      </c>
      <c r="G252" s="233"/>
      <c r="H252" s="237">
        <v>261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145</v>
      </c>
      <c r="AU252" s="243" t="s">
        <v>83</v>
      </c>
      <c r="AV252" s="13" t="s">
        <v>83</v>
      </c>
      <c r="AW252" s="13" t="s">
        <v>35</v>
      </c>
      <c r="AX252" s="13" t="s">
        <v>74</v>
      </c>
      <c r="AY252" s="243" t="s">
        <v>134</v>
      </c>
    </row>
    <row r="253" s="13" customFormat="1">
      <c r="A253" s="13"/>
      <c r="B253" s="232"/>
      <c r="C253" s="233"/>
      <c r="D253" s="234" t="s">
        <v>145</v>
      </c>
      <c r="E253" s="235" t="s">
        <v>19</v>
      </c>
      <c r="F253" s="236" t="s">
        <v>452</v>
      </c>
      <c r="G253" s="233"/>
      <c r="H253" s="237">
        <v>182.5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145</v>
      </c>
      <c r="AU253" s="243" t="s">
        <v>83</v>
      </c>
      <c r="AV253" s="13" t="s">
        <v>83</v>
      </c>
      <c r="AW253" s="13" t="s">
        <v>35</v>
      </c>
      <c r="AX253" s="13" t="s">
        <v>74</v>
      </c>
      <c r="AY253" s="243" t="s">
        <v>134</v>
      </c>
    </row>
    <row r="254" s="14" customFormat="1">
      <c r="A254" s="14"/>
      <c r="B254" s="244"/>
      <c r="C254" s="245"/>
      <c r="D254" s="234" t="s">
        <v>145</v>
      </c>
      <c r="E254" s="246" t="s">
        <v>19</v>
      </c>
      <c r="F254" s="247" t="s">
        <v>296</v>
      </c>
      <c r="G254" s="245"/>
      <c r="H254" s="248">
        <v>1027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145</v>
      </c>
      <c r="AU254" s="254" t="s">
        <v>83</v>
      </c>
      <c r="AV254" s="14" t="s">
        <v>141</v>
      </c>
      <c r="AW254" s="14" t="s">
        <v>35</v>
      </c>
      <c r="AX254" s="14" t="s">
        <v>81</v>
      </c>
      <c r="AY254" s="254" t="s">
        <v>134</v>
      </c>
    </row>
    <row r="255" s="2" customFormat="1" ht="16.5" customHeight="1">
      <c r="A255" s="40"/>
      <c r="B255" s="41"/>
      <c r="C255" s="255" t="s">
        <v>457</v>
      </c>
      <c r="D255" s="255" t="s">
        <v>201</v>
      </c>
      <c r="E255" s="256" t="s">
        <v>458</v>
      </c>
      <c r="F255" s="257" t="s">
        <v>459</v>
      </c>
      <c r="G255" s="258" t="s">
        <v>139</v>
      </c>
      <c r="H255" s="259">
        <v>1037.27</v>
      </c>
      <c r="I255" s="260"/>
      <c r="J255" s="261">
        <f>ROUND(I255*H255,2)</f>
        <v>0</v>
      </c>
      <c r="K255" s="257" t="s">
        <v>19</v>
      </c>
      <c r="L255" s="262"/>
      <c r="M255" s="263" t="s">
        <v>19</v>
      </c>
      <c r="N255" s="264" t="s">
        <v>45</v>
      </c>
      <c r="O255" s="86"/>
      <c r="P255" s="223">
        <f>O255*H255</f>
        <v>0</v>
      </c>
      <c r="Q255" s="223">
        <v>0.001</v>
      </c>
      <c r="R255" s="223">
        <f>Q255*H255</f>
        <v>1.0372699999999999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188</v>
      </c>
      <c r="AT255" s="225" t="s">
        <v>201</v>
      </c>
      <c r="AU255" s="225" t="s">
        <v>83</v>
      </c>
      <c r="AY255" s="19" t="s">
        <v>134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81</v>
      </c>
      <c r="BK255" s="226">
        <f>ROUND(I255*H255,2)</f>
        <v>0</v>
      </c>
      <c r="BL255" s="19" t="s">
        <v>141</v>
      </c>
      <c r="BM255" s="225" t="s">
        <v>460</v>
      </c>
    </row>
    <row r="256" s="13" customFormat="1">
      <c r="A256" s="13"/>
      <c r="B256" s="232"/>
      <c r="C256" s="233"/>
      <c r="D256" s="234" t="s">
        <v>145</v>
      </c>
      <c r="E256" s="233"/>
      <c r="F256" s="236" t="s">
        <v>461</v>
      </c>
      <c r="G256" s="233"/>
      <c r="H256" s="237">
        <v>1037.27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145</v>
      </c>
      <c r="AU256" s="243" t="s">
        <v>83</v>
      </c>
      <c r="AV256" s="13" t="s">
        <v>83</v>
      </c>
      <c r="AW256" s="13" t="s">
        <v>4</v>
      </c>
      <c r="AX256" s="13" t="s">
        <v>81</v>
      </c>
      <c r="AY256" s="243" t="s">
        <v>134</v>
      </c>
    </row>
    <row r="257" s="2" customFormat="1" ht="24.15" customHeight="1">
      <c r="A257" s="40"/>
      <c r="B257" s="41"/>
      <c r="C257" s="214" t="s">
        <v>462</v>
      </c>
      <c r="D257" s="214" t="s">
        <v>136</v>
      </c>
      <c r="E257" s="215" t="s">
        <v>463</v>
      </c>
      <c r="F257" s="216" t="s">
        <v>464</v>
      </c>
      <c r="G257" s="217" t="s">
        <v>163</v>
      </c>
      <c r="H257" s="218">
        <v>811.553</v>
      </c>
      <c r="I257" s="219"/>
      <c r="J257" s="220">
        <f>ROUND(I257*H257,2)</f>
        <v>0</v>
      </c>
      <c r="K257" s="216" t="s">
        <v>19</v>
      </c>
      <c r="L257" s="46"/>
      <c r="M257" s="221" t="s">
        <v>19</v>
      </c>
      <c r="N257" s="222" t="s">
        <v>45</v>
      </c>
      <c r="O257" s="86"/>
      <c r="P257" s="223">
        <f>O257*H257</f>
        <v>0</v>
      </c>
      <c r="Q257" s="223">
        <v>1.8480000000000001</v>
      </c>
      <c r="R257" s="223">
        <f>Q257*H257</f>
        <v>1499.7499440000001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141</v>
      </c>
      <c r="AT257" s="225" t="s">
        <v>136</v>
      </c>
      <c r="AU257" s="225" t="s">
        <v>83</v>
      </c>
      <c r="AY257" s="19" t="s">
        <v>134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81</v>
      </c>
      <c r="BK257" s="226">
        <f>ROUND(I257*H257,2)</f>
        <v>0</v>
      </c>
      <c r="BL257" s="19" t="s">
        <v>141</v>
      </c>
      <c r="BM257" s="225" t="s">
        <v>465</v>
      </c>
    </row>
    <row r="258" s="13" customFormat="1">
      <c r="A258" s="13"/>
      <c r="B258" s="232"/>
      <c r="C258" s="233"/>
      <c r="D258" s="234" t="s">
        <v>145</v>
      </c>
      <c r="E258" s="235" t="s">
        <v>19</v>
      </c>
      <c r="F258" s="236" t="s">
        <v>466</v>
      </c>
      <c r="G258" s="233"/>
      <c r="H258" s="237">
        <v>811.553</v>
      </c>
      <c r="I258" s="238"/>
      <c r="J258" s="233"/>
      <c r="K258" s="233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145</v>
      </c>
      <c r="AU258" s="243" t="s">
        <v>83</v>
      </c>
      <c r="AV258" s="13" t="s">
        <v>83</v>
      </c>
      <c r="AW258" s="13" t="s">
        <v>35</v>
      </c>
      <c r="AX258" s="13" t="s">
        <v>74</v>
      </c>
      <c r="AY258" s="243" t="s">
        <v>134</v>
      </c>
    </row>
    <row r="259" s="12" customFormat="1" ht="22.8" customHeight="1">
      <c r="A259" s="12"/>
      <c r="B259" s="198"/>
      <c r="C259" s="199"/>
      <c r="D259" s="200" t="s">
        <v>73</v>
      </c>
      <c r="E259" s="212" t="s">
        <v>261</v>
      </c>
      <c r="F259" s="212" t="s">
        <v>262</v>
      </c>
      <c r="G259" s="199"/>
      <c r="H259" s="199"/>
      <c r="I259" s="202"/>
      <c r="J259" s="213">
        <f>BK259</f>
        <v>0</v>
      </c>
      <c r="K259" s="199"/>
      <c r="L259" s="204"/>
      <c r="M259" s="205"/>
      <c r="N259" s="206"/>
      <c r="O259" s="206"/>
      <c r="P259" s="207">
        <f>SUM(P260:P261)</f>
        <v>0</v>
      </c>
      <c r="Q259" s="206"/>
      <c r="R259" s="207">
        <f>SUM(R260:R261)</f>
        <v>0</v>
      </c>
      <c r="S259" s="206"/>
      <c r="T259" s="208">
        <f>SUM(T260:T261)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9" t="s">
        <v>81</v>
      </c>
      <c r="AT259" s="210" t="s">
        <v>73</v>
      </c>
      <c r="AU259" s="210" t="s">
        <v>81</v>
      </c>
      <c r="AY259" s="209" t="s">
        <v>134</v>
      </c>
      <c r="BK259" s="211">
        <f>SUM(BK260:BK261)</f>
        <v>0</v>
      </c>
    </row>
    <row r="260" s="2" customFormat="1" ht="16.5" customHeight="1">
      <c r="A260" s="40"/>
      <c r="B260" s="41"/>
      <c r="C260" s="214" t="s">
        <v>160</v>
      </c>
      <c r="D260" s="214" t="s">
        <v>136</v>
      </c>
      <c r="E260" s="215" t="s">
        <v>467</v>
      </c>
      <c r="F260" s="216" t="s">
        <v>468</v>
      </c>
      <c r="G260" s="217" t="s">
        <v>204</v>
      </c>
      <c r="H260" s="218">
        <v>2440.2440000000001</v>
      </c>
      <c r="I260" s="219"/>
      <c r="J260" s="220">
        <f>ROUND(I260*H260,2)</f>
        <v>0</v>
      </c>
      <c r="K260" s="216" t="s">
        <v>273</v>
      </c>
      <c r="L260" s="46"/>
      <c r="M260" s="221" t="s">
        <v>19</v>
      </c>
      <c r="N260" s="222" t="s">
        <v>45</v>
      </c>
      <c r="O260" s="86"/>
      <c r="P260" s="223">
        <f>O260*H260</f>
        <v>0</v>
      </c>
      <c r="Q260" s="223">
        <v>0</v>
      </c>
      <c r="R260" s="223">
        <f>Q260*H260</f>
        <v>0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141</v>
      </c>
      <c r="AT260" s="225" t="s">
        <v>136</v>
      </c>
      <c r="AU260" s="225" t="s">
        <v>83</v>
      </c>
      <c r="AY260" s="19" t="s">
        <v>134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81</v>
      </c>
      <c r="BK260" s="226">
        <f>ROUND(I260*H260,2)</f>
        <v>0</v>
      </c>
      <c r="BL260" s="19" t="s">
        <v>141</v>
      </c>
      <c r="BM260" s="225" t="s">
        <v>469</v>
      </c>
    </row>
    <row r="261" s="2" customFormat="1">
      <c r="A261" s="40"/>
      <c r="B261" s="41"/>
      <c r="C261" s="42"/>
      <c r="D261" s="227" t="s">
        <v>143</v>
      </c>
      <c r="E261" s="42"/>
      <c r="F261" s="228" t="s">
        <v>470</v>
      </c>
      <c r="G261" s="42"/>
      <c r="H261" s="42"/>
      <c r="I261" s="229"/>
      <c r="J261" s="42"/>
      <c r="K261" s="42"/>
      <c r="L261" s="46"/>
      <c r="M261" s="265"/>
      <c r="N261" s="266"/>
      <c r="O261" s="267"/>
      <c r="P261" s="267"/>
      <c r="Q261" s="267"/>
      <c r="R261" s="267"/>
      <c r="S261" s="267"/>
      <c r="T261" s="268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143</v>
      </c>
      <c r="AU261" s="19" t="s">
        <v>83</v>
      </c>
    </row>
    <row r="262" s="2" customFormat="1" ht="6.96" customHeight="1">
      <c r="A262" s="40"/>
      <c r="B262" s="61"/>
      <c r="C262" s="62"/>
      <c r="D262" s="62"/>
      <c r="E262" s="62"/>
      <c r="F262" s="62"/>
      <c r="G262" s="62"/>
      <c r="H262" s="62"/>
      <c r="I262" s="62"/>
      <c r="J262" s="62"/>
      <c r="K262" s="62"/>
      <c r="L262" s="46"/>
      <c r="M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</row>
  </sheetData>
  <sheetProtection sheet="1" autoFilter="0" formatColumns="0" formatRows="0" objects="1" scenarios="1" spinCount="100000" saltValue="jw127kb8+mH3BgfM30Psj/n5O9jDe/nrH45VSaaFLq88R+Ku6bpYhgQRIYuhXOmlL48qnp8V6wanT0U6JWTyfw==" hashValue="fWQauFfLPWZYWSHdIRScatuTxqKVMNQ1d//quaaVG46WvF3WxqySWSVih3gNePToOEQJX+6/oIVxtFM+zc3Vcw==" algorithmName="SHA-512" password="CC35"/>
  <autoFilter ref="C90:K26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3_01/114203104"/>
    <hyperlink ref="F99" r:id="rId2" display="https://podminky.urs.cz/item/CS_URS_2023_01/114203301"/>
    <hyperlink ref="F103" r:id="rId3" display="https://podminky.urs.cz/item/CS_URS_2023_01/121151113"/>
    <hyperlink ref="F107" r:id="rId4" display="https://podminky.urs.cz/item/CS_URS_2023_01/122251105"/>
    <hyperlink ref="F115" r:id="rId5" display="https://podminky.urs.cz/item/CS_URS_2023_01/132251254"/>
    <hyperlink ref="F123" r:id="rId6" display="https://podminky.urs.cz/item/CS_URS_2023_01/162351103"/>
    <hyperlink ref="F128" r:id="rId7" display="https://podminky.urs.cz/item/CS_URS_2023_01/162351104"/>
    <hyperlink ref="F134" r:id="rId8" display="https://podminky.urs.cz/item/CS_URS_2023_01/162751117"/>
    <hyperlink ref="F138" r:id="rId9" display="https://podminky.urs.cz/item/CS_URS_2023_01/162751119"/>
    <hyperlink ref="F142" r:id="rId10" display="https://podminky.urs.cz/item/CS_URS_2023_01/167151111"/>
    <hyperlink ref="F148" r:id="rId11" display="https://podminky.urs.cz/item/CS_URS_2023_01/171103201"/>
    <hyperlink ref="F154" r:id="rId12" display="https://podminky.urs.cz/item/CS_URS_2023_01/171201231"/>
    <hyperlink ref="F158" r:id="rId13" display="https://podminky.urs.cz/item/CS_URS_2023_01/171251201"/>
    <hyperlink ref="F162" r:id="rId14" display="https://podminky.urs.cz/item/CS_URS_2023_01/172153103"/>
    <hyperlink ref="F170" r:id="rId15" display="https://podminky.urs.cz/item/CS_URS_2023_01/182251101"/>
    <hyperlink ref="F183" r:id="rId16" display="https://podminky.urs.cz/item/CS_URS_2023_01/182351133"/>
    <hyperlink ref="F188" r:id="rId17" display="https://podminky.urs.cz/item/CS_URS_2023_01/211521111"/>
    <hyperlink ref="F192" r:id="rId18" display="https://podminky.urs.cz/item/CS_URS_2023_01/211561111"/>
    <hyperlink ref="F196" r:id="rId19" display="https://podminky.urs.cz/item/CS_URS_2023_01/211971121"/>
    <hyperlink ref="F201" r:id="rId20" display="https://podminky.urs.cz/item/CS_URS_2023_01/212751106"/>
    <hyperlink ref="F210" r:id="rId21" display="https://podminky.urs.cz/item/CS_URS_2023_01/457572111"/>
    <hyperlink ref="F218" r:id="rId22" display="https://podminky.urs.cz/item/CS_URS_2023_01/457971122"/>
    <hyperlink ref="F228" r:id="rId23" display="https://podminky.urs.cz/item/CS_URS_2023_01/464511111"/>
    <hyperlink ref="F261" r:id="rId24" display="https://podminky.urs.cz/item/CS_URS_2023_01/998321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Pístovské rybníky - řešení technického stavu rybník Lukáš</v>
      </c>
      <c r="F7" s="144"/>
      <c r="G7" s="144"/>
      <c r="H7" s="144"/>
      <c r="L7" s="22"/>
    </row>
    <row r="8" s="1" customFormat="1" ht="12" customHeight="1">
      <c r="B8" s="22"/>
      <c r="D8" s="144" t="s">
        <v>105</v>
      </c>
      <c r="L8" s="22"/>
    </row>
    <row r="9" s="2" customFormat="1" ht="16.5" customHeight="1">
      <c r="A9" s="40"/>
      <c r="B9" s="46"/>
      <c r="C9" s="40"/>
      <c r="D9" s="40"/>
      <c r="E9" s="145" t="s">
        <v>106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471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25. 9. 2025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32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4" t="s">
        <v>28</v>
      </c>
      <c r="J23" s="135" t="s">
        <v>34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ROUND(J98,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ROUND((SUM(BE98:BE472)),  2)</f>
        <v>0</v>
      </c>
      <c r="G35" s="40"/>
      <c r="H35" s="40"/>
      <c r="I35" s="159">
        <v>0.20999999999999999</v>
      </c>
      <c r="J35" s="158">
        <f>ROUND(((SUM(BE98:BE472))*I35),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ROUND((SUM(BF98:BF472)),  2)</f>
        <v>0</v>
      </c>
      <c r="G36" s="40"/>
      <c r="H36" s="40"/>
      <c r="I36" s="159">
        <v>0.12</v>
      </c>
      <c r="J36" s="158">
        <f>ROUND(((SUM(BF98:BF472))*I36),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ROUND((SUM(BG98:BG472)),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ROUND((SUM(BH98:BH472)),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ROUND((SUM(BI98:BI472)),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Pístovské rybníky - řešení technického stavu rybník Lukáš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D.1.2 - Výpustný objekt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Pístov u Jihlavy</v>
      </c>
      <c r="G56" s="42"/>
      <c r="H56" s="42"/>
      <c r="I56" s="34" t="s">
        <v>23</v>
      </c>
      <c r="J56" s="74" t="str">
        <f>IF(J14="","",J14)</f>
        <v>25. 9. 2025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Statutární město Jihlava, Masarykovo nám. 97/1, 58</v>
      </c>
      <c r="G58" s="42"/>
      <c r="H58" s="42"/>
      <c r="I58" s="34" t="s">
        <v>31</v>
      </c>
      <c r="J58" s="38" t="str">
        <f>E23</f>
        <v>Ing. Martin Růžička,CSc. - Alcedo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Martin Pavlíček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110</v>
      </c>
      <c r="D61" s="173"/>
      <c r="E61" s="173"/>
      <c r="F61" s="173"/>
      <c r="G61" s="173"/>
      <c r="H61" s="173"/>
      <c r="I61" s="173"/>
      <c r="J61" s="174" t="s">
        <v>111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J98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112</v>
      </c>
    </row>
    <row r="64" s="9" customFormat="1" ht="24.96" customHeight="1">
      <c r="A64" s="9"/>
      <c r="B64" s="176"/>
      <c r="C64" s="177"/>
      <c r="D64" s="178" t="s">
        <v>113</v>
      </c>
      <c r="E64" s="179"/>
      <c r="F64" s="179"/>
      <c r="G64" s="179"/>
      <c r="H64" s="179"/>
      <c r="I64" s="179"/>
      <c r="J64" s="180">
        <f>J99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114</v>
      </c>
      <c r="E65" s="184"/>
      <c r="F65" s="184"/>
      <c r="G65" s="184"/>
      <c r="H65" s="184"/>
      <c r="I65" s="184"/>
      <c r="J65" s="185">
        <f>J100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269</v>
      </c>
      <c r="E66" s="184"/>
      <c r="F66" s="184"/>
      <c r="G66" s="184"/>
      <c r="H66" s="184"/>
      <c r="I66" s="184"/>
      <c r="J66" s="185">
        <f>J197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270</v>
      </c>
      <c r="E67" s="184"/>
      <c r="F67" s="184"/>
      <c r="G67" s="184"/>
      <c r="H67" s="184"/>
      <c r="I67" s="184"/>
      <c r="J67" s="185">
        <f>J259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116</v>
      </c>
      <c r="E68" s="184"/>
      <c r="F68" s="184"/>
      <c r="G68" s="184"/>
      <c r="H68" s="184"/>
      <c r="I68" s="184"/>
      <c r="J68" s="185">
        <f>J302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472</v>
      </c>
      <c r="E69" s="184"/>
      <c r="F69" s="184"/>
      <c r="G69" s="184"/>
      <c r="H69" s="184"/>
      <c r="I69" s="184"/>
      <c r="J69" s="185">
        <f>J309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473</v>
      </c>
      <c r="E70" s="184"/>
      <c r="F70" s="184"/>
      <c r="G70" s="184"/>
      <c r="H70" s="184"/>
      <c r="I70" s="184"/>
      <c r="J70" s="185">
        <f>J324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117</v>
      </c>
      <c r="E71" s="184"/>
      <c r="F71" s="184"/>
      <c r="G71" s="184"/>
      <c r="H71" s="184"/>
      <c r="I71" s="184"/>
      <c r="J71" s="185">
        <f>J355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118</v>
      </c>
      <c r="E72" s="184"/>
      <c r="F72" s="184"/>
      <c r="G72" s="184"/>
      <c r="H72" s="184"/>
      <c r="I72" s="184"/>
      <c r="J72" s="185">
        <f>J363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474</v>
      </c>
      <c r="E73" s="179"/>
      <c r="F73" s="179"/>
      <c r="G73" s="179"/>
      <c r="H73" s="179"/>
      <c r="I73" s="179"/>
      <c r="J73" s="180">
        <f>J366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2"/>
      <c r="C74" s="127"/>
      <c r="D74" s="183" t="s">
        <v>475</v>
      </c>
      <c r="E74" s="184"/>
      <c r="F74" s="184"/>
      <c r="G74" s="184"/>
      <c r="H74" s="184"/>
      <c r="I74" s="184"/>
      <c r="J74" s="185">
        <f>J367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476</v>
      </c>
      <c r="E75" s="184"/>
      <c r="F75" s="184"/>
      <c r="G75" s="184"/>
      <c r="H75" s="184"/>
      <c r="I75" s="184"/>
      <c r="J75" s="185">
        <f>J383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477</v>
      </c>
      <c r="E76" s="184"/>
      <c r="F76" s="184"/>
      <c r="G76" s="184"/>
      <c r="H76" s="184"/>
      <c r="I76" s="184"/>
      <c r="J76" s="185">
        <f>J466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119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171" t="str">
        <f>E7</f>
        <v>Pístovské rybníky - řešení technického stavu rybník Lukáš</v>
      </c>
      <c r="F86" s="34"/>
      <c r="G86" s="34"/>
      <c r="H86" s="34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" customFormat="1" ht="12" customHeight="1">
      <c r="B87" s="23"/>
      <c r="C87" s="34" t="s">
        <v>105</v>
      </c>
      <c r="D87" s="24"/>
      <c r="E87" s="24"/>
      <c r="F87" s="24"/>
      <c r="G87" s="24"/>
      <c r="H87" s="24"/>
      <c r="I87" s="24"/>
      <c r="J87" s="24"/>
      <c r="K87" s="24"/>
      <c r="L87" s="22"/>
    </row>
    <row r="88" s="2" customFormat="1" ht="16.5" customHeight="1">
      <c r="A88" s="40"/>
      <c r="B88" s="41"/>
      <c r="C88" s="42"/>
      <c r="D88" s="42"/>
      <c r="E88" s="171" t="s">
        <v>106</v>
      </c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107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71" t="str">
        <f>E11</f>
        <v>D.1.2 - Výpustný objekt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21</v>
      </c>
      <c r="D92" s="42"/>
      <c r="E92" s="42"/>
      <c r="F92" s="29" t="str">
        <f>F14</f>
        <v>Pístov u Jihlavy</v>
      </c>
      <c r="G92" s="42"/>
      <c r="H92" s="42"/>
      <c r="I92" s="34" t="s">
        <v>23</v>
      </c>
      <c r="J92" s="74" t="str">
        <f>IF(J14="","",J14)</f>
        <v>25. 9. 2025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40.05" customHeight="1">
      <c r="A94" s="40"/>
      <c r="B94" s="41"/>
      <c r="C94" s="34" t="s">
        <v>25</v>
      </c>
      <c r="D94" s="42"/>
      <c r="E94" s="42"/>
      <c r="F94" s="29" t="str">
        <f>E17</f>
        <v>Statutární město Jihlava, Masarykovo nám. 97/1, 58</v>
      </c>
      <c r="G94" s="42"/>
      <c r="H94" s="42"/>
      <c r="I94" s="34" t="s">
        <v>31</v>
      </c>
      <c r="J94" s="38" t="str">
        <f>E23</f>
        <v>Ing. Martin Růžička,CSc. - Alcedo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4" t="s">
        <v>29</v>
      </c>
      <c r="D95" s="42"/>
      <c r="E95" s="42"/>
      <c r="F95" s="29" t="str">
        <f>IF(E20="","",E20)</f>
        <v>Vyplň údaj</v>
      </c>
      <c r="G95" s="42"/>
      <c r="H95" s="42"/>
      <c r="I95" s="34" t="s">
        <v>36</v>
      </c>
      <c r="J95" s="38" t="str">
        <f>E26</f>
        <v>Martin Pavlíček</v>
      </c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0.32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11" customFormat="1" ht="29.28" customHeight="1">
      <c r="A97" s="187"/>
      <c r="B97" s="188"/>
      <c r="C97" s="189" t="s">
        <v>120</v>
      </c>
      <c r="D97" s="190" t="s">
        <v>59</v>
      </c>
      <c r="E97" s="190" t="s">
        <v>55</v>
      </c>
      <c r="F97" s="190" t="s">
        <v>56</v>
      </c>
      <c r="G97" s="190" t="s">
        <v>121</v>
      </c>
      <c r="H97" s="190" t="s">
        <v>122</v>
      </c>
      <c r="I97" s="190" t="s">
        <v>123</v>
      </c>
      <c r="J97" s="190" t="s">
        <v>111</v>
      </c>
      <c r="K97" s="191" t="s">
        <v>124</v>
      </c>
      <c r="L97" s="192"/>
      <c r="M97" s="94" t="s">
        <v>19</v>
      </c>
      <c r="N97" s="95" t="s">
        <v>44</v>
      </c>
      <c r="O97" s="95" t="s">
        <v>125</v>
      </c>
      <c r="P97" s="95" t="s">
        <v>126</v>
      </c>
      <c r="Q97" s="95" t="s">
        <v>127</v>
      </c>
      <c r="R97" s="95" t="s">
        <v>128</v>
      </c>
      <c r="S97" s="95" t="s">
        <v>129</v>
      </c>
      <c r="T97" s="96" t="s">
        <v>130</v>
      </c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</row>
    <row r="98" s="2" customFormat="1" ht="22.8" customHeight="1">
      <c r="A98" s="40"/>
      <c r="B98" s="41"/>
      <c r="C98" s="101" t="s">
        <v>131</v>
      </c>
      <c r="D98" s="42"/>
      <c r="E98" s="42"/>
      <c r="F98" s="42"/>
      <c r="G98" s="42"/>
      <c r="H98" s="42"/>
      <c r="I98" s="42"/>
      <c r="J98" s="193">
        <f>BK98</f>
        <v>0</v>
      </c>
      <c r="K98" s="42"/>
      <c r="L98" s="46"/>
      <c r="M98" s="97"/>
      <c r="N98" s="194"/>
      <c r="O98" s="98"/>
      <c r="P98" s="195">
        <f>P99+P366</f>
        <v>0</v>
      </c>
      <c r="Q98" s="98"/>
      <c r="R98" s="195">
        <f>R99+R366</f>
        <v>321.42650872999997</v>
      </c>
      <c r="S98" s="98"/>
      <c r="T98" s="196">
        <f>T99+T366</f>
        <v>33.642949999999999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73</v>
      </c>
      <c r="AU98" s="19" t="s">
        <v>112</v>
      </c>
      <c r="BK98" s="197">
        <f>BK99+BK366</f>
        <v>0</v>
      </c>
    </row>
    <row r="99" s="12" customFormat="1" ht="25.92" customHeight="1">
      <c r="A99" s="12"/>
      <c r="B99" s="198"/>
      <c r="C99" s="199"/>
      <c r="D99" s="200" t="s">
        <v>73</v>
      </c>
      <c r="E99" s="201" t="s">
        <v>132</v>
      </c>
      <c r="F99" s="201" t="s">
        <v>133</v>
      </c>
      <c r="G99" s="199"/>
      <c r="H99" s="199"/>
      <c r="I99" s="202"/>
      <c r="J99" s="203">
        <f>BK99</f>
        <v>0</v>
      </c>
      <c r="K99" s="199"/>
      <c r="L99" s="204"/>
      <c r="M99" s="205"/>
      <c r="N99" s="206"/>
      <c r="O99" s="206"/>
      <c r="P99" s="207">
        <f>P100+P197+P259+P302+P309+P324+P355+P363</f>
        <v>0</v>
      </c>
      <c r="Q99" s="206"/>
      <c r="R99" s="207">
        <f>R100+R197+R259+R302+R309+R324+R355+R363</f>
        <v>305.90529512999996</v>
      </c>
      <c r="S99" s="206"/>
      <c r="T99" s="208">
        <f>T100+T197+T259+T302+T309+T324+T355+T363</f>
        <v>33.642949999999999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81</v>
      </c>
      <c r="AT99" s="210" t="s">
        <v>73</v>
      </c>
      <c r="AU99" s="210" t="s">
        <v>74</v>
      </c>
      <c r="AY99" s="209" t="s">
        <v>134</v>
      </c>
      <c r="BK99" s="211">
        <f>BK100+BK197+BK259+BK302+BK309+BK324+BK355+BK363</f>
        <v>0</v>
      </c>
    </row>
    <row r="100" s="12" customFormat="1" ht="22.8" customHeight="1">
      <c r="A100" s="12"/>
      <c r="B100" s="198"/>
      <c r="C100" s="199"/>
      <c r="D100" s="200" t="s">
        <v>73</v>
      </c>
      <c r="E100" s="212" t="s">
        <v>81</v>
      </c>
      <c r="F100" s="212" t="s">
        <v>135</v>
      </c>
      <c r="G100" s="199"/>
      <c r="H100" s="199"/>
      <c r="I100" s="202"/>
      <c r="J100" s="213">
        <f>BK100</f>
        <v>0</v>
      </c>
      <c r="K100" s="199"/>
      <c r="L100" s="204"/>
      <c r="M100" s="205"/>
      <c r="N100" s="206"/>
      <c r="O100" s="206"/>
      <c r="P100" s="207">
        <f>SUM(P101:P196)</f>
        <v>0</v>
      </c>
      <c r="Q100" s="206"/>
      <c r="R100" s="207">
        <f>SUM(R101:R196)</f>
        <v>18.233301000000001</v>
      </c>
      <c r="S100" s="206"/>
      <c r="T100" s="208">
        <f>SUM(T101:T196)</f>
        <v>15.722949999999999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9" t="s">
        <v>81</v>
      </c>
      <c r="AT100" s="210" t="s">
        <v>73</v>
      </c>
      <c r="AU100" s="210" t="s">
        <v>81</v>
      </c>
      <c r="AY100" s="209" t="s">
        <v>134</v>
      </c>
      <c r="BK100" s="211">
        <f>SUM(BK101:BK196)</f>
        <v>0</v>
      </c>
    </row>
    <row r="101" s="2" customFormat="1" ht="24.15" customHeight="1">
      <c r="A101" s="40"/>
      <c r="B101" s="41"/>
      <c r="C101" s="214" t="s">
        <v>81</v>
      </c>
      <c r="D101" s="214" t="s">
        <v>136</v>
      </c>
      <c r="E101" s="215" t="s">
        <v>478</v>
      </c>
      <c r="F101" s="216" t="s">
        <v>479</v>
      </c>
      <c r="G101" s="217" t="s">
        <v>139</v>
      </c>
      <c r="H101" s="218">
        <v>44.289999999999999</v>
      </c>
      <c r="I101" s="219"/>
      <c r="J101" s="220">
        <f>ROUND(I101*H101,2)</f>
        <v>0</v>
      </c>
      <c r="K101" s="216" t="s">
        <v>273</v>
      </c>
      <c r="L101" s="46"/>
      <c r="M101" s="221" t="s">
        <v>19</v>
      </c>
      <c r="N101" s="222" t="s">
        <v>45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0.35499999999999998</v>
      </c>
      <c r="T101" s="224">
        <f>S101*H101</f>
        <v>15.722949999999999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141</v>
      </c>
      <c r="AT101" s="225" t="s">
        <v>136</v>
      </c>
      <c r="AU101" s="225" t="s">
        <v>83</v>
      </c>
      <c r="AY101" s="19" t="s">
        <v>134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81</v>
      </c>
      <c r="BK101" s="226">
        <f>ROUND(I101*H101,2)</f>
        <v>0</v>
      </c>
      <c r="BL101" s="19" t="s">
        <v>141</v>
      </c>
      <c r="BM101" s="225" t="s">
        <v>480</v>
      </c>
    </row>
    <row r="102" s="2" customFormat="1">
      <c r="A102" s="40"/>
      <c r="B102" s="41"/>
      <c r="C102" s="42"/>
      <c r="D102" s="227" t="s">
        <v>143</v>
      </c>
      <c r="E102" s="42"/>
      <c r="F102" s="228" t="s">
        <v>481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143</v>
      </c>
      <c r="AU102" s="19" t="s">
        <v>83</v>
      </c>
    </row>
    <row r="103" s="13" customFormat="1">
      <c r="A103" s="13"/>
      <c r="B103" s="232"/>
      <c r="C103" s="233"/>
      <c r="D103" s="234" t="s">
        <v>145</v>
      </c>
      <c r="E103" s="235" t="s">
        <v>19</v>
      </c>
      <c r="F103" s="236" t="s">
        <v>482</v>
      </c>
      <c r="G103" s="233"/>
      <c r="H103" s="237">
        <v>44.289999999999999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145</v>
      </c>
      <c r="AU103" s="243" t="s">
        <v>83</v>
      </c>
      <c r="AV103" s="13" t="s">
        <v>83</v>
      </c>
      <c r="AW103" s="13" t="s">
        <v>35</v>
      </c>
      <c r="AX103" s="13" t="s">
        <v>74</v>
      </c>
      <c r="AY103" s="243" t="s">
        <v>134</v>
      </c>
    </row>
    <row r="104" s="14" customFormat="1">
      <c r="A104" s="14"/>
      <c r="B104" s="244"/>
      <c r="C104" s="245"/>
      <c r="D104" s="234" t="s">
        <v>145</v>
      </c>
      <c r="E104" s="246" t="s">
        <v>19</v>
      </c>
      <c r="F104" s="247" t="s">
        <v>147</v>
      </c>
      <c r="G104" s="245"/>
      <c r="H104" s="248">
        <v>44.289999999999999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145</v>
      </c>
      <c r="AU104" s="254" t="s">
        <v>83</v>
      </c>
      <c r="AV104" s="14" t="s">
        <v>141</v>
      </c>
      <c r="AW104" s="14" t="s">
        <v>35</v>
      </c>
      <c r="AX104" s="14" t="s">
        <v>81</v>
      </c>
      <c r="AY104" s="254" t="s">
        <v>134</v>
      </c>
    </row>
    <row r="105" s="2" customFormat="1" ht="16.5" customHeight="1">
      <c r="A105" s="40"/>
      <c r="B105" s="41"/>
      <c r="C105" s="214" t="s">
        <v>83</v>
      </c>
      <c r="D105" s="214" t="s">
        <v>136</v>
      </c>
      <c r="E105" s="215" t="s">
        <v>483</v>
      </c>
      <c r="F105" s="216" t="s">
        <v>484</v>
      </c>
      <c r="G105" s="217" t="s">
        <v>485</v>
      </c>
      <c r="H105" s="218">
        <v>240</v>
      </c>
      <c r="I105" s="219"/>
      <c r="J105" s="220">
        <f>ROUND(I105*H105,2)</f>
        <v>0</v>
      </c>
      <c r="K105" s="216" t="s">
        <v>273</v>
      </c>
      <c r="L105" s="46"/>
      <c r="M105" s="221" t="s">
        <v>19</v>
      </c>
      <c r="N105" s="222" t="s">
        <v>45</v>
      </c>
      <c r="O105" s="86"/>
      <c r="P105" s="223">
        <f>O105*H105</f>
        <v>0</v>
      </c>
      <c r="Q105" s="223">
        <v>3.0000000000000001E-05</v>
      </c>
      <c r="R105" s="223">
        <f>Q105*H105</f>
        <v>0.0071999999999999998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141</v>
      </c>
      <c r="AT105" s="225" t="s">
        <v>136</v>
      </c>
      <c r="AU105" s="225" t="s">
        <v>83</v>
      </c>
      <c r="AY105" s="19" t="s">
        <v>134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141</v>
      </c>
      <c r="BM105" s="225" t="s">
        <v>486</v>
      </c>
    </row>
    <row r="106" s="2" customFormat="1">
      <c r="A106" s="40"/>
      <c r="B106" s="41"/>
      <c r="C106" s="42"/>
      <c r="D106" s="227" t="s">
        <v>143</v>
      </c>
      <c r="E106" s="42"/>
      <c r="F106" s="228" t="s">
        <v>487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143</v>
      </c>
      <c r="AU106" s="19" t="s">
        <v>83</v>
      </c>
    </row>
    <row r="107" s="13" customFormat="1">
      <c r="A107" s="13"/>
      <c r="B107" s="232"/>
      <c r="C107" s="233"/>
      <c r="D107" s="234" t="s">
        <v>145</v>
      </c>
      <c r="E107" s="235" t="s">
        <v>19</v>
      </c>
      <c r="F107" s="236" t="s">
        <v>488</v>
      </c>
      <c r="G107" s="233"/>
      <c r="H107" s="237">
        <v>200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145</v>
      </c>
      <c r="AU107" s="243" t="s">
        <v>83</v>
      </c>
      <c r="AV107" s="13" t="s">
        <v>83</v>
      </c>
      <c r="AW107" s="13" t="s">
        <v>35</v>
      </c>
      <c r="AX107" s="13" t="s">
        <v>74</v>
      </c>
      <c r="AY107" s="243" t="s">
        <v>134</v>
      </c>
    </row>
    <row r="108" s="13" customFormat="1">
      <c r="A108" s="13"/>
      <c r="B108" s="232"/>
      <c r="C108" s="233"/>
      <c r="D108" s="234" t="s">
        <v>145</v>
      </c>
      <c r="E108" s="235" t="s">
        <v>19</v>
      </c>
      <c r="F108" s="236" t="s">
        <v>489</v>
      </c>
      <c r="G108" s="233"/>
      <c r="H108" s="237">
        <v>40</v>
      </c>
      <c r="I108" s="238"/>
      <c r="J108" s="233"/>
      <c r="K108" s="233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145</v>
      </c>
      <c r="AU108" s="243" t="s">
        <v>83</v>
      </c>
      <c r="AV108" s="13" t="s">
        <v>83</v>
      </c>
      <c r="AW108" s="13" t="s">
        <v>35</v>
      </c>
      <c r="AX108" s="13" t="s">
        <v>74</v>
      </c>
      <c r="AY108" s="243" t="s">
        <v>134</v>
      </c>
    </row>
    <row r="109" s="14" customFormat="1">
      <c r="A109" s="14"/>
      <c r="B109" s="244"/>
      <c r="C109" s="245"/>
      <c r="D109" s="234" t="s">
        <v>145</v>
      </c>
      <c r="E109" s="246" t="s">
        <v>19</v>
      </c>
      <c r="F109" s="247" t="s">
        <v>147</v>
      </c>
      <c r="G109" s="245"/>
      <c r="H109" s="248">
        <v>240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145</v>
      </c>
      <c r="AU109" s="254" t="s">
        <v>83</v>
      </c>
      <c r="AV109" s="14" t="s">
        <v>141</v>
      </c>
      <c r="AW109" s="14" t="s">
        <v>35</v>
      </c>
      <c r="AX109" s="14" t="s">
        <v>81</v>
      </c>
      <c r="AY109" s="254" t="s">
        <v>134</v>
      </c>
    </row>
    <row r="110" s="2" customFormat="1" ht="21.75" customHeight="1">
      <c r="A110" s="40"/>
      <c r="B110" s="41"/>
      <c r="C110" s="214" t="s">
        <v>154</v>
      </c>
      <c r="D110" s="214" t="s">
        <v>136</v>
      </c>
      <c r="E110" s="215" t="s">
        <v>490</v>
      </c>
      <c r="F110" s="216" t="s">
        <v>491</v>
      </c>
      <c r="G110" s="217" t="s">
        <v>163</v>
      </c>
      <c r="H110" s="218">
        <v>589.50999999999999</v>
      </c>
      <c r="I110" s="219"/>
      <c r="J110" s="220">
        <f>ROUND(I110*H110,2)</f>
        <v>0</v>
      </c>
      <c r="K110" s="216" t="s">
        <v>273</v>
      </c>
      <c r="L110" s="46"/>
      <c r="M110" s="221" t="s">
        <v>19</v>
      </c>
      <c r="N110" s="222" t="s">
        <v>45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141</v>
      </c>
      <c r="AT110" s="225" t="s">
        <v>136</v>
      </c>
      <c r="AU110" s="225" t="s">
        <v>83</v>
      </c>
      <c r="AY110" s="19" t="s">
        <v>134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81</v>
      </c>
      <c r="BK110" s="226">
        <f>ROUND(I110*H110,2)</f>
        <v>0</v>
      </c>
      <c r="BL110" s="19" t="s">
        <v>141</v>
      </c>
      <c r="BM110" s="225" t="s">
        <v>492</v>
      </c>
    </row>
    <row r="111" s="2" customFormat="1">
      <c r="A111" s="40"/>
      <c r="B111" s="41"/>
      <c r="C111" s="42"/>
      <c r="D111" s="227" t="s">
        <v>143</v>
      </c>
      <c r="E111" s="42"/>
      <c r="F111" s="228" t="s">
        <v>493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143</v>
      </c>
      <c r="AU111" s="19" t="s">
        <v>83</v>
      </c>
    </row>
    <row r="112" s="13" customFormat="1">
      <c r="A112" s="13"/>
      <c r="B112" s="232"/>
      <c r="C112" s="233"/>
      <c r="D112" s="234" t="s">
        <v>145</v>
      </c>
      <c r="E112" s="235" t="s">
        <v>19</v>
      </c>
      <c r="F112" s="236" t="s">
        <v>494</v>
      </c>
      <c r="G112" s="233"/>
      <c r="H112" s="237">
        <v>115.27200000000001</v>
      </c>
      <c r="I112" s="238"/>
      <c r="J112" s="233"/>
      <c r="K112" s="233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145</v>
      </c>
      <c r="AU112" s="243" t="s">
        <v>83</v>
      </c>
      <c r="AV112" s="13" t="s">
        <v>83</v>
      </c>
      <c r="AW112" s="13" t="s">
        <v>35</v>
      </c>
      <c r="AX112" s="13" t="s">
        <v>74</v>
      </c>
      <c r="AY112" s="243" t="s">
        <v>134</v>
      </c>
    </row>
    <row r="113" s="13" customFormat="1">
      <c r="A113" s="13"/>
      <c r="B113" s="232"/>
      <c r="C113" s="233"/>
      <c r="D113" s="234" t="s">
        <v>145</v>
      </c>
      <c r="E113" s="235" t="s">
        <v>19</v>
      </c>
      <c r="F113" s="236" t="s">
        <v>495</v>
      </c>
      <c r="G113" s="233"/>
      <c r="H113" s="237">
        <v>81.421000000000006</v>
      </c>
      <c r="I113" s="238"/>
      <c r="J113" s="233"/>
      <c r="K113" s="233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145</v>
      </c>
      <c r="AU113" s="243" t="s">
        <v>83</v>
      </c>
      <c r="AV113" s="13" t="s">
        <v>83</v>
      </c>
      <c r="AW113" s="13" t="s">
        <v>35</v>
      </c>
      <c r="AX113" s="13" t="s">
        <v>74</v>
      </c>
      <c r="AY113" s="243" t="s">
        <v>134</v>
      </c>
    </row>
    <row r="114" s="13" customFormat="1">
      <c r="A114" s="13"/>
      <c r="B114" s="232"/>
      <c r="C114" s="233"/>
      <c r="D114" s="234" t="s">
        <v>145</v>
      </c>
      <c r="E114" s="235" t="s">
        <v>19</v>
      </c>
      <c r="F114" s="236" t="s">
        <v>496</v>
      </c>
      <c r="G114" s="233"/>
      <c r="H114" s="237">
        <v>169.553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145</v>
      </c>
      <c r="AU114" s="243" t="s">
        <v>83</v>
      </c>
      <c r="AV114" s="13" t="s">
        <v>83</v>
      </c>
      <c r="AW114" s="13" t="s">
        <v>35</v>
      </c>
      <c r="AX114" s="13" t="s">
        <v>74</v>
      </c>
      <c r="AY114" s="243" t="s">
        <v>134</v>
      </c>
    </row>
    <row r="115" s="13" customFormat="1">
      <c r="A115" s="13"/>
      <c r="B115" s="232"/>
      <c r="C115" s="233"/>
      <c r="D115" s="234" t="s">
        <v>145</v>
      </c>
      <c r="E115" s="235" t="s">
        <v>19</v>
      </c>
      <c r="F115" s="236" t="s">
        <v>497</v>
      </c>
      <c r="G115" s="233"/>
      <c r="H115" s="237">
        <v>189.791</v>
      </c>
      <c r="I115" s="238"/>
      <c r="J115" s="233"/>
      <c r="K115" s="233"/>
      <c r="L115" s="239"/>
      <c r="M115" s="240"/>
      <c r="N115" s="241"/>
      <c r="O115" s="241"/>
      <c r="P115" s="241"/>
      <c r="Q115" s="241"/>
      <c r="R115" s="241"/>
      <c r="S115" s="241"/>
      <c r="T115" s="24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145</v>
      </c>
      <c r="AU115" s="243" t="s">
        <v>83</v>
      </c>
      <c r="AV115" s="13" t="s">
        <v>83</v>
      </c>
      <c r="AW115" s="13" t="s">
        <v>35</v>
      </c>
      <c r="AX115" s="13" t="s">
        <v>74</v>
      </c>
      <c r="AY115" s="243" t="s">
        <v>134</v>
      </c>
    </row>
    <row r="116" s="13" customFormat="1">
      <c r="A116" s="13"/>
      <c r="B116" s="232"/>
      <c r="C116" s="233"/>
      <c r="D116" s="234" t="s">
        <v>145</v>
      </c>
      <c r="E116" s="235" t="s">
        <v>19</v>
      </c>
      <c r="F116" s="236" t="s">
        <v>498</v>
      </c>
      <c r="G116" s="233"/>
      <c r="H116" s="237">
        <v>0.92000000000000004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145</v>
      </c>
      <c r="AU116" s="243" t="s">
        <v>83</v>
      </c>
      <c r="AV116" s="13" t="s">
        <v>83</v>
      </c>
      <c r="AW116" s="13" t="s">
        <v>35</v>
      </c>
      <c r="AX116" s="13" t="s">
        <v>74</v>
      </c>
      <c r="AY116" s="243" t="s">
        <v>134</v>
      </c>
    </row>
    <row r="117" s="13" customFormat="1">
      <c r="A117" s="13"/>
      <c r="B117" s="232"/>
      <c r="C117" s="233"/>
      <c r="D117" s="234" t="s">
        <v>145</v>
      </c>
      <c r="E117" s="235" t="s">
        <v>19</v>
      </c>
      <c r="F117" s="236" t="s">
        <v>499</v>
      </c>
      <c r="G117" s="233"/>
      <c r="H117" s="237">
        <v>27.5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145</v>
      </c>
      <c r="AU117" s="243" t="s">
        <v>83</v>
      </c>
      <c r="AV117" s="13" t="s">
        <v>83</v>
      </c>
      <c r="AW117" s="13" t="s">
        <v>35</v>
      </c>
      <c r="AX117" s="13" t="s">
        <v>74</v>
      </c>
      <c r="AY117" s="243" t="s">
        <v>134</v>
      </c>
    </row>
    <row r="118" s="13" customFormat="1">
      <c r="A118" s="13"/>
      <c r="B118" s="232"/>
      <c r="C118" s="233"/>
      <c r="D118" s="234" t="s">
        <v>145</v>
      </c>
      <c r="E118" s="235" t="s">
        <v>19</v>
      </c>
      <c r="F118" s="236" t="s">
        <v>500</v>
      </c>
      <c r="G118" s="233"/>
      <c r="H118" s="237">
        <v>5.0529999999999999</v>
      </c>
      <c r="I118" s="238"/>
      <c r="J118" s="233"/>
      <c r="K118" s="233"/>
      <c r="L118" s="239"/>
      <c r="M118" s="240"/>
      <c r="N118" s="241"/>
      <c r="O118" s="241"/>
      <c r="P118" s="241"/>
      <c r="Q118" s="241"/>
      <c r="R118" s="241"/>
      <c r="S118" s="241"/>
      <c r="T118" s="24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3" t="s">
        <v>145</v>
      </c>
      <c r="AU118" s="243" t="s">
        <v>83</v>
      </c>
      <c r="AV118" s="13" t="s">
        <v>83</v>
      </c>
      <c r="AW118" s="13" t="s">
        <v>35</v>
      </c>
      <c r="AX118" s="13" t="s">
        <v>74</v>
      </c>
      <c r="AY118" s="243" t="s">
        <v>134</v>
      </c>
    </row>
    <row r="119" s="14" customFormat="1">
      <c r="A119" s="14"/>
      <c r="B119" s="244"/>
      <c r="C119" s="245"/>
      <c r="D119" s="234" t="s">
        <v>145</v>
      </c>
      <c r="E119" s="246" t="s">
        <v>19</v>
      </c>
      <c r="F119" s="247" t="s">
        <v>501</v>
      </c>
      <c r="G119" s="245"/>
      <c r="H119" s="248">
        <v>589.50999999999999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145</v>
      </c>
      <c r="AU119" s="254" t="s">
        <v>83</v>
      </c>
      <c r="AV119" s="14" t="s">
        <v>141</v>
      </c>
      <c r="AW119" s="14" t="s">
        <v>35</v>
      </c>
      <c r="AX119" s="14" t="s">
        <v>81</v>
      </c>
      <c r="AY119" s="254" t="s">
        <v>134</v>
      </c>
    </row>
    <row r="120" s="2" customFormat="1" ht="37.8" customHeight="1">
      <c r="A120" s="40"/>
      <c r="B120" s="41"/>
      <c r="C120" s="214" t="s">
        <v>141</v>
      </c>
      <c r="D120" s="214" t="s">
        <v>136</v>
      </c>
      <c r="E120" s="215" t="s">
        <v>502</v>
      </c>
      <c r="F120" s="216" t="s">
        <v>503</v>
      </c>
      <c r="G120" s="217" t="s">
        <v>163</v>
      </c>
      <c r="H120" s="218">
        <v>3.75</v>
      </c>
      <c r="I120" s="219"/>
      <c r="J120" s="220">
        <f>ROUND(I120*H120,2)</f>
        <v>0</v>
      </c>
      <c r="K120" s="216" t="s">
        <v>273</v>
      </c>
      <c r="L120" s="46"/>
      <c r="M120" s="221" t="s">
        <v>19</v>
      </c>
      <c r="N120" s="222" t="s">
        <v>45</v>
      </c>
      <c r="O120" s="86"/>
      <c r="P120" s="223">
        <f>O120*H120</f>
        <v>0</v>
      </c>
      <c r="Q120" s="223">
        <v>0</v>
      </c>
      <c r="R120" s="223">
        <f>Q120*H120</f>
        <v>0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141</v>
      </c>
      <c r="AT120" s="225" t="s">
        <v>136</v>
      </c>
      <c r="AU120" s="225" t="s">
        <v>83</v>
      </c>
      <c r="AY120" s="19" t="s">
        <v>134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81</v>
      </c>
      <c r="BK120" s="226">
        <f>ROUND(I120*H120,2)</f>
        <v>0</v>
      </c>
      <c r="BL120" s="19" t="s">
        <v>141</v>
      </c>
      <c r="BM120" s="225" t="s">
        <v>504</v>
      </c>
    </row>
    <row r="121" s="2" customFormat="1">
      <c r="A121" s="40"/>
      <c r="B121" s="41"/>
      <c r="C121" s="42"/>
      <c r="D121" s="227" t="s">
        <v>143</v>
      </c>
      <c r="E121" s="42"/>
      <c r="F121" s="228" t="s">
        <v>505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143</v>
      </c>
      <c r="AU121" s="19" t="s">
        <v>83</v>
      </c>
    </row>
    <row r="122" s="13" customFormat="1">
      <c r="A122" s="13"/>
      <c r="B122" s="232"/>
      <c r="C122" s="233"/>
      <c r="D122" s="234" t="s">
        <v>145</v>
      </c>
      <c r="E122" s="235" t="s">
        <v>19</v>
      </c>
      <c r="F122" s="236" t="s">
        <v>506</v>
      </c>
      <c r="G122" s="233"/>
      <c r="H122" s="237">
        <v>3.75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145</v>
      </c>
      <c r="AU122" s="243" t="s">
        <v>83</v>
      </c>
      <c r="AV122" s="13" t="s">
        <v>83</v>
      </c>
      <c r="AW122" s="13" t="s">
        <v>35</v>
      </c>
      <c r="AX122" s="13" t="s">
        <v>74</v>
      </c>
      <c r="AY122" s="243" t="s">
        <v>134</v>
      </c>
    </row>
    <row r="123" s="14" customFormat="1">
      <c r="A123" s="14"/>
      <c r="B123" s="244"/>
      <c r="C123" s="245"/>
      <c r="D123" s="234" t="s">
        <v>145</v>
      </c>
      <c r="E123" s="246" t="s">
        <v>19</v>
      </c>
      <c r="F123" s="247" t="s">
        <v>147</v>
      </c>
      <c r="G123" s="245"/>
      <c r="H123" s="248">
        <v>3.75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145</v>
      </c>
      <c r="AU123" s="254" t="s">
        <v>83</v>
      </c>
      <c r="AV123" s="14" t="s">
        <v>141</v>
      </c>
      <c r="AW123" s="14" t="s">
        <v>35</v>
      </c>
      <c r="AX123" s="14" t="s">
        <v>81</v>
      </c>
      <c r="AY123" s="254" t="s">
        <v>134</v>
      </c>
    </row>
    <row r="124" s="2" customFormat="1" ht="24.15" customHeight="1">
      <c r="A124" s="40"/>
      <c r="B124" s="41"/>
      <c r="C124" s="214" t="s">
        <v>167</v>
      </c>
      <c r="D124" s="214" t="s">
        <v>136</v>
      </c>
      <c r="E124" s="215" t="s">
        <v>507</v>
      </c>
      <c r="F124" s="216" t="s">
        <v>508</v>
      </c>
      <c r="G124" s="217" t="s">
        <v>163</v>
      </c>
      <c r="H124" s="218">
        <v>4.7519999999999998</v>
      </c>
      <c r="I124" s="219"/>
      <c r="J124" s="220">
        <f>ROUND(I124*H124,2)</f>
        <v>0</v>
      </c>
      <c r="K124" s="216" t="s">
        <v>273</v>
      </c>
      <c r="L124" s="46"/>
      <c r="M124" s="221" t="s">
        <v>19</v>
      </c>
      <c r="N124" s="222" t="s">
        <v>45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141</v>
      </c>
      <c r="AT124" s="225" t="s">
        <v>136</v>
      </c>
      <c r="AU124" s="225" t="s">
        <v>83</v>
      </c>
      <c r="AY124" s="19" t="s">
        <v>134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81</v>
      </c>
      <c r="BK124" s="226">
        <f>ROUND(I124*H124,2)</f>
        <v>0</v>
      </c>
      <c r="BL124" s="19" t="s">
        <v>141</v>
      </c>
      <c r="BM124" s="225" t="s">
        <v>509</v>
      </c>
    </row>
    <row r="125" s="2" customFormat="1">
      <c r="A125" s="40"/>
      <c r="B125" s="41"/>
      <c r="C125" s="42"/>
      <c r="D125" s="227" t="s">
        <v>143</v>
      </c>
      <c r="E125" s="42"/>
      <c r="F125" s="228" t="s">
        <v>510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143</v>
      </c>
      <c r="AU125" s="19" t="s">
        <v>83</v>
      </c>
    </row>
    <row r="126" s="13" customFormat="1">
      <c r="A126" s="13"/>
      <c r="B126" s="232"/>
      <c r="C126" s="233"/>
      <c r="D126" s="234" t="s">
        <v>145</v>
      </c>
      <c r="E126" s="235" t="s">
        <v>19</v>
      </c>
      <c r="F126" s="236" t="s">
        <v>511</v>
      </c>
      <c r="G126" s="233"/>
      <c r="H126" s="237">
        <v>4.7519999999999998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145</v>
      </c>
      <c r="AU126" s="243" t="s">
        <v>83</v>
      </c>
      <c r="AV126" s="13" t="s">
        <v>83</v>
      </c>
      <c r="AW126" s="13" t="s">
        <v>35</v>
      </c>
      <c r="AX126" s="13" t="s">
        <v>74</v>
      </c>
      <c r="AY126" s="243" t="s">
        <v>134</v>
      </c>
    </row>
    <row r="127" s="14" customFormat="1">
      <c r="A127" s="14"/>
      <c r="B127" s="244"/>
      <c r="C127" s="245"/>
      <c r="D127" s="234" t="s">
        <v>145</v>
      </c>
      <c r="E127" s="246" t="s">
        <v>19</v>
      </c>
      <c r="F127" s="247" t="s">
        <v>501</v>
      </c>
      <c r="G127" s="245"/>
      <c r="H127" s="248">
        <v>4.7519999999999998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145</v>
      </c>
      <c r="AU127" s="254" t="s">
        <v>83</v>
      </c>
      <c r="AV127" s="14" t="s">
        <v>141</v>
      </c>
      <c r="AW127" s="14" t="s">
        <v>35</v>
      </c>
      <c r="AX127" s="14" t="s">
        <v>81</v>
      </c>
      <c r="AY127" s="254" t="s">
        <v>134</v>
      </c>
    </row>
    <row r="128" s="2" customFormat="1" ht="33" customHeight="1">
      <c r="A128" s="40"/>
      <c r="B128" s="41"/>
      <c r="C128" s="214" t="s">
        <v>173</v>
      </c>
      <c r="D128" s="214" t="s">
        <v>136</v>
      </c>
      <c r="E128" s="215" t="s">
        <v>512</v>
      </c>
      <c r="F128" s="216" t="s">
        <v>513</v>
      </c>
      <c r="G128" s="217" t="s">
        <v>163</v>
      </c>
      <c r="H128" s="218">
        <v>1075.499</v>
      </c>
      <c r="I128" s="219"/>
      <c r="J128" s="220">
        <f>ROUND(I128*H128,2)</f>
        <v>0</v>
      </c>
      <c r="K128" s="216" t="s">
        <v>273</v>
      </c>
      <c r="L128" s="46"/>
      <c r="M128" s="221" t="s">
        <v>19</v>
      </c>
      <c r="N128" s="222" t="s">
        <v>45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141</v>
      </c>
      <c r="AT128" s="225" t="s">
        <v>136</v>
      </c>
      <c r="AU128" s="225" t="s">
        <v>83</v>
      </c>
      <c r="AY128" s="19" t="s">
        <v>134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81</v>
      </c>
      <c r="BK128" s="226">
        <f>ROUND(I128*H128,2)</f>
        <v>0</v>
      </c>
      <c r="BL128" s="19" t="s">
        <v>141</v>
      </c>
      <c r="BM128" s="225" t="s">
        <v>514</v>
      </c>
    </row>
    <row r="129" s="2" customFormat="1">
      <c r="A129" s="40"/>
      <c r="B129" s="41"/>
      <c r="C129" s="42"/>
      <c r="D129" s="227" t="s">
        <v>143</v>
      </c>
      <c r="E129" s="42"/>
      <c r="F129" s="228" t="s">
        <v>515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143</v>
      </c>
      <c r="AU129" s="19" t="s">
        <v>83</v>
      </c>
    </row>
    <row r="130" s="13" customFormat="1">
      <c r="A130" s="13"/>
      <c r="B130" s="232"/>
      <c r="C130" s="233"/>
      <c r="D130" s="234" t="s">
        <v>145</v>
      </c>
      <c r="E130" s="235" t="s">
        <v>19</v>
      </c>
      <c r="F130" s="236" t="s">
        <v>516</v>
      </c>
      <c r="G130" s="233"/>
      <c r="H130" s="237">
        <v>4.7519999999999998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145</v>
      </c>
      <c r="AU130" s="243" t="s">
        <v>83</v>
      </c>
      <c r="AV130" s="13" t="s">
        <v>83</v>
      </c>
      <c r="AW130" s="13" t="s">
        <v>35</v>
      </c>
      <c r="AX130" s="13" t="s">
        <v>74</v>
      </c>
      <c r="AY130" s="243" t="s">
        <v>134</v>
      </c>
    </row>
    <row r="131" s="13" customFormat="1">
      <c r="A131" s="13"/>
      <c r="B131" s="232"/>
      <c r="C131" s="233"/>
      <c r="D131" s="234" t="s">
        <v>145</v>
      </c>
      <c r="E131" s="235" t="s">
        <v>19</v>
      </c>
      <c r="F131" s="236" t="s">
        <v>517</v>
      </c>
      <c r="G131" s="233"/>
      <c r="H131" s="237">
        <v>4.7519999999999998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145</v>
      </c>
      <c r="AU131" s="243" t="s">
        <v>83</v>
      </c>
      <c r="AV131" s="13" t="s">
        <v>83</v>
      </c>
      <c r="AW131" s="13" t="s">
        <v>35</v>
      </c>
      <c r="AX131" s="13" t="s">
        <v>74</v>
      </c>
      <c r="AY131" s="243" t="s">
        <v>134</v>
      </c>
    </row>
    <row r="132" s="13" customFormat="1">
      <c r="A132" s="13"/>
      <c r="B132" s="232"/>
      <c r="C132" s="233"/>
      <c r="D132" s="234" t="s">
        <v>145</v>
      </c>
      <c r="E132" s="235" t="s">
        <v>19</v>
      </c>
      <c r="F132" s="236" t="s">
        <v>518</v>
      </c>
      <c r="G132" s="233"/>
      <c r="H132" s="237">
        <v>589.50999999999999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145</v>
      </c>
      <c r="AU132" s="243" t="s">
        <v>83</v>
      </c>
      <c r="AV132" s="13" t="s">
        <v>83</v>
      </c>
      <c r="AW132" s="13" t="s">
        <v>35</v>
      </c>
      <c r="AX132" s="13" t="s">
        <v>74</v>
      </c>
      <c r="AY132" s="243" t="s">
        <v>134</v>
      </c>
    </row>
    <row r="133" s="13" customFormat="1">
      <c r="A133" s="13"/>
      <c r="B133" s="232"/>
      <c r="C133" s="233"/>
      <c r="D133" s="234" t="s">
        <v>145</v>
      </c>
      <c r="E133" s="235" t="s">
        <v>19</v>
      </c>
      <c r="F133" s="236" t="s">
        <v>519</v>
      </c>
      <c r="G133" s="233"/>
      <c r="H133" s="237">
        <v>476.48500000000001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145</v>
      </c>
      <c r="AU133" s="243" t="s">
        <v>83</v>
      </c>
      <c r="AV133" s="13" t="s">
        <v>83</v>
      </c>
      <c r="AW133" s="13" t="s">
        <v>35</v>
      </c>
      <c r="AX133" s="13" t="s">
        <v>74</v>
      </c>
      <c r="AY133" s="243" t="s">
        <v>134</v>
      </c>
    </row>
    <row r="134" s="14" customFormat="1">
      <c r="A134" s="14"/>
      <c r="B134" s="244"/>
      <c r="C134" s="245"/>
      <c r="D134" s="234" t="s">
        <v>145</v>
      </c>
      <c r="E134" s="246" t="s">
        <v>19</v>
      </c>
      <c r="F134" s="247" t="s">
        <v>147</v>
      </c>
      <c r="G134" s="245"/>
      <c r="H134" s="248">
        <v>1075.499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145</v>
      </c>
      <c r="AU134" s="254" t="s">
        <v>83</v>
      </c>
      <c r="AV134" s="14" t="s">
        <v>141</v>
      </c>
      <c r="AW134" s="14" t="s">
        <v>35</v>
      </c>
      <c r="AX134" s="14" t="s">
        <v>81</v>
      </c>
      <c r="AY134" s="254" t="s">
        <v>134</v>
      </c>
    </row>
    <row r="135" s="2" customFormat="1" ht="37.8" customHeight="1">
      <c r="A135" s="40"/>
      <c r="B135" s="41"/>
      <c r="C135" s="214" t="s">
        <v>179</v>
      </c>
      <c r="D135" s="214" t="s">
        <v>136</v>
      </c>
      <c r="E135" s="215" t="s">
        <v>320</v>
      </c>
      <c r="F135" s="216" t="s">
        <v>321</v>
      </c>
      <c r="G135" s="217" t="s">
        <v>163</v>
      </c>
      <c r="H135" s="218">
        <v>113.02500000000001</v>
      </c>
      <c r="I135" s="219"/>
      <c r="J135" s="220">
        <f>ROUND(I135*H135,2)</f>
        <v>0</v>
      </c>
      <c r="K135" s="216" t="s">
        <v>273</v>
      </c>
      <c r="L135" s="46"/>
      <c r="M135" s="221" t="s">
        <v>19</v>
      </c>
      <c r="N135" s="222" t="s">
        <v>45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141</v>
      </c>
      <c r="AT135" s="225" t="s">
        <v>136</v>
      </c>
      <c r="AU135" s="225" t="s">
        <v>83</v>
      </c>
      <c r="AY135" s="19" t="s">
        <v>134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81</v>
      </c>
      <c r="BK135" s="226">
        <f>ROUND(I135*H135,2)</f>
        <v>0</v>
      </c>
      <c r="BL135" s="19" t="s">
        <v>141</v>
      </c>
      <c r="BM135" s="225" t="s">
        <v>520</v>
      </c>
    </row>
    <row r="136" s="2" customFormat="1">
      <c r="A136" s="40"/>
      <c r="B136" s="41"/>
      <c r="C136" s="42"/>
      <c r="D136" s="227" t="s">
        <v>143</v>
      </c>
      <c r="E136" s="42"/>
      <c r="F136" s="228" t="s">
        <v>323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143</v>
      </c>
      <c r="AU136" s="19" t="s">
        <v>83</v>
      </c>
    </row>
    <row r="137" s="13" customFormat="1">
      <c r="A137" s="13"/>
      <c r="B137" s="232"/>
      <c r="C137" s="233"/>
      <c r="D137" s="234" t="s">
        <v>145</v>
      </c>
      <c r="E137" s="235" t="s">
        <v>19</v>
      </c>
      <c r="F137" s="236" t="s">
        <v>521</v>
      </c>
      <c r="G137" s="233"/>
      <c r="H137" s="237">
        <v>113.02500000000001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145</v>
      </c>
      <c r="AU137" s="243" t="s">
        <v>83</v>
      </c>
      <c r="AV137" s="13" t="s">
        <v>83</v>
      </c>
      <c r="AW137" s="13" t="s">
        <v>35</v>
      </c>
      <c r="AX137" s="13" t="s">
        <v>74</v>
      </c>
      <c r="AY137" s="243" t="s">
        <v>134</v>
      </c>
    </row>
    <row r="138" s="14" customFormat="1">
      <c r="A138" s="14"/>
      <c r="B138" s="244"/>
      <c r="C138" s="245"/>
      <c r="D138" s="234" t="s">
        <v>145</v>
      </c>
      <c r="E138" s="246" t="s">
        <v>19</v>
      </c>
      <c r="F138" s="247" t="s">
        <v>147</v>
      </c>
      <c r="G138" s="245"/>
      <c r="H138" s="248">
        <v>113.02500000000001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145</v>
      </c>
      <c r="AU138" s="254" t="s">
        <v>83</v>
      </c>
      <c r="AV138" s="14" t="s">
        <v>141</v>
      </c>
      <c r="AW138" s="14" t="s">
        <v>35</v>
      </c>
      <c r="AX138" s="14" t="s">
        <v>81</v>
      </c>
      <c r="AY138" s="254" t="s">
        <v>134</v>
      </c>
    </row>
    <row r="139" s="2" customFormat="1" ht="24.15" customHeight="1">
      <c r="A139" s="40"/>
      <c r="B139" s="41"/>
      <c r="C139" s="214" t="s">
        <v>188</v>
      </c>
      <c r="D139" s="214" t="s">
        <v>136</v>
      </c>
      <c r="E139" s="215" t="s">
        <v>522</v>
      </c>
      <c r="F139" s="216" t="s">
        <v>523</v>
      </c>
      <c r="G139" s="217" t="s">
        <v>163</v>
      </c>
      <c r="H139" s="218">
        <v>481.23700000000002</v>
      </c>
      <c r="I139" s="219"/>
      <c r="J139" s="220">
        <f>ROUND(I139*H139,2)</f>
        <v>0</v>
      </c>
      <c r="K139" s="216" t="s">
        <v>273</v>
      </c>
      <c r="L139" s="46"/>
      <c r="M139" s="221" t="s">
        <v>19</v>
      </c>
      <c r="N139" s="222" t="s">
        <v>45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141</v>
      </c>
      <c r="AT139" s="225" t="s">
        <v>136</v>
      </c>
      <c r="AU139" s="225" t="s">
        <v>83</v>
      </c>
      <c r="AY139" s="19" t="s">
        <v>134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81</v>
      </c>
      <c r="BK139" s="226">
        <f>ROUND(I139*H139,2)</f>
        <v>0</v>
      </c>
      <c r="BL139" s="19" t="s">
        <v>141</v>
      </c>
      <c r="BM139" s="225" t="s">
        <v>524</v>
      </c>
    </row>
    <row r="140" s="2" customFormat="1">
      <c r="A140" s="40"/>
      <c r="B140" s="41"/>
      <c r="C140" s="42"/>
      <c r="D140" s="227" t="s">
        <v>143</v>
      </c>
      <c r="E140" s="42"/>
      <c r="F140" s="228" t="s">
        <v>525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143</v>
      </c>
      <c r="AU140" s="19" t="s">
        <v>83</v>
      </c>
    </row>
    <row r="141" s="13" customFormat="1">
      <c r="A141" s="13"/>
      <c r="B141" s="232"/>
      <c r="C141" s="233"/>
      <c r="D141" s="234" t="s">
        <v>145</v>
      </c>
      <c r="E141" s="235" t="s">
        <v>19</v>
      </c>
      <c r="F141" s="236" t="s">
        <v>517</v>
      </c>
      <c r="G141" s="233"/>
      <c r="H141" s="237">
        <v>4.7519999999999998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145</v>
      </c>
      <c r="AU141" s="243" t="s">
        <v>83</v>
      </c>
      <c r="AV141" s="13" t="s">
        <v>83</v>
      </c>
      <c r="AW141" s="13" t="s">
        <v>35</v>
      </c>
      <c r="AX141" s="13" t="s">
        <v>74</v>
      </c>
      <c r="AY141" s="243" t="s">
        <v>134</v>
      </c>
    </row>
    <row r="142" s="13" customFormat="1">
      <c r="A142" s="13"/>
      <c r="B142" s="232"/>
      <c r="C142" s="233"/>
      <c r="D142" s="234" t="s">
        <v>145</v>
      </c>
      <c r="E142" s="235" t="s">
        <v>19</v>
      </c>
      <c r="F142" s="236" t="s">
        <v>519</v>
      </c>
      <c r="G142" s="233"/>
      <c r="H142" s="237">
        <v>476.48500000000001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145</v>
      </c>
      <c r="AU142" s="243" t="s">
        <v>83</v>
      </c>
      <c r="AV142" s="13" t="s">
        <v>83</v>
      </c>
      <c r="AW142" s="13" t="s">
        <v>35</v>
      </c>
      <c r="AX142" s="13" t="s">
        <v>74</v>
      </c>
      <c r="AY142" s="243" t="s">
        <v>134</v>
      </c>
    </row>
    <row r="143" s="14" customFormat="1">
      <c r="A143" s="14"/>
      <c r="B143" s="244"/>
      <c r="C143" s="245"/>
      <c r="D143" s="234" t="s">
        <v>145</v>
      </c>
      <c r="E143" s="246" t="s">
        <v>19</v>
      </c>
      <c r="F143" s="247" t="s">
        <v>147</v>
      </c>
      <c r="G143" s="245"/>
      <c r="H143" s="248">
        <v>481.23700000000002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145</v>
      </c>
      <c r="AU143" s="254" t="s">
        <v>83</v>
      </c>
      <c r="AV143" s="14" t="s">
        <v>141</v>
      </c>
      <c r="AW143" s="14" t="s">
        <v>35</v>
      </c>
      <c r="AX143" s="14" t="s">
        <v>81</v>
      </c>
      <c r="AY143" s="254" t="s">
        <v>134</v>
      </c>
    </row>
    <row r="144" s="2" customFormat="1" ht="37.8" customHeight="1">
      <c r="A144" s="40"/>
      <c r="B144" s="41"/>
      <c r="C144" s="214" t="s">
        <v>195</v>
      </c>
      <c r="D144" s="214" t="s">
        <v>136</v>
      </c>
      <c r="E144" s="215" t="s">
        <v>333</v>
      </c>
      <c r="F144" s="216" t="s">
        <v>334</v>
      </c>
      <c r="G144" s="217" t="s">
        <v>163</v>
      </c>
      <c r="H144" s="218">
        <v>476.48500000000001</v>
      </c>
      <c r="I144" s="219"/>
      <c r="J144" s="220">
        <f>ROUND(I144*H144,2)</f>
        <v>0</v>
      </c>
      <c r="K144" s="216" t="s">
        <v>273</v>
      </c>
      <c r="L144" s="46"/>
      <c r="M144" s="221" t="s">
        <v>19</v>
      </c>
      <c r="N144" s="222" t="s">
        <v>45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141</v>
      </c>
      <c r="AT144" s="225" t="s">
        <v>136</v>
      </c>
      <c r="AU144" s="225" t="s">
        <v>83</v>
      </c>
      <c r="AY144" s="19" t="s">
        <v>134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81</v>
      </c>
      <c r="BK144" s="226">
        <f>ROUND(I144*H144,2)</f>
        <v>0</v>
      </c>
      <c r="BL144" s="19" t="s">
        <v>141</v>
      </c>
      <c r="BM144" s="225" t="s">
        <v>526</v>
      </c>
    </row>
    <row r="145" s="2" customFormat="1">
      <c r="A145" s="40"/>
      <c r="B145" s="41"/>
      <c r="C145" s="42"/>
      <c r="D145" s="227" t="s">
        <v>143</v>
      </c>
      <c r="E145" s="42"/>
      <c r="F145" s="228" t="s">
        <v>336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143</v>
      </c>
      <c r="AU145" s="19" t="s">
        <v>83</v>
      </c>
    </row>
    <row r="146" s="13" customFormat="1">
      <c r="A146" s="13"/>
      <c r="B146" s="232"/>
      <c r="C146" s="233"/>
      <c r="D146" s="234" t="s">
        <v>145</v>
      </c>
      <c r="E146" s="235" t="s">
        <v>19</v>
      </c>
      <c r="F146" s="236" t="s">
        <v>527</v>
      </c>
      <c r="G146" s="233"/>
      <c r="H146" s="237">
        <v>476.48500000000001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145</v>
      </c>
      <c r="AU146" s="243" t="s">
        <v>83</v>
      </c>
      <c r="AV146" s="13" t="s">
        <v>83</v>
      </c>
      <c r="AW146" s="13" t="s">
        <v>35</v>
      </c>
      <c r="AX146" s="13" t="s">
        <v>74</v>
      </c>
      <c r="AY146" s="243" t="s">
        <v>134</v>
      </c>
    </row>
    <row r="147" s="14" customFormat="1">
      <c r="A147" s="14"/>
      <c r="B147" s="244"/>
      <c r="C147" s="245"/>
      <c r="D147" s="234" t="s">
        <v>145</v>
      </c>
      <c r="E147" s="246" t="s">
        <v>19</v>
      </c>
      <c r="F147" s="247" t="s">
        <v>147</v>
      </c>
      <c r="G147" s="245"/>
      <c r="H147" s="248">
        <v>476.48500000000001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145</v>
      </c>
      <c r="AU147" s="254" t="s">
        <v>83</v>
      </c>
      <c r="AV147" s="14" t="s">
        <v>141</v>
      </c>
      <c r="AW147" s="14" t="s">
        <v>35</v>
      </c>
      <c r="AX147" s="14" t="s">
        <v>81</v>
      </c>
      <c r="AY147" s="254" t="s">
        <v>134</v>
      </c>
    </row>
    <row r="148" s="2" customFormat="1" ht="24.15" customHeight="1">
      <c r="A148" s="40"/>
      <c r="B148" s="41"/>
      <c r="C148" s="214" t="s">
        <v>200</v>
      </c>
      <c r="D148" s="214" t="s">
        <v>136</v>
      </c>
      <c r="E148" s="215" t="s">
        <v>340</v>
      </c>
      <c r="F148" s="216" t="s">
        <v>341</v>
      </c>
      <c r="G148" s="217" t="s">
        <v>204</v>
      </c>
      <c r="H148" s="218">
        <v>113.02500000000001</v>
      </c>
      <c r="I148" s="219"/>
      <c r="J148" s="220">
        <f>ROUND(I148*H148,2)</f>
        <v>0</v>
      </c>
      <c r="K148" s="216" t="s">
        <v>273</v>
      </c>
      <c r="L148" s="46"/>
      <c r="M148" s="221" t="s">
        <v>19</v>
      </c>
      <c r="N148" s="222" t="s">
        <v>45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141</v>
      </c>
      <c r="AT148" s="225" t="s">
        <v>136</v>
      </c>
      <c r="AU148" s="225" t="s">
        <v>83</v>
      </c>
      <c r="AY148" s="19" t="s">
        <v>134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81</v>
      </c>
      <c r="BK148" s="226">
        <f>ROUND(I148*H148,2)</f>
        <v>0</v>
      </c>
      <c r="BL148" s="19" t="s">
        <v>141</v>
      </c>
      <c r="BM148" s="225" t="s">
        <v>528</v>
      </c>
    </row>
    <row r="149" s="2" customFormat="1">
      <c r="A149" s="40"/>
      <c r="B149" s="41"/>
      <c r="C149" s="42"/>
      <c r="D149" s="227" t="s">
        <v>143</v>
      </c>
      <c r="E149" s="42"/>
      <c r="F149" s="228" t="s">
        <v>343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143</v>
      </c>
      <c r="AU149" s="19" t="s">
        <v>83</v>
      </c>
    </row>
    <row r="150" s="13" customFormat="1">
      <c r="A150" s="13"/>
      <c r="B150" s="232"/>
      <c r="C150" s="233"/>
      <c r="D150" s="234" t="s">
        <v>145</v>
      </c>
      <c r="E150" s="235" t="s">
        <v>19</v>
      </c>
      <c r="F150" s="236" t="s">
        <v>521</v>
      </c>
      <c r="G150" s="233"/>
      <c r="H150" s="237">
        <v>113.02500000000001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145</v>
      </c>
      <c r="AU150" s="243" t="s">
        <v>83</v>
      </c>
      <c r="AV150" s="13" t="s">
        <v>83</v>
      </c>
      <c r="AW150" s="13" t="s">
        <v>35</v>
      </c>
      <c r="AX150" s="13" t="s">
        <v>74</v>
      </c>
      <c r="AY150" s="243" t="s">
        <v>134</v>
      </c>
    </row>
    <row r="151" s="14" customFormat="1">
      <c r="A151" s="14"/>
      <c r="B151" s="244"/>
      <c r="C151" s="245"/>
      <c r="D151" s="234" t="s">
        <v>145</v>
      </c>
      <c r="E151" s="246" t="s">
        <v>19</v>
      </c>
      <c r="F151" s="247" t="s">
        <v>147</v>
      </c>
      <c r="G151" s="245"/>
      <c r="H151" s="248">
        <v>113.02500000000001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145</v>
      </c>
      <c r="AU151" s="254" t="s">
        <v>83</v>
      </c>
      <c r="AV151" s="14" t="s">
        <v>141</v>
      </c>
      <c r="AW151" s="14" t="s">
        <v>35</v>
      </c>
      <c r="AX151" s="14" t="s">
        <v>81</v>
      </c>
      <c r="AY151" s="254" t="s">
        <v>134</v>
      </c>
    </row>
    <row r="152" s="2" customFormat="1" ht="24.15" customHeight="1">
      <c r="A152" s="40"/>
      <c r="B152" s="41"/>
      <c r="C152" s="214" t="s">
        <v>207</v>
      </c>
      <c r="D152" s="214" t="s">
        <v>136</v>
      </c>
      <c r="E152" s="215" t="s">
        <v>345</v>
      </c>
      <c r="F152" s="216" t="s">
        <v>346</v>
      </c>
      <c r="G152" s="217" t="s">
        <v>163</v>
      </c>
      <c r="H152" s="218">
        <v>113.02500000000001</v>
      </c>
      <c r="I152" s="219"/>
      <c r="J152" s="220">
        <f>ROUND(I152*H152,2)</f>
        <v>0</v>
      </c>
      <c r="K152" s="216" t="s">
        <v>273</v>
      </c>
      <c r="L152" s="46"/>
      <c r="M152" s="221" t="s">
        <v>19</v>
      </c>
      <c r="N152" s="222" t="s">
        <v>45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141</v>
      </c>
      <c r="AT152" s="225" t="s">
        <v>136</v>
      </c>
      <c r="AU152" s="225" t="s">
        <v>83</v>
      </c>
      <c r="AY152" s="19" t="s">
        <v>134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81</v>
      </c>
      <c r="BK152" s="226">
        <f>ROUND(I152*H152,2)</f>
        <v>0</v>
      </c>
      <c r="BL152" s="19" t="s">
        <v>141</v>
      </c>
      <c r="BM152" s="225" t="s">
        <v>529</v>
      </c>
    </row>
    <row r="153" s="2" customFormat="1">
      <c r="A153" s="40"/>
      <c r="B153" s="41"/>
      <c r="C153" s="42"/>
      <c r="D153" s="227" t="s">
        <v>143</v>
      </c>
      <c r="E153" s="42"/>
      <c r="F153" s="228" t="s">
        <v>348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143</v>
      </c>
      <c r="AU153" s="19" t="s">
        <v>83</v>
      </c>
    </row>
    <row r="154" s="13" customFormat="1">
      <c r="A154" s="13"/>
      <c r="B154" s="232"/>
      <c r="C154" s="233"/>
      <c r="D154" s="234" t="s">
        <v>145</v>
      </c>
      <c r="E154" s="235" t="s">
        <v>19</v>
      </c>
      <c r="F154" s="236" t="s">
        <v>521</v>
      </c>
      <c r="G154" s="233"/>
      <c r="H154" s="237">
        <v>113.02500000000001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145</v>
      </c>
      <c r="AU154" s="243" t="s">
        <v>83</v>
      </c>
      <c r="AV154" s="13" t="s">
        <v>83</v>
      </c>
      <c r="AW154" s="13" t="s">
        <v>35</v>
      </c>
      <c r="AX154" s="13" t="s">
        <v>74</v>
      </c>
      <c r="AY154" s="243" t="s">
        <v>134</v>
      </c>
    </row>
    <row r="155" s="14" customFormat="1">
      <c r="A155" s="14"/>
      <c r="B155" s="244"/>
      <c r="C155" s="245"/>
      <c r="D155" s="234" t="s">
        <v>145</v>
      </c>
      <c r="E155" s="246" t="s">
        <v>19</v>
      </c>
      <c r="F155" s="247" t="s">
        <v>147</v>
      </c>
      <c r="G155" s="245"/>
      <c r="H155" s="248">
        <v>113.02500000000001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145</v>
      </c>
      <c r="AU155" s="254" t="s">
        <v>83</v>
      </c>
      <c r="AV155" s="14" t="s">
        <v>141</v>
      </c>
      <c r="AW155" s="14" t="s">
        <v>35</v>
      </c>
      <c r="AX155" s="14" t="s">
        <v>81</v>
      </c>
      <c r="AY155" s="254" t="s">
        <v>134</v>
      </c>
    </row>
    <row r="156" s="2" customFormat="1" ht="24.15" customHeight="1">
      <c r="A156" s="40"/>
      <c r="B156" s="41"/>
      <c r="C156" s="214" t="s">
        <v>8</v>
      </c>
      <c r="D156" s="214" t="s">
        <v>136</v>
      </c>
      <c r="E156" s="215" t="s">
        <v>530</v>
      </c>
      <c r="F156" s="216" t="s">
        <v>531</v>
      </c>
      <c r="G156" s="217" t="s">
        <v>139</v>
      </c>
      <c r="H156" s="218">
        <v>48.435000000000002</v>
      </c>
      <c r="I156" s="219"/>
      <c r="J156" s="220">
        <f>ROUND(I156*H156,2)</f>
        <v>0</v>
      </c>
      <c r="K156" s="216" t="s">
        <v>532</v>
      </c>
      <c r="L156" s="46"/>
      <c r="M156" s="221" t="s">
        <v>19</v>
      </c>
      <c r="N156" s="222" t="s">
        <v>45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141</v>
      </c>
      <c r="AT156" s="225" t="s">
        <v>136</v>
      </c>
      <c r="AU156" s="225" t="s">
        <v>83</v>
      </c>
      <c r="AY156" s="19" t="s">
        <v>134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81</v>
      </c>
      <c r="BK156" s="226">
        <f>ROUND(I156*H156,2)</f>
        <v>0</v>
      </c>
      <c r="BL156" s="19" t="s">
        <v>141</v>
      </c>
      <c r="BM156" s="225" t="s">
        <v>533</v>
      </c>
    </row>
    <row r="157" s="2" customFormat="1">
      <c r="A157" s="40"/>
      <c r="B157" s="41"/>
      <c r="C157" s="42"/>
      <c r="D157" s="227" t="s">
        <v>143</v>
      </c>
      <c r="E157" s="42"/>
      <c r="F157" s="228" t="s">
        <v>534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143</v>
      </c>
      <c r="AU157" s="19" t="s">
        <v>83</v>
      </c>
    </row>
    <row r="158" s="13" customFormat="1">
      <c r="A158" s="13"/>
      <c r="B158" s="232"/>
      <c r="C158" s="233"/>
      <c r="D158" s="234" t="s">
        <v>145</v>
      </c>
      <c r="E158" s="235" t="s">
        <v>19</v>
      </c>
      <c r="F158" s="236" t="s">
        <v>535</v>
      </c>
      <c r="G158" s="233"/>
      <c r="H158" s="237">
        <v>48.435000000000002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145</v>
      </c>
      <c r="AU158" s="243" t="s">
        <v>83</v>
      </c>
      <c r="AV158" s="13" t="s">
        <v>83</v>
      </c>
      <c r="AW158" s="13" t="s">
        <v>35</v>
      </c>
      <c r="AX158" s="13" t="s">
        <v>74</v>
      </c>
      <c r="AY158" s="243" t="s">
        <v>134</v>
      </c>
    </row>
    <row r="159" s="14" customFormat="1">
      <c r="A159" s="14"/>
      <c r="B159" s="244"/>
      <c r="C159" s="245"/>
      <c r="D159" s="234" t="s">
        <v>145</v>
      </c>
      <c r="E159" s="246" t="s">
        <v>19</v>
      </c>
      <c r="F159" s="247" t="s">
        <v>536</v>
      </c>
      <c r="G159" s="245"/>
      <c r="H159" s="248">
        <v>48.435000000000002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145</v>
      </c>
      <c r="AU159" s="254" t="s">
        <v>83</v>
      </c>
      <c r="AV159" s="14" t="s">
        <v>141</v>
      </c>
      <c r="AW159" s="14" t="s">
        <v>35</v>
      </c>
      <c r="AX159" s="14" t="s">
        <v>81</v>
      </c>
      <c r="AY159" s="254" t="s">
        <v>134</v>
      </c>
    </row>
    <row r="160" s="2" customFormat="1" ht="16.5" customHeight="1">
      <c r="A160" s="40"/>
      <c r="B160" s="41"/>
      <c r="C160" s="255" t="s">
        <v>217</v>
      </c>
      <c r="D160" s="255" t="s">
        <v>201</v>
      </c>
      <c r="E160" s="256" t="s">
        <v>537</v>
      </c>
      <c r="F160" s="257" t="s">
        <v>538</v>
      </c>
      <c r="G160" s="258" t="s">
        <v>539</v>
      </c>
      <c r="H160" s="259">
        <v>0.96899999999999997</v>
      </c>
      <c r="I160" s="260"/>
      <c r="J160" s="261">
        <f>ROUND(I160*H160,2)</f>
        <v>0</v>
      </c>
      <c r="K160" s="257" t="s">
        <v>532</v>
      </c>
      <c r="L160" s="262"/>
      <c r="M160" s="263" t="s">
        <v>19</v>
      </c>
      <c r="N160" s="264" t="s">
        <v>45</v>
      </c>
      <c r="O160" s="86"/>
      <c r="P160" s="223">
        <f>O160*H160</f>
        <v>0</v>
      </c>
      <c r="Q160" s="223">
        <v>0.001</v>
      </c>
      <c r="R160" s="223">
        <f>Q160*H160</f>
        <v>0.00096900000000000003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188</v>
      </c>
      <c r="AT160" s="225" t="s">
        <v>201</v>
      </c>
      <c r="AU160" s="225" t="s">
        <v>83</v>
      </c>
      <c r="AY160" s="19" t="s">
        <v>134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81</v>
      </c>
      <c r="BK160" s="226">
        <f>ROUND(I160*H160,2)</f>
        <v>0</v>
      </c>
      <c r="BL160" s="19" t="s">
        <v>141</v>
      </c>
      <c r="BM160" s="225" t="s">
        <v>540</v>
      </c>
    </row>
    <row r="161" s="13" customFormat="1">
      <c r="A161" s="13"/>
      <c r="B161" s="232"/>
      <c r="C161" s="233"/>
      <c r="D161" s="234" t="s">
        <v>145</v>
      </c>
      <c r="E161" s="235" t="s">
        <v>19</v>
      </c>
      <c r="F161" s="236" t="s">
        <v>535</v>
      </c>
      <c r="G161" s="233"/>
      <c r="H161" s="237">
        <v>48.435000000000002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145</v>
      </c>
      <c r="AU161" s="243" t="s">
        <v>83</v>
      </c>
      <c r="AV161" s="13" t="s">
        <v>83</v>
      </c>
      <c r="AW161" s="13" t="s">
        <v>35</v>
      </c>
      <c r="AX161" s="13" t="s">
        <v>74</v>
      </c>
      <c r="AY161" s="243" t="s">
        <v>134</v>
      </c>
    </row>
    <row r="162" s="14" customFormat="1">
      <c r="A162" s="14"/>
      <c r="B162" s="244"/>
      <c r="C162" s="245"/>
      <c r="D162" s="234" t="s">
        <v>145</v>
      </c>
      <c r="E162" s="246" t="s">
        <v>19</v>
      </c>
      <c r="F162" s="247" t="s">
        <v>536</v>
      </c>
      <c r="G162" s="245"/>
      <c r="H162" s="248">
        <v>48.435000000000002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145</v>
      </c>
      <c r="AU162" s="254" t="s">
        <v>83</v>
      </c>
      <c r="AV162" s="14" t="s">
        <v>141</v>
      </c>
      <c r="AW162" s="14" t="s">
        <v>35</v>
      </c>
      <c r="AX162" s="14" t="s">
        <v>81</v>
      </c>
      <c r="AY162" s="254" t="s">
        <v>134</v>
      </c>
    </row>
    <row r="163" s="13" customFormat="1">
      <c r="A163" s="13"/>
      <c r="B163" s="232"/>
      <c r="C163" s="233"/>
      <c r="D163" s="234" t="s">
        <v>145</v>
      </c>
      <c r="E163" s="233"/>
      <c r="F163" s="236" t="s">
        <v>541</v>
      </c>
      <c r="G163" s="233"/>
      <c r="H163" s="237">
        <v>0.96899999999999997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145</v>
      </c>
      <c r="AU163" s="243" t="s">
        <v>83</v>
      </c>
      <c r="AV163" s="13" t="s">
        <v>83</v>
      </c>
      <c r="AW163" s="13" t="s">
        <v>4</v>
      </c>
      <c r="AX163" s="13" t="s">
        <v>81</v>
      </c>
      <c r="AY163" s="243" t="s">
        <v>134</v>
      </c>
    </row>
    <row r="164" s="2" customFormat="1" ht="21.75" customHeight="1">
      <c r="A164" s="40"/>
      <c r="B164" s="41"/>
      <c r="C164" s="214" t="s">
        <v>225</v>
      </c>
      <c r="D164" s="214" t="s">
        <v>136</v>
      </c>
      <c r="E164" s="215" t="s">
        <v>542</v>
      </c>
      <c r="F164" s="216" t="s">
        <v>543</v>
      </c>
      <c r="G164" s="217" t="s">
        <v>139</v>
      </c>
      <c r="H164" s="218">
        <v>90.599999999999994</v>
      </c>
      <c r="I164" s="219"/>
      <c r="J164" s="220">
        <f>ROUND(I164*H164,2)</f>
        <v>0</v>
      </c>
      <c r="K164" s="216" t="s">
        <v>532</v>
      </c>
      <c r="L164" s="46"/>
      <c r="M164" s="221" t="s">
        <v>19</v>
      </c>
      <c r="N164" s="222" t="s">
        <v>45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141</v>
      </c>
      <c r="AT164" s="225" t="s">
        <v>136</v>
      </c>
      <c r="AU164" s="225" t="s">
        <v>83</v>
      </c>
      <c r="AY164" s="19" t="s">
        <v>134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81</v>
      </c>
      <c r="BK164" s="226">
        <f>ROUND(I164*H164,2)</f>
        <v>0</v>
      </c>
      <c r="BL164" s="19" t="s">
        <v>141</v>
      </c>
      <c r="BM164" s="225" t="s">
        <v>544</v>
      </c>
    </row>
    <row r="165" s="2" customFormat="1">
      <c r="A165" s="40"/>
      <c r="B165" s="41"/>
      <c r="C165" s="42"/>
      <c r="D165" s="227" t="s">
        <v>143</v>
      </c>
      <c r="E165" s="42"/>
      <c r="F165" s="228" t="s">
        <v>545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143</v>
      </c>
      <c r="AU165" s="19" t="s">
        <v>83</v>
      </c>
    </row>
    <row r="166" s="13" customFormat="1">
      <c r="A166" s="13"/>
      <c r="B166" s="232"/>
      <c r="C166" s="233"/>
      <c r="D166" s="234" t="s">
        <v>145</v>
      </c>
      <c r="E166" s="235" t="s">
        <v>19</v>
      </c>
      <c r="F166" s="236" t="s">
        <v>546</v>
      </c>
      <c r="G166" s="233"/>
      <c r="H166" s="237">
        <v>21.600000000000001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145</v>
      </c>
      <c r="AU166" s="243" t="s">
        <v>83</v>
      </c>
      <c r="AV166" s="13" t="s">
        <v>83</v>
      </c>
      <c r="AW166" s="13" t="s">
        <v>35</v>
      </c>
      <c r="AX166" s="13" t="s">
        <v>74</v>
      </c>
      <c r="AY166" s="243" t="s">
        <v>134</v>
      </c>
    </row>
    <row r="167" s="13" customFormat="1">
      <c r="A167" s="13"/>
      <c r="B167" s="232"/>
      <c r="C167" s="233"/>
      <c r="D167" s="234" t="s">
        <v>145</v>
      </c>
      <c r="E167" s="235" t="s">
        <v>19</v>
      </c>
      <c r="F167" s="236" t="s">
        <v>547</v>
      </c>
      <c r="G167" s="233"/>
      <c r="H167" s="237">
        <v>69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145</v>
      </c>
      <c r="AU167" s="243" t="s">
        <v>83</v>
      </c>
      <c r="AV167" s="13" t="s">
        <v>83</v>
      </c>
      <c r="AW167" s="13" t="s">
        <v>35</v>
      </c>
      <c r="AX167" s="13" t="s">
        <v>74</v>
      </c>
      <c r="AY167" s="243" t="s">
        <v>134</v>
      </c>
    </row>
    <row r="168" s="14" customFormat="1">
      <c r="A168" s="14"/>
      <c r="B168" s="244"/>
      <c r="C168" s="245"/>
      <c r="D168" s="234" t="s">
        <v>145</v>
      </c>
      <c r="E168" s="246" t="s">
        <v>19</v>
      </c>
      <c r="F168" s="247" t="s">
        <v>536</v>
      </c>
      <c r="G168" s="245"/>
      <c r="H168" s="248">
        <v>90.599999999999994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145</v>
      </c>
      <c r="AU168" s="254" t="s">
        <v>83</v>
      </c>
      <c r="AV168" s="14" t="s">
        <v>141</v>
      </c>
      <c r="AW168" s="14" t="s">
        <v>35</v>
      </c>
      <c r="AX168" s="14" t="s">
        <v>81</v>
      </c>
      <c r="AY168" s="254" t="s">
        <v>134</v>
      </c>
    </row>
    <row r="169" s="2" customFormat="1" ht="16.5" customHeight="1">
      <c r="A169" s="40"/>
      <c r="B169" s="41"/>
      <c r="C169" s="255" t="s">
        <v>230</v>
      </c>
      <c r="D169" s="255" t="s">
        <v>201</v>
      </c>
      <c r="E169" s="256" t="s">
        <v>537</v>
      </c>
      <c r="F169" s="257" t="s">
        <v>538</v>
      </c>
      <c r="G169" s="258" t="s">
        <v>539</v>
      </c>
      <c r="H169" s="259">
        <v>1.8120000000000001</v>
      </c>
      <c r="I169" s="260"/>
      <c r="J169" s="261">
        <f>ROUND(I169*H169,2)</f>
        <v>0</v>
      </c>
      <c r="K169" s="257" t="s">
        <v>532</v>
      </c>
      <c r="L169" s="262"/>
      <c r="M169" s="263" t="s">
        <v>19</v>
      </c>
      <c r="N169" s="264" t="s">
        <v>45</v>
      </c>
      <c r="O169" s="86"/>
      <c r="P169" s="223">
        <f>O169*H169</f>
        <v>0</v>
      </c>
      <c r="Q169" s="223">
        <v>0.001</v>
      </c>
      <c r="R169" s="223">
        <f>Q169*H169</f>
        <v>0.001812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188</v>
      </c>
      <c r="AT169" s="225" t="s">
        <v>201</v>
      </c>
      <c r="AU169" s="225" t="s">
        <v>83</v>
      </c>
      <c r="AY169" s="19" t="s">
        <v>134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81</v>
      </c>
      <c r="BK169" s="226">
        <f>ROUND(I169*H169,2)</f>
        <v>0</v>
      </c>
      <c r="BL169" s="19" t="s">
        <v>141</v>
      </c>
      <c r="BM169" s="225" t="s">
        <v>548</v>
      </c>
    </row>
    <row r="170" s="13" customFormat="1">
      <c r="A170" s="13"/>
      <c r="B170" s="232"/>
      <c r="C170" s="233"/>
      <c r="D170" s="234" t="s">
        <v>145</v>
      </c>
      <c r="E170" s="235" t="s">
        <v>19</v>
      </c>
      <c r="F170" s="236" t="s">
        <v>546</v>
      </c>
      <c r="G170" s="233"/>
      <c r="H170" s="237">
        <v>21.600000000000001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145</v>
      </c>
      <c r="AU170" s="243" t="s">
        <v>83</v>
      </c>
      <c r="AV170" s="13" t="s">
        <v>83</v>
      </c>
      <c r="AW170" s="13" t="s">
        <v>35</v>
      </c>
      <c r="AX170" s="13" t="s">
        <v>74</v>
      </c>
      <c r="AY170" s="243" t="s">
        <v>134</v>
      </c>
    </row>
    <row r="171" s="13" customFormat="1">
      <c r="A171" s="13"/>
      <c r="B171" s="232"/>
      <c r="C171" s="233"/>
      <c r="D171" s="234" t="s">
        <v>145</v>
      </c>
      <c r="E171" s="235" t="s">
        <v>19</v>
      </c>
      <c r="F171" s="236" t="s">
        <v>547</v>
      </c>
      <c r="G171" s="233"/>
      <c r="H171" s="237">
        <v>69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145</v>
      </c>
      <c r="AU171" s="243" t="s">
        <v>83</v>
      </c>
      <c r="AV171" s="13" t="s">
        <v>83</v>
      </c>
      <c r="AW171" s="13" t="s">
        <v>35</v>
      </c>
      <c r="AX171" s="13" t="s">
        <v>74</v>
      </c>
      <c r="AY171" s="243" t="s">
        <v>134</v>
      </c>
    </row>
    <row r="172" s="14" customFormat="1">
      <c r="A172" s="14"/>
      <c r="B172" s="244"/>
      <c r="C172" s="245"/>
      <c r="D172" s="234" t="s">
        <v>145</v>
      </c>
      <c r="E172" s="246" t="s">
        <v>19</v>
      </c>
      <c r="F172" s="247" t="s">
        <v>536</v>
      </c>
      <c r="G172" s="245"/>
      <c r="H172" s="248">
        <v>90.599999999999994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145</v>
      </c>
      <c r="AU172" s="254" t="s">
        <v>83</v>
      </c>
      <c r="AV172" s="14" t="s">
        <v>141</v>
      </c>
      <c r="AW172" s="14" t="s">
        <v>35</v>
      </c>
      <c r="AX172" s="14" t="s">
        <v>81</v>
      </c>
      <c r="AY172" s="254" t="s">
        <v>134</v>
      </c>
    </row>
    <row r="173" s="13" customFormat="1">
      <c r="A173" s="13"/>
      <c r="B173" s="232"/>
      <c r="C173" s="233"/>
      <c r="D173" s="234" t="s">
        <v>145</v>
      </c>
      <c r="E173" s="233"/>
      <c r="F173" s="236" t="s">
        <v>549</v>
      </c>
      <c r="G173" s="233"/>
      <c r="H173" s="237">
        <v>1.8120000000000001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145</v>
      </c>
      <c r="AU173" s="243" t="s">
        <v>83</v>
      </c>
      <c r="AV173" s="13" t="s">
        <v>83</v>
      </c>
      <c r="AW173" s="13" t="s">
        <v>4</v>
      </c>
      <c r="AX173" s="13" t="s">
        <v>81</v>
      </c>
      <c r="AY173" s="243" t="s">
        <v>134</v>
      </c>
    </row>
    <row r="174" s="2" customFormat="1" ht="24.15" customHeight="1">
      <c r="A174" s="40"/>
      <c r="B174" s="41"/>
      <c r="C174" s="214" t="s">
        <v>238</v>
      </c>
      <c r="D174" s="214" t="s">
        <v>136</v>
      </c>
      <c r="E174" s="215" t="s">
        <v>550</v>
      </c>
      <c r="F174" s="216" t="s">
        <v>551</v>
      </c>
      <c r="G174" s="217" t="s">
        <v>139</v>
      </c>
      <c r="H174" s="218">
        <v>48.435000000000002</v>
      </c>
      <c r="I174" s="219"/>
      <c r="J174" s="220">
        <f>ROUND(I174*H174,2)</f>
        <v>0</v>
      </c>
      <c r="K174" s="216" t="s">
        <v>532</v>
      </c>
      <c r="L174" s="46"/>
      <c r="M174" s="221" t="s">
        <v>19</v>
      </c>
      <c r="N174" s="222" t="s">
        <v>45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141</v>
      </c>
      <c r="AT174" s="225" t="s">
        <v>136</v>
      </c>
      <c r="AU174" s="225" t="s">
        <v>83</v>
      </c>
      <c r="AY174" s="19" t="s">
        <v>134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81</v>
      </c>
      <c r="BK174" s="226">
        <f>ROUND(I174*H174,2)</f>
        <v>0</v>
      </c>
      <c r="BL174" s="19" t="s">
        <v>141</v>
      </c>
      <c r="BM174" s="225" t="s">
        <v>552</v>
      </c>
    </row>
    <row r="175" s="2" customFormat="1">
      <c r="A175" s="40"/>
      <c r="B175" s="41"/>
      <c r="C175" s="42"/>
      <c r="D175" s="227" t="s">
        <v>143</v>
      </c>
      <c r="E175" s="42"/>
      <c r="F175" s="228" t="s">
        <v>553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143</v>
      </c>
      <c r="AU175" s="19" t="s">
        <v>83</v>
      </c>
    </row>
    <row r="176" s="13" customFormat="1">
      <c r="A176" s="13"/>
      <c r="B176" s="232"/>
      <c r="C176" s="233"/>
      <c r="D176" s="234" t="s">
        <v>145</v>
      </c>
      <c r="E176" s="235" t="s">
        <v>19</v>
      </c>
      <c r="F176" s="236" t="s">
        <v>535</v>
      </c>
      <c r="G176" s="233"/>
      <c r="H176" s="237">
        <v>48.435000000000002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145</v>
      </c>
      <c r="AU176" s="243" t="s">
        <v>83</v>
      </c>
      <c r="AV176" s="13" t="s">
        <v>83</v>
      </c>
      <c r="AW176" s="13" t="s">
        <v>35</v>
      </c>
      <c r="AX176" s="13" t="s">
        <v>74</v>
      </c>
      <c r="AY176" s="243" t="s">
        <v>134</v>
      </c>
    </row>
    <row r="177" s="14" customFormat="1">
      <c r="A177" s="14"/>
      <c r="B177" s="244"/>
      <c r="C177" s="245"/>
      <c r="D177" s="234" t="s">
        <v>145</v>
      </c>
      <c r="E177" s="246" t="s">
        <v>19</v>
      </c>
      <c r="F177" s="247" t="s">
        <v>536</v>
      </c>
      <c r="G177" s="245"/>
      <c r="H177" s="248">
        <v>48.435000000000002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145</v>
      </c>
      <c r="AU177" s="254" t="s">
        <v>83</v>
      </c>
      <c r="AV177" s="14" t="s">
        <v>141</v>
      </c>
      <c r="AW177" s="14" t="s">
        <v>35</v>
      </c>
      <c r="AX177" s="14" t="s">
        <v>81</v>
      </c>
      <c r="AY177" s="254" t="s">
        <v>134</v>
      </c>
    </row>
    <row r="178" s="2" customFormat="1" ht="21.75" customHeight="1">
      <c r="A178" s="40"/>
      <c r="B178" s="41"/>
      <c r="C178" s="214" t="s">
        <v>245</v>
      </c>
      <c r="D178" s="214" t="s">
        <v>136</v>
      </c>
      <c r="E178" s="215" t="s">
        <v>554</v>
      </c>
      <c r="F178" s="216" t="s">
        <v>555</v>
      </c>
      <c r="G178" s="217" t="s">
        <v>139</v>
      </c>
      <c r="H178" s="218">
        <v>12</v>
      </c>
      <c r="I178" s="219"/>
      <c r="J178" s="220">
        <f>ROUND(I178*H178,2)</f>
        <v>0</v>
      </c>
      <c r="K178" s="216" t="s">
        <v>273</v>
      </c>
      <c r="L178" s="46"/>
      <c r="M178" s="221" t="s">
        <v>19</v>
      </c>
      <c r="N178" s="222" t="s">
        <v>45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141</v>
      </c>
      <c r="AT178" s="225" t="s">
        <v>136</v>
      </c>
      <c r="AU178" s="225" t="s">
        <v>83</v>
      </c>
      <c r="AY178" s="19" t="s">
        <v>134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81</v>
      </c>
      <c r="BK178" s="226">
        <f>ROUND(I178*H178,2)</f>
        <v>0</v>
      </c>
      <c r="BL178" s="19" t="s">
        <v>141</v>
      </c>
      <c r="BM178" s="225" t="s">
        <v>556</v>
      </c>
    </row>
    <row r="179" s="2" customFormat="1">
      <c r="A179" s="40"/>
      <c r="B179" s="41"/>
      <c r="C179" s="42"/>
      <c r="D179" s="227" t="s">
        <v>143</v>
      </c>
      <c r="E179" s="42"/>
      <c r="F179" s="228" t="s">
        <v>557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143</v>
      </c>
      <c r="AU179" s="19" t="s">
        <v>83</v>
      </c>
    </row>
    <row r="180" s="13" customFormat="1">
      <c r="A180" s="13"/>
      <c r="B180" s="232"/>
      <c r="C180" s="233"/>
      <c r="D180" s="234" t="s">
        <v>145</v>
      </c>
      <c r="E180" s="235" t="s">
        <v>19</v>
      </c>
      <c r="F180" s="236" t="s">
        <v>558</v>
      </c>
      <c r="G180" s="233"/>
      <c r="H180" s="237">
        <v>12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145</v>
      </c>
      <c r="AU180" s="243" t="s">
        <v>83</v>
      </c>
      <c r="AV180" s="13" t="s">
        <v>83</v>
      </c>
      <c r="AW180" s="13" t="s">
        <v>35</v>
      </c>
      <c r="AX180" s="13" t="s">
        <v>74</v>
      </c>
      <c r="AY180" s="243" t="s">
        <v>134</v>
      </c>
    </row>
    <row r="181" s="14" customFormat="1">
      <c r="A181" s="14"/>
      <c r="B181" s="244"/>
      <c r="C181" s="245"/>
      <c r="D181" s="234" t="s">
        <v>145</v>
      </c>
      <c r="E181" s="246" t="s">
        <v>19</v>
      </c>
      <c r="F181" s="247" t="s">
        <v>147</v>
      </c>
      <c r="G181" s="245"/>
      <c r="H181" s="248">
        <v>12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145</v>
      </c>
      <c r="AU181" s="254" t="s">
        <v>83</v>
      </c>
      <c r="AV181" s="14" t="s">
        <v>141</v>
      </c>
      <c r="AW181" s="14" t="s">
        <v>35</v>
      </c>
      <c r="AX181" s="14" t="s">
        <v>81</v>
      </c>
      <c r="AY181" s="254" t="s">
        <v>134</v>
      </c>
    </row>
    <row r="182" s="2" customFormat="1" ht="24.15" customHeight="1">
      <c r="A182" s="40"/>
      <c r="B182" s="41"/>
      <c r="C182" s="214" t="s">
        <v>251</v>
      </c>
      <c r="D182" s="214" t="s">
        <v>136</v>
      </c>
      <c r="E182" s="215" t="s">
        <v>358</v>
      </c>
      <c r="F182" s="216" t="s">
        <v>359</v>
      </c>
      <c r="G182" s="217" t="s">
        <v>139</v>
      </c>
      <c r="H182" s="218">
        <v>133.19999999999999</v>
      </c>
      <c r="I182" s="219"/>
      <c r="J182" s="220">
        <f>ROUND(I182*H182,2)</f>
        <v>0</v>
      </c>
      <c r="K182" s="216" t="s">
        <v>532</v>
      </c>
      <c r="L182" s="46"/>
      <c r="M182" s="221" t="s">
        <v>19</v>
      </c>
      <c r="N182" s="222" t="s">
        <v>45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141</v>
      </c>
      <c r="AT182" s="225" t="s">
        <v>136</v>
      </c>
      <c r="AU182" s="225" t="s">
        <v>83</v>
      </c>
      <c r="AY182" s="19" t="s">
        <v>134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81</v>
      </c>
      <c r="BK182" s="226">
        <f>ROUND(I182*H182,2)</f>
        <v>0</v>
      </c>
      <c r="BL182" s="19" t="s">
        <v>141</v>
      </c>
      <c r="BM182" s="225" t="s">
        <v>559</v>
      </c>
    </row>
    <row r="183" s="2" customFormat="1">
      <c r="A183" s="40"/>
      <c r="B183" s="41"/>
      <c r="C183" s="42"/>
      <c r="D183" s="227" t="s">
        <v>143</v>
      </c>
      <c r="E183" s="42"/>
      <c r="F183" s="228" t="s">
        <v>560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143</v>
      </c>
      <c r="AU183" s="19" t="s">
        <v>83</v>
      </c>
    </row>
    <row r="184" s="13" customFormat="1">
      <c r="A184" s="13"/>
      <c r="B184" s="232"/>
      <c r="C184" s="233"/>
      <c r="D184" s="234" t="s">
        <v>145</v>
      </c>
      <c r="E184" s="235" t="s">
        <v>19</v>
      </c>
      <c r="F184" s="236" t="s">
        <v>561</v>
      </c>
      <c r="G184" s="233"/>
      <c r="H184" s="237">
        <v>133.19999999999999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145</v>
      </c>
      <c r="AU184" s="243" t="s">
        <v>83</v>
      </c>
      <c r="AV184" s="13" t="s">
        <v>83</v>
      </c>
      <c r="AW184" s="13" t="s">
        <v>35</v>
      </c>
      <c r="AX184" s="13" t="s">
        <v>81</v>
      </c>
      <c r="AY184" s="243" t="s">
        <v>134</v>
      </c>
    </row>
    <row r="185" s="2" customFormat="1" ht="24.15" customHeight="1">
      <c r="A185" s="40"/>
      <c r="B185" s="41"/>
      <c r="C185" s="214" t="s">
        <v>256</v>
      </c>
      <c r="D185" s="214" t="s">
        <v>136</v>
      </c>
      <c r="E185" s="215" t="s">
        <v>562</v>
      </c>
      <c r="F185" s="216" t="s">
        <v>563</v>
      </c>
      <c r="G185" s="217" t="s">
        <v>139</v>
      </c>
      <c r="H185" s="218">
        <v>90.599999999999994</v>
      </c>
      <c r="I185" s="219"/>
      <c r="J185" s="220">
        <f>ROUND(I185*H185,2)</f>
        <v>0</v>
      </c>
      <c r="K185" s="216" t="s">
        <v>532</v>
      </c>
      <c r="L185" s="46"/>
      <c r="M185" s="221" t="s">
        <v>19</v>
      </c>
      <c r="N185" s="222" t="s">
        <v>45</v>
      </c>
      <c r="O185" s="86"/>
      <c r="P185" s="223">
        <f>O185*H185</f>
        <v>0</v>
      </c>
      <c r="Q185" s="223">
        <v>0</v>
      </c>
      <c r="R185" s="223">
        <f>Q185*H185</f>
        <v>0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141</v>
      </c>
      <c r="AT185" s="225" t="s">
        <v>136</v>
      </c>
      <c r="AU185" s="225" t="s">
        <v>83</v>
      </c>
      <c r="AY185" s="19" t="s">
        <v>134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81</v>
      </c>
      <c r="BK185" s="226">
        <f>ROUND(I185*H185,2)</f>
        <v>0</v>
      </c>
      <c r="BL185" s="19" t="s">
        <v>141</v>
      </c>
      <c r="BM185" s="225" t="s">
        <v>564</v>
      </c>
    </row>
    <row r="186" s="2" customFormat="1">
      <c r="A186" s="40"/>
      <c r="B186" s="41"/>
      <c r="C186" s="42"/>
      <c r="D186" s="227" t="s">
        <v>143</v>
      </c>
      <c r="E186" s="42"/>
      <c r="F186" s="228" t="s">
        <v>565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143</v>
      </c>
      <c r="AU186" s="19" t="s">
        <v>83</v>
      </c>
    </row>
    <row r="187" s="13" customFormat="1">
      <c r="A187" s="13"/>
      <c r="B187" s="232"/>
      <c r="C187" s="233"/>
      <c r="D187" s="234" t="s">
        <v>145</v>
      </c>
      <c r="E187" s="235" t="s">
        <v>19</v>
      </c>
      <c r="F187" s="236" t="s">
        <v>546</v>
      </c>
      <c r="G187" s="233"/>
      <c r="H187" s="237">
        <v>21.600000000000001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145</v>
      </c>
      <c r="AU187" s="243" t="s">
        <v>83</v>
      </c>
      <c r="AV187" s="13" t="s">
        <v>83</v>
      </c>
      <c r="AW187" s="13" t="s">
        <v>35</v>
      </c>
      <c r="AX187" s="13" t="s">
        <v>74</v>
      </c>
      <c r="AY187" s="243" t="s">
        <v>134</v>
      </c>
    </row>
    <row r="188" s="13" customFormat="1">
      <c r="A188" s="13"/>
      <c r="B188" s="232"/>
      <c r="C188" s="233"/>
      <c r="D188" s="234" t="s">
        <v>145</v>
      </c>
      <c r="E188" s="235" t="s">
        <v>19</v>
      </c>
      <c r="F188" s="236" t="s">
        <v>547</v>
      </c>
      <c r="G188" s="233"/>
      <c r="H188" s="237">
        <v>69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145</v>
      </c>
      <c r="AU188" s="243" t="s">
        <v>83</v>
      </c>
      <c r="AV188" s="13" t="s">
        <v>83</v>
      </c>
      <c r="AW188" s="13" t="s">
        <v>35</v>
      </c>
      <c r="AX188" s="13" t="s">
        <v>74</v>
      </c>
      <c r="AY188" s="243" t="s">
        <v>134</v>
      </c>
    </row>
    <row r="189" s="14" customFormat="1">
      <c r="A189" s="14"/>
      <c r="B189" s="244"/>
      <c r="C189" s="245"/>
      <c r="D189" s="234" t="s">
        <v>145</v>
      </c>
      <c r="E189" s="246" t="s">
        <v>19</v>
      </c>
      <c r="F189" s="247" t="s">
        <v>536</v>
      </c>
      <c r="G189" s="245"/>
      <c r="H189" s="248">
        <v>90.599999999999994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145</v>
      </c>
      <c r="AU189" s="254" t="s">
        <v>83</v>
      </c>
      <c r="AV189" s="14" t="s">
        <v>141</v>
      </c>
      <c r="AW189" s="14" t="s">
        <v>35</v>
      </c>
      <c r="AX189" s="14" t="s">
        <v>81</v>
      </c>
      <c r="AY189" s="254" t="s">
        <v>134</v>
      </c>
    </row>
    <row r="190" s="2" customFormat="1" ht="16.5" customHeight="1">
      <c r="A190" s="40"/>
      <c r="B190" s="41"/>
      <c r="C190" s="214" t="s">
        <v>263</v>
      </c>
      <c r="D190" s="214" t="s">
        <v>136</v>
      </c>
      <c r="E190" s="215" t="s">
        <v>566</v>
      </c>
      <c r="F190" s="216" t="s">
        <v>567</v>
      </c>
      <c r="G190" s="217" t="s">
        <v>139</v>
      </c>
      <c r="H190" s="218">
        <v>44.289999999999999</v>
      </c>
      <c r="I190" s="219"/>
      <c r="J190" s="220">
        <f>ROUND(I190*H190,2)</f>
        <v>0</v>
      </c>
      <c r="K190" s="216" t="s">
        <v>273</v>
      </c>
      <c r="L190" s="46"/>
      <c r="M190" s="221" t="s">
        <v>19</v>
      </c>
      <c r="N190" s="222" t="s">
        <v>45</v>
      </c>
      <c r="O190" s="86"/>
      <c r="P190" s="223">
        <f>O190*H190</f>
        <v>0</v>
      </c>
      <c r="Q190" s="223">
        <v>0.108</v>
      </c>
      <c r="R190" s="223">
        <f>Q190*H190</f>
        <v>4.7833199999999998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141</v>
      </c>
      <c r="AT190" s="225" t="s">
        <v>136</v>
      </c>
      <c r="AU190" s="225" t="s">
        <v>83</v>
      </c>
      <c r="AY190" s="19" t="s">
        <v>134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81</v>
      </c>
      <c r="BK190" s="226">
        <f>ROUND(I190*H190,2)</f>
        <v>0</v>
      </c>
      <c r="BL190" s="19" t="s">
        <v>141</v>
      </c>
      <c r="BM190" s="225" t="s">
        <v>568</v>
      </c>
    </row>
    <row r="191" s="2" customFormat="1">
      <c r="A191" s="40"/>
      <c r="B191" s="41"/>
      <c r="C191" s="42"/>
      <c r="D191" s="227" t="s">
        <v>143</v>
      </c>
      <c r="E191" s="42"/>
      <c r="F191" s="228" t="s">
        <v>569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143</v>
      </c>
      <c r="AU191" s="19" t="s">
        <v>83</v>
      </c>
    </row>
    <row r="192" s="13" customFormat="1">
      <c r="A192" s="13"/>
      <c r="B192" s="232"/>
      <c r="C192" s="233"/>
      <c r="D192" s="234" t="s">
        <v>145</v>
      </c>
      <c r="E192" s="235" t="s">
        <v>19</v>
      </c>
      <c r="F192" s="236" t="s">
        <v>482</v>
      </c>
      <c r="G192" s="233"/>
      <c r="H192" s="237">
        <v>44.289999999999999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145</v>
      </c>
      <c r="AU192" s="243" t="s">
        <v>83</v>
      </c>
      <c r="AV192" s="13" t="s">
        <v>83</v>
      </c>
      <c r="AW192" s="13" t="s">
        <v>35</v>
      </c>
      <c r="AX192" s="13" t="s">
        <v>74</v>
      </c>
      <c r="AY192" s="243" t="s">
        <v>134</v>
      </c>
    </row>
    <row r="193" s="14" customFormat="1">
      <c r="A193" s="14"/>
      <c r="B193" s="244"/>
      <c r="C193" s="245"/>
      <c r="D193" s="234" t="s">
        <v>145</v>
      </c>
      <c r="E193" s="246" t="s">
        <v>19</v>
      </c>
      <c r="F193" s="247" t="s">
        <v>147</v>
      </c>
      <c r="G193" s="245"/>
      <c r="H193" s="248">
        <v>44.289999999999999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145</v>
      </c>
      <c r="AU193" s="254" t="s">
        <v>83</v>
      </c>
      <c r="AV193" s="14" t="s">
        <v>141</v>
      </c>
      <c r="AW193" s="14" t="s">
        <v>35</v>
      </c>
      <c r="AX193" s="14" t="s">
        <v>81</v>
      </c>
      <c r="AY193" s="254" t="s">
        <v>134</v>
      </c>
    </row>
    <row r="194" s="2" customFormat="1" ht="16.5" customHeight="1">
      <c r="A194" s="40"/>
      <c r="B194" s="41"/>
      <c r="C194" s="255" t="s">
        <v>7</v>
      </c>
      <c r="D194" s="255" t="s">
        <v>201</v>
      </c>
      <c r="E194" s="256" t="s">
        <v>218</v>
      </c>
      <c r="F194" s="257" t="s">
        <v>570</v>
      </c>
      <c r="G194" s="258" t="s">
        <v>220</v>
      </c>
      <c r="H194" s="259">
        <v>12</v>
      </c>
      <c r="I194" s="260"/>
      <c r="J194" s="261">
        <f>ROUND(I194*H194,2)</f>
        <v>0</v>
      </c>
      <c r="K194" s="257" t="s">
        <v>571</v>
      </c>
      <c r="L194" s="262"/>
      <c r="M194" s="263" t="s">
        <v>19</v>
      </c>
      <c r="N194" s="264" t="s">
        <v>45</v>
      </c>
      <c r="O194" s="86"/>
      <c r="P194" s="223">
        <f>O194*H194</f>
        <v>0</v>
      </c>
      <c r="Q194" s="223">
        <v>1.1200000000000001</v>
      </c>
      <c r="R194" s="223">
        <f>Q194*H194</f>
        <v>13.440000000000001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188</v>
      </c>
      <c r="AT194" s="225" t="s">
        <v>201</v>
      </c>
      <c r="AU194" s="225" t="s">
        <v>83</v>
      </c>
      <c r="AY194" s="19" t="s">
        <v>134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81</v>
      </c>
      <c r="BK194" s="226">
        <f>ROUND(I194*H194,2)</f>
        <v>0</v>
      </c>
      <c r="BL194" s="19" t="s">
        <v>141</v>
      </c>
      <c r="BM194" s="225" t="s">
        <v>572</v>
      </c>
    </row>
    <row r="195" s="13" customFormat="1">
      <c r="A195" s="13"/>
      <c r="B195" s="232"/>
      <c r="C195" s="233"/>
      <c r="D195" s="234" t="s">
        <v>145</v>
      </c>
      <c r="E195" s="235" t="s">
        <v>19</v>
      </c>
      <c r="F195" s="236" t="s">
        <v>8</v>
      </c>
      <c r="G195" s="233"/>
      <c r="H195" s="237">
        <v>12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145</v>
      </c>
      <c r="AU195" s="243" t="s">
        <v>83</v>
      </c>
      <c r="AV195" s="13" t="s">
        <v>83</v>
      </c>
      <c r="AW195" s="13" t="s">
        <v>35</v>
      </c>
      <c r="AX195" s="13" t="s">
        <v>74</v>
      </c>
      <c r="AY195" s="243" t="s">
        <v>134</v>
      </c>
    </row>
    <row r="196" s="14" customFormat="1">
      <c r="A196" s="14"/>
      <c r="B196" s="244"/>
      <c r="C196" s="245"/>
      <c r="D196" s="234" t="s">
        <v>145</v>
      </c>
      <c r="E196" s="246" t="s">
        <v>19</v>
      </c>
      <c r="F196" s="247" t="s">
        <v>147</v>
      </c>
      <c r="G196" s="245"/>
      <c r="H196" s="248">
        <v>12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145</v>
      </c>
      <c r="AU196" s="254" t="s">
        <v>83</v>
      </c>
      <c r="AV196" s="14" t="s">
        <v>141</v>
      </c>
      <c r="AW196" s="14" t="s">
        <v>35</v>
      </c>
      <c r="AX196" s="14" t="s">
        <v>81</v>
      </c>
      <c r="AY196" s="254" t="s">
        <v>134</v>
      </c>
    </row>
    <row r="197" s="12" customFormat="1" ht="22.8" customHeight="1">
      <c r="A197" s="12"/>
      <c r="B197" s="198"/>
      <c r="C197" s="199"/>
      <c r="D197" s="200" t="s">
        <v>73</v>
      </c>
      <c r="E197" s="212" t="s">
        <v>154</v>
      </c>
      <c r="F197" s="212" t="s">
        <v>400</v>
      </c>
      <c r="G197" s="199"/>
      <c r="H197" s="199"/>
      <c r="I197" s="202"/>
      <c r="J197" s="213">
        <f>BK197</f>
        <v>0</v>
      </c>
      <c r="K197" s="199"/>
      <c r="L197" s="204"/>
      <c r="M197" s="205"/>
      <c r="N197" s="206"/>
      <c r="O197" s="206"/>
      <c r="P197" s="207">
        <f>SUM(P198:P258)</f>
        <v>0</v>
      </c>
      <c r="Q197" s="206"/>
      <c r="R197" s="207">
        <f>SUM(R198:R258)</f>
        <v>227.91198813</v>
      </c>
      <c r="S197" s="206"/>
      <c r="T197" s="208">
        <f>SUM(T198:T258)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9" t="s">
        <v>81</v>
      </c>
      <c r="AT197" s="210" t="s">
        <v>73</v>
      </c>
      <c r="AU197" s="210" t="s">
        <v>81</v>
      </c>
      <c r="AY197" s="209" t="s">
        <v>134</v>
      </c>
      <c r="BK197" s="211">
        <f>SUM(BK198:BK258)</f>
        <v>0</v>
      </c>
    </row>
    <row r="198" s="2" customFormat="1" ht="44.25" customHeight="1">
      <c r="A198" s="40"/>
      <c r="B198" s="41"/>
      <c r="C198" s="214" t="s">
        <v>401</v>
      </c>
      <c r="D198" s="214" t="s">
        <v>136</v>
      </c>
      <c r="E198" s="215" t="s">
        <v>573</v>
      </c>
      <c r="F198" s="216" t="s">
        <v>574</v>
      </c>
      <c r="G198" s="217" t="s">
        <v>163</v>
      </c>
      <c r="H198" s="218">
        <v>34.515999999999998</v>
      </c>
      <c r="I198" s="219"/>
      <c r="J198" s="220">
        <f>ROUND(I198*H198,2)</f>
        <v>0</v>
      </c>
      <c r="K198" s="216" t="s">
        <v>273</v>
      </c>
      <c r="L198" s="46"/>
      <c r="M198" s="221" t="s">
        <v>19</v>
      </c>
      <c r="N198" s="222" t="s">
        <v>45</v>
      </c>
      <c r="O198" s="86"/>
      <c r="P198" s="223">
        <f>O198*H198</f>
        <v>0</v>
      </c>
      <c r="Q198" s="223">
        <v>3.11388</v>
      </c>
      <c r="R198" s="223">
        <f>Q198*H198</f>
        <v>107.47868208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141</v>
      </c>
      <c r="AT198" s="225" t="s">
        <v>136</v>
      </c>
      <c r="AU198" s="225" t="s">
        <v>83</v>
      </c>
      <c r="AY198" s="19" t="s">
        <v>134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81</v>
      </c>
      <c r="BK198" s="226">
        <f>ROUND(I198*H198,2)</f>
        <v>0</v>
      </c>
      <c r="BL198" s="19" t="s">
        <v>141</v>
      </c>
      <c r="BM198" s="225" t="s">
        <v>575</v>
      </c>
    </row>
    <row r="199" s="2" customFormat="1">
      <c r="A199" s="40"/>
      <c r="B199" s="41"/>
      <c r="C199" s="42"/>
      <c r="D199" s="227" t="s">
        <v>143</v>
      </c>
      <c r="E199" s="42"/>
      <c r="F199" s="228" t="s">
        <v>576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143</v>
      </c>
      <c r="AU199" s="19" t="s">
        <v>83</v>
      </c>
    </row>
    <row r="200" s="13" customFormat="1">
      <c r="A200" s="13"/>
      <c r="B200" s="232"/>
      <c r="C200" s="233"/>
      <c r="D200" s="234" t="s">
        <v>145</v>
      </c>
      <c r="E200" s="235" t="s">
        <v>19</v>
      </c>
      <c r="F200" s="236" t="s">
        <v>577</v>
      </c>
      <c r="G200" s="233"/>
      <c r="H200" s="237">
        <v>7.2539999999999996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145</v>
      </c>
      <c r="AU200" s="243" t="s">
        <v>83</v>
      </c>
      <c r="AV200" s="13" t="s">
        <v>83</v>
      </c>
      <c r="AW200" s="13" t="s">
        <v>35</v>
      </c>
      <c r="AX200" s="13" t="s">
        <v>74</v>
      </c>
      <c r="AY200" s="243" t="s">
        <v>134</v>
      </c>
    </row>
    <row r="201" s="13" customFormat="1">
      <c r="A201" s="13"/>
      <c r="B201" s="232"/>
      <c r="C201" s="233"/>
      <c r="D201" s="234" t="s">
        <v>145</v>
      </c>
      <c r="E201" s="235" t="s">
        <v>19</v>
      </c>
      <c r="F201" s="236" t="s">
        <v>578</v>
      </c>
      <c r="G201" s="233"/>
      <c r="H201" s="237">
        <v>2.8999999999999999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145</v>
      </c>
      <c r="AU201" s="243" t="s">
        <v>83</v>
      </c>
      <c r="AV201" s="13" t="s">
        <v>83</v>
      </c>
      <c r="AW201" s="13" t="s">
        <v>35</v>
      </c>
      <c r="AX201" s="13" t="s">
        <v>74</v>
      </c>
      <c r="AY201" s="243" t="s">
        <v>134</v>
      </c>
    </row>
    <row r="202" s="13" customFormat="1">
      <c r="A202" s="13"/>
      <c r="B202" s="232"/>
      <c r="C202" s="233"/>
      <c r="D202" s="234" t="s">
        <v>145</v>
      </c>
      <c r="E202" s="235" t="s">
        <v>19</v>
      </c>
      <c r="F202" s="236" t="s">
        <v>579</v>
      </c>
      <c r="G202" s="233"/>
      <c r="H202" s="237">
        <v>10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145</v>
      </c>
      <c r="AU202" s="243" t="s">
        <v>83</v>
      </c>
      <c r="AV202" s="13" t="s">
        <v>83</v>
      </c>
      <c r="AW202" s="13" t="s">
        <v>35</v>
      </c>
      <c r="AX202" s="13" t="s">
        <v>74</v>
      </c>
      <c r="AY202" s="243" t="s">
        <v>134</v>
      </c>
    </row>
    <row r="203" s="13" customFormat="1">
      <c r="A203" s="13"/>
      <c r="B203" s="232"/>
      <c r="C203" s="233"/>
      <c r="D203" s="234" t="s">
        <v>145</v>
      </c>
      <c r="E203" s="235" t="s">
        <v>19</v>
      </c>
      <c r="F203" s="236" t="s">
        <v>580</v>
      </c>
      <c r="G203" s="233"/>
      <c r="H203" s="237">
        <v>1.05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145</v>
      </c>
      <c r="AU203" s="243" t="s">
        <v>83</v>
      </c>
      <c r="AV203" s="13" t="s">
        <v>83</v>
      </c>
      <c r="AW203" s="13" t="s">
        <v>35</v>
      </c>
      <c r="AX203" s="13" t="s">
        <v>74</v>
      </c>
      <c r="AY203" s="243" t="s">
        <v>134</v>
      </c>
    </row>
    <row r="204" s="13" customFormat="1">
      <c r="A204" s="13"/>
      <c r="B204" s="232"/>
      <c r="C204" s="233"/>
      <c r="D204" s="234" t="s">
        <v>145</v>
      </c>
      <c r="E204" s="235" t="s">
        <v>19</v>
      </c>
      <c r="F204" s="236" t="s">
        <v>581</v>
      </c>
      <c r="G204" s="233"/>
      <c r="H204" s="237">
        <v>1.216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145</v>
      </c>
      <c r="AU204" s="243" t="s">
        <v>83</v>
      </c>
      <c r="AV204" s="13" t="s">
        <v>83</v>
      </c>
      <c r="AW204" s="13" t="s">
        <v>35</v>
      </c>
      <c r="AX204" s="13" t="s">
        <v>74</v>
      </c>
      <c r="AY204" s="243" t="s">
        <v>134</v>
      </c>
    </row>
    <row r="205" s="13" customFormat="1">
      <c r="A205" s="13"/>
      <c r="B205" s="232"/>
      <c r="C205" s="233"/>
      <c r="D205" s="234" t="s">
        <v>145</v>
      </c>
      <c r="E205" s="235" t="s">
        <v>19</v>
      </c>
      <c r="F205" s="236" t="s">
        <v>582</v>
      </c>
      <c r="G205" s="233"/>
      <c r="H205" s="237">
        <v>12.096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145</v>
      </c>
      <c r="AU205" s="243" t="s">
        <v>83</v>
      </c>
      <c r="AV205" s="13" t="s">
        <v>83</v>
      </c>
      <c r="AW205" s="13" t="s">
        <v>35</v>
      </c>
      <c r="AX205" s="13" t="s">
        <v>74</v>
      </c>
      <c r="AY205" s="243" t="s">
        <v>134</v>
      </c>
    </row>
    <row r="206" s="14" customFormat="1">
      <c r="A206" s="14"/>
      <c r="B206" s="244"/>
      <c r="C206" s="245"/>
      <c r="D206" s="234" t="s">
        <v>145</v>
      </c>
      <c r="E206" s="246" t="s">
        <v>19</v>
      </c>
      <c r="F206" s="247" t="s">
        <v>147</v>
      </c>
      <c r="G206" s="245"/>
      <c r="H206" s="248">
        <v>34.515999999999998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145</v>
      </c>
      <c r="AU206" s="254" t="s">
        <v>83</v>
      </c>
      <c r="AV206" s="14" t="s">
        <v>141</v>
      </c>
      <c r="AW206" s="14" t="s">
        <v>35</v>
      </c>
      <c r="AX206" s="14" t="s">
        <v>81</v>
      </c>
      <c r="AY206" s="254" t="s">
        <v>134</v>
      </c>
    </row>
    <row r="207" s="2" customFormat="1" ht="37.8" customHeight="1">
      <c r="A207" s="40"/>
      <c r="B207" s="41"/>
      <c r="C207" s="214" t="s">
        <v>406</v>
      </c>
      <c r="D207" s="214" t="s">
        <v>136</v>
      </c>
      <c r="E207" s="215" t="s">
        <v>583</v>
      </c>
      <c r="F207" s="216" t="s">
        <v>584</v>
      </c>
      <c r="G207" s="217" t="s">
        <v>163</v>
      </c>
      <c r="H207" s="218">
        <v>6.0919999999999996</v>
      </c>
      <c r="I207" s="219"/>
      <c r="J207" s="220">
        <f>ROUND(I207*H207,2)</f>
        <v>0</v>
      </c>
      <c r="K207" s="216" t="s">
        <v>140</v>
      </c>
      <c r="L207" s="46"/>
      <c r="M207" s="221" t="s">
        <v>19</v>
      </c>
      <c r="N207" s="222" t="s">
        <v>45</v>
      </c>
      <c r="O207" s="86"/>
      <c r="P207" s="223">
        <f>O207*H207</f>
        <v>0</v>
      </c>
      <c r="Q207" s="223">
        <v>2.8332299999999999</v>
      </c>
      <c r="R207" s="223">
        <f>Q207*H207</f>
        <v>17.26003716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141</v>
      </c>
      <c r="AT207" s="225" t="s">
        <v>136</v>
      </c>
      <c r="AU207" s="225" t="s">
        <v>83</v>
      </c>
      <c r="AY207" s="19" t="s">
        <v>134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81</v>
      </c>
      <c r="BK207" s="226">
        <f>ROUND(I207*H207,2)</f>
        <v>0</v>
      </c>
      <c r="BL207" s="19" t="s">
        <v>141</v>
      </c>
      <c r="BM207" s="225" t="s">
        <v>585</v>
      </c>
    </row>
    <row r="208" s="2" customFormat="1">
      <c r="A208" s="40"/>
      <c r="B208" s="41"/>
      <c r="C208" s="42"/>
      <c r="D208" s="227" t="s">
        <v>143</v>
      </c>
      <c r="E208" s="42"/>
      <c r="F208" s="228" t="s">
        <v>586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143</v>
      </c>
      <c r="AU208" s="19" t="s">
        <v>83</v>
      </c>
    </row>
    <row r="209" s="13" customFormat="1">
      <c r="A209" s="13"/>
      <c r="B209" s="232"/>
      <c r="C209" s="233"/>
      <c r="D209" s="234" t="s">
        <v>145</v>
      </c>
      <c r="E209" s="235" t="s">
        <v>19</v>
      </c>
      <c r="F209" s="236" t="s">
        <v>587</v>
      </c>
      <c r="G209" s="233"/>
      <c r="H209" s="237">
        <v>4.5439999999999996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145</v>
      </c>
      <c r="AU209" s="243" t="s">
        <v>83</v>
      </c>
      <c r="AV209" s="13" t="s">
        <v>83</v>
      </c>
      <c r="AW209" s="13" t="s">
        <v>35</v>
      </c>
      <c r="AX209" s="13" t="s">
        <v>74</v>
      </c>
      <c r="AY209" s="243" t="s">
        <v>134</v>
      </c>
    </row>
    <row r="210" s="13" customFormat="1">
      <c r="A210" s="13"/>
      <c r="B210" s="232"/>
      <c r="C210" s="233"/>
      <c r="D210" s="234" t="s">
        <v>145</v>
      </c>
      <c r="E210" s="235" t="s">
        <v>19</v>
      </c>
      <c r="F210" s="236" t="s">
        <v>588</v>
      </c>
      <c r="G210" s="233"/>
      <c r="H210" s="237">
        <v>0.52800000000000002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145</v>
      </c>
      <c r="AU210" s="243" t="s">
        <v>83</v>
      </c>
      <c r="AV210" s="13" t="s">
        <v>83</v>
      </c>
      <c r="AW210" s="13" t="s">
        <v>35</v>
      </c>
      <c r="AX210" s="13" t="s">
        <v>74</v>
      </c>
      <c r="AY210" s="243" t="s">
        <v>134</v>
      </c>
    </row>
    <row r="211" s="13" customFormat="1">
      <c r="A211" s="13"/>
      <c r="B211" s="232"/>
      <c r="C211" s="233"/>
      <c r="D211" s="234" t="s">
        <v>145</v>
      </c>
      <c r="E211" s="235" t="s">
        <v>19</v>
      </c>
      <c r="F211" s="236" t="s">
        <v>589</v>
      </c>
      <c r="G211" s="233"/>
      <c r="H211" s="237">
        <v>0.66000000000000003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145</v>
      </c>
      <c r="AU211" s="243" t="s">
        <v>83</v>
      </c>
      <c r="AV211" s="13" t="s">
        <v>83</v>
      </c>
      <c r="AW211" s="13" t="s">
        <v>35</v>
      </c>
      <c r="AX211" s="13" t="s">
        <v>74</v>
      </c>
      <c r="AY211" s="243" t="s">
        <v>134</v>
      </c>
    </row>
    <row r="212" s="13" customFormat="1">
      <c r="A212" s="13"/>
      <c r="B212" s="232"/>
      <c r="C212" s="233"/>
      <c r="D212" s="234" t="s">
        <v>145</v>
      </c>
      <c r="E212" s="235" t="s">
        <v>19</v>
      </c>
      <c r="F212" s="236" t="s">
        <v>590</v>
      </c>
      <c r="G212" s="233"/>
      <c r="H212" s="237">
        <v>0.35999999999999999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145</v>
      </c>
      <c r="AU212" s="243" t="s">
        <v>83</v>
      </c>
      <c r="AV212" s="13" t="s">
        <v>83</v>
      </c>
      <c r="AW212" s="13" t="s">
        <v>35</v>
      </c>
      <c r="AX212" s="13" t="s">
        <v>74</v>
      </c>
      <c r="AY212" s="243" t="s">
        <v>134</v>
      </c>
    </row>
    <row r="213" s="14" customFormat="1">
      <c r="A213" s="14"/>
      <c r="B213" s="244"/>
      <c r="C213" s="245"/>
      <c r="D213" s="234" t="s">
        <v>145</v>
      </c>
      <c r="E213" s="246" t="s">
        <v>19</v>
      </c>
      <c r="F213" s="247" t="s">
        <v>591</v>
      </c>
      <c r="G213" s="245"/>
      <c r="H213" s="248">
        <v>6.0919999999999996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145</v>
      </c>
      <c r="AU213" s="254" t="s">
        <v>83</v>
      </c>
      <c r="AV213" s="14" t="s">
        <v>141</v>
      </c>
      <c r="AW213" s="14" t="s">
        <v>35</v>
      </c>
      <c r="AX213" s="14" t="s">
        <v>81</v>
      </c>
      <c r="AY213" s="254" t="s">
        <v>134</v>
      </c>
    </row>
    <row r="214" s="2" customFormat="1" ht="37.8" customHeight="1">
      <c r="A214" s="40"/>
      <c r="B214" s="41"/>
      <c r="C214" s="214" t="s">
        <v>416</v>
      </c>
      <c r="D214" s="214" t="s">
        <v>136</v>
      </c>
      <c r="E214" s="215" t="s">
        <v>592</v>
      </c>
      <c r="F214" s="216" t="s">
        <v>593</v>
      </c>
      <c r="G214" s="217" t="s">
        <v>163</v>
      </c>
      <c r="H214" s="218">
        <v>26.067</v>
      </c>
      <c r="I214" s="219"/>
      <c r="J214" s="220">
        <f>ROUND(I214*H214,2)</f>
        <v>0</v>
      </c>
      <c r="K214" s="216" t="s">
        <v>273</v>
      </c>
      <c r="L214" s="46"/>
      <c r="M214" s="221" t="s">
        <v>19</v>
      </c>
      <c r="N214" s="222" t="s">
        <v>45</v>
      </c>
      <c r="O214" s="86"/>
      <c r="P214" s="223">
        <f>O214*H214</f>
        <v>0</v>
      </c>
      <c r="Q214" s="223">
        <v>2.8332299999999999</v>
      </c>
      <c r="R214" s="223">
        <f>Q214*H214</f>
        <v>73.853806410000004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141</v>
      </c>
      <c r="AT214" s="225" t="s">
        <v>136</v>
      </c>
      <c r="AU214" s="225" t="s">
        <v>83</v>
      </c>
      <c r="AY214" s="19" t="s">
        <v>134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81</v>
      </c>
      <c r="BK214" s="226">
        <f>ROUND(I214*H214,2)</f>
        <v>0</v>
      </c>
      <c r="BL214" s="19" t="s">
        <v>141</v>
      </c>
      <c r="BM214" s="225" t="s">
        <v>594</v>
      </c>
    </row>
    <row r="215" s="2" customFormat="1">
      <c r="A215" s="40"/>
      <c r="B215" s="41"/>
      <c r="C215" s="42"/>
      <c r="D215" s="227" t="s">
        <v>143</v>
      </c>
      <c r="E215" s="42"/>
      <c r="F215" s="228" t="s">
        <v>595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143</v>
      </c>
      <c r="AU215" s="19" t="s">
        <v>83</v>
      </c>
    </row>
    <row r="216" s="13" customFormat="1">
      <c r="A216" s="13"/>
      <c r="B216" s="232"/>
      <c r="C216" s="233"/>
      <c r="D216" s="234" t="s">
        <v>145</v>
      </c>
      <c r="E216" s="235" t="s">
        <v>19</v>
      </c>
      <c r="F216" s="236" t="s">
        <v>596</v>
      </c>
      <c r="G216" s="233"/>
      <c r="H216" s="237">
        <v>2.6949999999999998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145</v>
      </c>
      <c r="AU216" s="243" t="s">
        <v>83</v>
      </c>
      <c r="AV216" s="13" t="s">
        <v>83</v>
      </c>
      <c r="AW216" s="13" t="s">
        <v>35</v>
      </c>
      <c r="AX216" s="13" t="s">
        <v>74</v>
      </c>
      <c r="AY216" s="243" t="s">
        <v>134</v>
      </c>
    </row>
    <row r="217" s="13" customFormat="1">
      <c r="A217" s="13"/>
      <c r="B217" s="232"/>
      <c r="C217" s="233"/>
      <c r="D217" s="234" t="s">
        <v>145</v>
      </c>
      <c r="E217" s="235" t="s">
        <v>19</v>
      </c>
      <c r="F217" s="236" t="s">
        <v>597</v>
      </c>
      <c r="G217" s="233"/>
      <c r="H217" s="237">
        <v>2.093</v>
      </c>
      <c r="I217" s="238"/>
      <c r="J217" s="233"/>
      <c r="K217" s="233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145</v>
      </c>
      <c r="AU217" s="243" t="s">
        <v>83</v>
      </c>
      <c r="AV217" s="13" t="s">
        <v>83</v>
      </c>
      <c r="AW217" s="13" t="s">
        <v>35</v>
      </c>
      <c r="AX217" s="13" t="s">
        <v>74</v>
      </c>
      <c r="AY217" s="243" t="s">
        <v>134</v>
      </c>
    </row>
    <row r="218" s="13" customFormat="1">
      <c r="A218" s="13"/>
      <c r="B218" s="232"/>
      <c r="C218" s="233"/>
      <c r="D218" s="234" t="s">
        <v>145</v>
      </c>
      <c r="E218" s="235" t="s">
        <v>19</v>
      </c>
      <c r="F218" s="236" t="s">
        <v>598</v>
      </c>
      <c r="G218" s="233"/>
      <c r="H218" s="237">
        <v>1.163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145</v>
      </c>
      <c r="AU218" s="243" t="s">
        <v>83</v>
      </c>
      <c r="AV218" s="13" t="s">
        <v>83</v>
      </c>
      <c r="AW218" s="13" t="s">
        <v>35</v>
      </c>
      <c r="AX218" s="13" t="s">
        <v>74</v>
      </c>
      <c r="AY218" s="243" t="s">
        <v>134</v>
      </c>
    </row>
    <row r="219" s="13" customFormat="1">
      <c r="A219" s="13"/>
      <c r="B219" s="232"/>
      <c r="C219" s="233"/>
      <c r="D219" s="234" t="s">
        <v>145</v>
      </c>
      <c r="E219" s="235" t="s">
        <v>19</v>
      </c>
      <c r="F219" s="236" t="s">
        <v>599</v>
      </c>
      <c r="G219" s="233"/>
      <c r="H219" s="237">
        <v>20.116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145</v>
      </c>
      <c r="AU219" s="243" t="s">
        <v>83</v>
      </c>
      <c r="AV219" s="13" t="s">
        <v>83</v>
      </c>
      <c r="AW219" s="13" t="s">
        <v>35</v>
      </c>
      <c r="AX219" s="13" t="s">
        <v>74</v>
      </c>
      <c r="AY219" s="243" t="s">
        <v>134</v>
      </c>
    </row>
    <row r="220" s="14" customFormat="1">
      <c r="A220" s="14"/>
      <c r="B220" s="244"/>
      <c r="C220" s="245"/>
      <c r="D220" s="234" t="s">
        <v>145</v>
      </c>
      <c r="E220" s="246" t="s">
        <v>19</v>
      </c>
      <c r="F220" s="247" t="s">
        <v>591</v>
      </c>
      <c r="G220" s="245"/>
      <c r="H220" s="248">
        <v>26.067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145</v>
      </c>
      <c r="AU220" s="254" t="s">
        <v>83</v>
      </c>
      <c r="AV220" s="14" t="s">
        <v>141</v>
      </c>
      <c r="AW220" s="14" t="s">
        <v>35</v>
      </c>
      <c r="AX220" s="14" t="s">
        <v>81</v>
      </c>
      <c r="AY220" s="254" t="s">
        <v>134</v>
      </c>
    </row>
    <row r="221" s="2" customFormat="1" ht="37.8" customHeight="1">
      <c r="A221" s="40"/>
      <c r="B221" s="41"/>
      <c r="C221" s="214" t="s">
        <v>426</v>
      </c>
      <c r="D221" s="214" t="s">
        <v>136</v>
      </c>
      <c r="E221" s="215" t="s">
        <v>600</v>
      </c>
      <c r="F221" s="216" t="s">
        <v>601</v>
      </c>
      <c r="G221" s="217" t="s">
        <v>163</v>
      </c>
      <c r="H221" s="218">
        <v>9.6340000000000003</v>
      </c>
      <c r="I221" s="219"/>
      <c r="J221" s="220">
        <f>ROUND(I221*H221,2)</f>
        <v>0</v>
      </c>
      <c r="K221" s="216" t="s">
        <v>273</v>
      </c>
      <c r="L221" s="46"/>
      <c r="M221" s="221" t="s">
        <v>19</v>
      </c>
      <c r="N221" s="222" t="s">
        <v>45</v>
      </c>
      <c r="O221" s="86"/>
      <c r="P221" s="223">
        <f>O221*H221</f>
        <v>0</v>
      </c>
      <c r="Q221" s="223">
        <v>2.85486</v>
      </c>
      <c r="R221" s="223">
        <f>Q221*H221</f>
        <v>27.503721240000001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141</v>
      </c>
      <c r="AT221" s="225" t="s">
        <v>136</v>
      </c>
      <c r="AU221" s="225" t="s">
        <v>83</v>
      </c>
      <c r="AY221" s="19" t="s">
        <v>134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81</v>
      </c>
      <c r="BK221" s="226">
        <f>ROUND(I221*H221,2)</f>
        <v>0</v>
      </c>
      <c r="BL221" s="19" t="s">
        <v>141</v>
      </c>
      <c r="BM221" s="225" t="s">
        <v>602</v>
      </c>
    </row>
    <row r="222" s="2" customFormat="1">
      <c r="A222" s="40"/>
      <c r="B222" s="41"/>
      <c r="C222" s="42"/>
      <c r="D222" s="227" t="s">
        <v>143</v>
      </c>
      <c r="E222" s="42"/>
      <c r="F222" s="228" t="s">
        <v>603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143</v>
      </c>
      <c r="AU222" s="19" t="s">
        <v>83</v>
      </c>
    </row>
    <row r="223" s="13" customFormat="1">
      <c r="A223" s="13"/>
      <c r="B223" s="232"/>
      <c r="C223" s="233"/>
      <c r="D223" s="234" t="s">
        <v>145</v>
      </c>
      <c r="E223" s="235" t="s">
        <v>19</v>
      </c>
      <c r="F223" s="236" t="s">
        <v>604</v>
      </c>
      <c r="G223" s="233"/>
      <c r="H223" s="237">
        <v>9.6340000000000003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145</v>
      </c>
      <c r="AU223" s="243" t="s">
        <v>83</v>
      </c>
      <c r="AV223" s="13" t="s">
        <v>83</v>
      </c>
      <c r="AW223" s="13" t="s">
        <v>35</v>
      </c>
      <c r="AX223" s="13" t="s">
        <v>74</v>
      </c>
      <c r="AY223" s="243" t="s">
        <v>134</v>
      </c>
    </row>
    <row r="224" s="14" customFormat="1">
      <c r="A224" s="14"/>
      <c r="B224" s="244"/>
      <c r="C224" s="245"/>
      <c r="D224" s="234" t="s">
        <v>145</v>
      </c>
      <c r="E224" s="246" t="s">
        <v>19</v>
      </c>
      <c r="F224" s="247" t="s">
        <v>147</v>
      </c>
      <c r="G224" s="245"/>
      <c r="H224" s="248">
        <v>9.6340000000000003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145</v>
      </c>
      <c r="AU224" s="254" t="s">
        <v>83</v>
      </c>
      <c r="AV224" s="14" t="s">
        <v>141</v>
      </c>
      <c r="AW224" s="14" t="s">
        <v>35</v>
      </c>
      <c r="AX224" s="14" t="s">
        <v>81</v>
      </c>
      <c r="AY224" s="254" t="s">
        <v>134</v>
      </c>
    </row>
    <row r="225" s="2" customFormat="1" ht="37.8" customHeight="1">
      <c r="A225" s="40"/>
      <c r="B225" s="41"/>
      <c r="C225" s="214" t="s">
        <v>431</v>
      </c>
      <c r="D225" s="214" t="s">
        <v>136</v>
      </c>
      <c r="E225" s="215" t="s">
        <v>605</v>
      </c>
      <c r="F225" s="216" t="s">
        <v>606</v>
      </c>
      <c r="G225" s="217" t="s">
        <v>139</v>
      </c>
      <c r="H225" s="218">
        <v>104.087</v>
      </c>
      <c r="I225" s="219"/>
      <c r="J225" s="220">
        <f>ROUND(I225*H225,2)</f>
        <v>0</v>
      </c>
      <c r="K225" s="216" t="s">
        <v>273</v>
      </c>
      <c r="L225" s="46"/>
      <c r="M225" s="221" t="s">
        <v>19</v>
      </c>
      <c r="N225" s="222" t="s">
        <v>45</v>
      </c>
      <c r="O225" s="86"/>
      <c r="P225" s="223">
        <f>O225*H225</f>
        <v>0</v>
      </c>
      <c r="Q225" s="223">
        <v>0.00726</v>
      </c>
      <c r="R225" s="223">
        <f>Q225*H225</f>
        <v>0.75567161999999999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141</v>
      </c>
      <c r="AT225" s="225" t="s">
        <v>136</v>
      </c>
      <c r="AU225" s="225" t="s">
        <v>83</v>
      </c>
      <c r="AY225" s="19" t="s">
        <v>134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81</v>
      </c>
      <c r="BK225" s="226">
        <f>ROUND(I225*H225,2)</f>
        <v>0</v>
      </c>
      <c r="BL225" s="19" t="s">
        <v>141</v>
      </c>
      <c r="BM225" s="225" t="s">
        <v>607</v>
      </c>
    </row>
    <row r="226" s="2" customFormat="1">
      <c r="A226" s="40"/>
      <c r="B226" s="41"/>
      <c r="C226" s="42"/>
      <c r="D226" s="227" t="s">
        <v>143</v>
      </c>
      <c r="E226" s="42"/>
      <c r="F226" s="228" t="s">
        <v>608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143</v>
      </c>
      <c r="AU226" s="19" t="s">
        <v>83</v>
      </c>
    </row>
    <row r="227" s="13" customFormat="1">
      <c r="A227" s="13"/>
      <c r="B227" s="232"/>
      <c r="C227" s="233"/>
      <c r="D227" s="234" t="s">
        <v>145</v>
      </c>
      <c r="E227" s="235" t="s">
        <v>19</v>
      </c>
      <c r="F227" s="236" t="s">
        <v>609</v>
      </c>
      <c r="G227" s="233"/>
      <c r="H227" s="237">
        <v>9.4890000000000008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145</v>
      </c>
      <c r="AU227" s="243" t="s">
        <v>83</v>
      </c>
      <c r="AV227" s="13" t="s">
        <v>83</v>
      </c>
      <c r="AW227" s="13" t="s">
        <v>35</v>
      </c>
      <c r="AX227" s="13" t="s">
        <v>74</v>
      </c>
      <c r="AY227" s="243" t="s">
        <v>134</v>
      </c>
    </row>
    <row r="228" s="13" customFormat="1">
      <c r="A228" s="13"/>
      <c r="B228" s="232"/>
      <c r="C228" s="233"/>
      <c r="D228" s="234" t="s">
        <v>145</v>
      </c>
      <c r="E228" s="235" t="s">
        <v>19</v>
      </c>
      <c r="F228" s="236" t="s">
        <v>610</v>
      </c>
      <c r="G228" s="233"/>
      <c r="H228" s="237">
        <v>52.984999999999999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145</v>
      </c>
      <c r="AU228" s="243" t="s">
        <v>83</v>
      </c>
      <c r="AV228" s="13" t="s">
        <v>83</v>
      </c>
      <c r="AW228" s="13" t="s">
        <v>35</v>
      </c>
      <c r="AX228" s="13" t="s">
        <v>74</v>
      </c>
      <c r="AY228" s="243" t="s">
        <v>134</v>
      </c>
    </row>
    <row r="229" s="13" customFormat="1">
      <c r="A229" s="13"/>
      <c r="B229" s="232"/>
      <c r="C229" s="233"/>
      <c r="D229" s="234" t="s">
        <v>145</v>
      </c>
      <c r="E229" s="235" t="s">
        <v>19</v>
      </c>
      <c r="F229" s="236" t="s">
        <v>611</v>
      </c>
      <c r="G229" s="233"/>
      <c r="H229" s="237">
        <v>2.3220000000000001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145</v>
      </c>
      <c r="AU229" s="243" t="s">
        <v>83</v>
      </c>
      <c r="AV229" s="13" t="s">
        <v>83</v>
      </c>
      <c r="AW229" s="13" t="s">
        <v>35</v>
      </c>
      <c r="AX229" s="13" t="s">
        <v>74</v>
      </c>
      <c r="AY229" s="243" t="s">
        <v>134</v>
      </c>
    </row>
    <row r="230" s="13" customFormat="1">
      <c r="A230" s="13"/>
      <c r="B230" s="232"/>
      <c r="C230" s="233"/>
      <c r="D230" s="234" t="s">
        <v>145</v>
      </c>
      <c r="E230" s="235" t="s">
        <v>19</v>
      </c>
      <c r="F230" s="236" t="s">
        <v>612</v>
      </c>
      <c r="G230" s="233"/>
      <c r="H230" s="237">
        <v>9.8409999999999993</v>
      </c>
      <c r="I230" s="238"/>
      <c r="J230" s="233"/>
      <c r="K230" s="233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145</v>
      </c>
      <c r="AU230" s="243" t="s">
        <v>83</v>
      </c>
      <c r="AV230" s="13" t="s">
        <v>83</v>
      </c>
      <c r="AW230" s="13" t="s">
        <v>35</v>
      </c>
      <c r="AX230" s="13" t="s">
        <v>74</v>
      </c>
      <c r="AY230" s="243" t="s">
        <v>134</v>
      </c>
    </row>
    <row r="231" s="13" customFormat="1">
      <c r="A231" s="13"/>
      <c r="B231" s="232"/>
      <c r="C231" s="233"/>
      <c r="D231" s="234" t="s">
        <v>145</v>
      </c>
      <c r="E231" s="235" t="s">
        <v>19</v>
      </c>
      <c r="F231" s="236" t="s">
        <v>613</v>
      </c>
      <c r="G231" s="233"/>
      <c r="H231" s="237">
        <v>29.449999999999999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145</v>
      </c>
      <c r="AU231" s="243" t="s">
        <v>83</v>
      </c>
      <c r="AV231" s="13" t="s">
        <v>83</v>
      </c>
      <c r="AW231" s="13" t="s">
        <v>35</v>
      </c>
      <c r="AX231" s="13" t="s">
        <v>74</v>
      </c>
      <c r="AY231" s="243" t="s">
        <v>134</v>
      </c>
    </row>
    <row r="232" s="14" customFormat="1">
      <c r="A232" s="14"/>
      <c r="B232" s="244"/>
      <c r="C232" s="245"/>
      <c r="D232" s="234" t="s">
        <v>145</v>
      </c>
      <c r="E232" s="246" t="s">
        <v>19</v>
      </c>
      <c r="F232" s="247" t="s">
        <v>147</v>
      </c>
      <c r="G232" s="245"/>
      <c r="H232" s="248">
        <v>104.087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145</v>
      </c>
      <c r="AU232" s="254" t="s">
        <v>83</v>
      </c>
      <c r="AV232" s="14" t="s">
        <v>141</v>
      </c>
      <c r="AW232" s="14" t="s">
        <v>35</v>
      </c>
      <c r="AX232" s="14" t="s">
        <v>81</v>
      </c>
      <c r="AY232" s="254" t="s">
        <v>134</v>
      </c>
    </row>
    <row r="233" s="2" customFormat="1" ht="37.8" customHeight="1">
      <c r="A233" s="40"/>
      <c r="B233" s="41"/>
      <c r="C233" s="214" t="s">
        <v>453</v>
      </c>
      <c r="D233" s="214" t="s">
        <v>136</v>
      </c>
      <c r="E233" s="215" t="s">
        <v>614</v>
      </c>
      <c r="F233" s="216" t="s">
        <v>615</v>
      </c>
      <c r="G233" s="217" t="s">
        <v>139</v>
      </c>
      <c r="H233" s="218">
        <v>104.087</v>
      </c>
      <c r="I233" s="219"/>
      <c r="J233" s="220">
        <f>ROUND(I233*H233,2)</f>
        <v>0</v>
      </c>
      <c r="K233" s="216" t="s">
        <v>273</v>
      </c>
      <c r="L233" s="46"/>
      <c r="M233" s="221" t="s">
        <v>19</v>
      </c>
      <c r="N233" s="222" t="s">
        <v>45</v>
      </c>
      <c r="O233" s="86"/>
      <c r="P233" s="223">
        <f>O233*H233</f>
        <v>0</v>
      </c>
      <c r="Q233" s="223">
        <v>0.00085999999999999998</v>
      </c>
      <c r="R233" s="223">
        <f>Q233*H233</f>
        <v>0.089514819999999995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141</v>
      </c>
      <c r="AT233" s="225" t="s">
        <v>136</v>
      </c>
      <c r="AU233" s="225" t="s">
        <v>83</v>
      </c>
      <c r="AY233" s="19" t="s">
        <v>134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81</v>
      </c>
      <c r="BK233" s="226">
        <f>ROUND(I233*H233,2)</f>
        <v>0</v>
      </c>
      <c r="BL233" s="19" t="s">
        <v>141</v>
      </c>
      <c r="BM233" s="225" t="s">
        <v>616</v>
      </c>
    </row>
    <row r="234" s="2" customFormat="1">
      <c r="A234" s="40"/>
      <c r="B234" s="41"/>
      <c r="C234" s="42"/>
      <c r="D234" s="227" t="s">
        <v>143</v>
      </c>
      <c r="E234" s="42"/>
      <c r="F234" s="228" t="s">
        <v>617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143</v>
      </c>
      <c r="AU234" s="19" t="s">
        <v>83</v>
      </c>
    </row>
    <row r="235" s="13" customFormat="1">
      <c r="A235" s="13"/>
      <c r="B235" s="232"/>
      <c r="C235" s="233"/>
      <c r="D235" s="234" t="s">
        <v>145</v>
      </c>
      <c r="E235" s="235" t="s">
        <v>19</v>
      </c>
      <c r="F235" s="236" t="s">
        <v>609</v>
      </c>
      <c r="G235" s="233"/>
      <c r="H235" s="237">
        <v>9.4890000000000008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145</v>
      </c>
      <c r="AU235" s="243" t="s">
        <v>83</v>
      </c>
      <c r="AV235" s="13" t="s">
        <v>83</v>
      </c>
      <c r="AW235" s="13" t="s">
        <v>35</v>
      </c>
      <c r="AX235" s="13" t="s">
        <v>74</v>
      </c>
      <c r="AY235" s="243" t="s">
        <v>134</v>
      </c>
    </row>
    <row r="236" s="13" customFormat="1">
      <c r="A236" s="13"/>
      <c r="B236" s="232"/>
      <c r="C236" s="233"/>
      <c r="D236" s="234" t="s">
        <v>145</v>
      </c>
      <c r="E236" s="235" t="s">
        <v>19</v>
      </c>
      <c r="F236" s="236" t="s">
        <v>610</v>
      </c>
      <c r="G236" s="233"/>
      <c r="H236" s="237">
        <v>52.984999999999999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145</v>
      </c>
      <c r="AU236" s="243" t="s">
        <v>83</v>
      </c>
      <c r="AV236" s="13" t="s">
        <v>83</v>
      </c>
      <c r="AW236" s="13" t="s">
        <v>35</v>
      </c>
      <c r="AX236" s="13" t="s">
        <v>74</v>
      </c>
      <c r="AY236" s="243" t="s">
        <v>134</v>
      </c>
    </row>
    <row r="237" s="13" customFormat="1">
      <c r="A237" s="13"/>
      <c r="B237" s="232"/>
      <c r="C237" s="233"/>
      <c r="D237" s="234" t="s">
        <v>145</v>
      </c>
      <c r="E237" s="235" t="s">
        <v>19</v>
      </c>
      <c r="F237" s="236" t="s">
        <v>611</v>
      </c>
      <c r="G237" s="233"/>
      <c r="H237" s="237">
        <v>2.3220000000000001</v>
      </c>
      <c r="I237" s="238"/>
      <c r="J237" s="233"/>
      <c r="K237" s="233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145</v>
      </c>
      <c r="AU237" s="243" t="s">
        <v>83</v>
      </c>
      <c r="AV237" s="13" t="s">
        <v>83</v>
      </c>
      <c r="AW237" s="13" t="s">
        <v>35</v>
      </c>
      <c r="AX237" s="13" t="s">
        <v>74</v>
      </c>
      <c r="AY237" s="243" t="s">
        <v>134</v>
      </c>
    </row>
    <row r="238" s="13" customFormat="1">
      <c r="A238" s="13"/>
      <c r="B238" s="232"/>
      <c r="C238" s="233"/>
      <c r="D238" s="234" t="s">
        <v>145</v>
      </c>
      <c r="E238" s="235" t="s">
        <v>19</v>
      </c>
      <c r="F238" s="236" t="s">
        <v>612</v>
      </c>
      <c r="G238" s="233"/>
      <c r="H238" s="237">
        <v>9.8409999999999993</v>
      </c>
      <c r="I238" s="238"/>
      <c r="J238" s="233"/>
      <c r="K238" s="233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145</v>
      </c>
      <c r="AU238" s="243" t="s">
        <v>83</v>
      </c>
      <c r="AV238" s="13" t="s">
        <v>83</v>
      </c>
      <c r="AW238" s="13" t="s">
        <v>35</v>
      </c>
      <c r="AX238" s="13" t="s">
        <v>74</v>
      </c>
      <c r="AY238" s="243" t="s">
        <v>134</v>
      </c>
    </row>
    <row r="239" s="13" customFormat="1">
      <c r="A239" s="13"/>
      <c r="B239" s="232"/>
      <c r="C239" s="233"/>
      <c r="D239" s="234" t="s">
        <v>145</v>
      </c>
      <c r="E239" s="235" t="s">
        <v>19</v>
      </c>
      <c r="F239" s="236" t="s">
        <v>613</v>
      </c>
      <c r="G239" s="233"/>
      <c r="H239" s="237">
        <v>29.449999999999999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145</v>
      </c>
      <c r="AU239" s="243" t="s">
        <v>83</v>
      </c>
      <c r="AV239" s="13" t="s">
        <v>83</v>
      </c>
      <c r="AW239" s="13" t="s">
        <v>35</v>
      </c>
      <c r="AX239" s="13" t="s">
        <v>74</v>
      </c>
      <c r="AY239" s="243" t="s">
        <v>134</v>
      </c>
    </row>
    <row r="240" s="14" customFormat="1">
      <c r="A240" s="14"/>
      <c r="B240" s="244"/>
      <c r="C240" s="245"/>
      <c r="D240" s="234" t="s">
        <v>145</v>
      </c>
      <c r="E240" s="246" t="s">
        <v>19</v>
      </c>
      <c r="F240" s="247" t="s">
        <v>147</v>
      </c>
      <c r="G240" s="245"/>
      <c r="H240" s="248">
        <v>104.087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145</v>
      </c>
      <c r="AU240" s="254" t="s">
        <v>83</v>
      </c>
      <c r="AV240" s="14" t="s">
        <v>141</v>
      </c>
      <c r="AW240" s="14" t="s">
        <v>35</v>
      </c>
      <c r="AX240" s="14" t="s">
        <v>81</v>
      </c>
      <c r="AY240" s="254" t="s">
        <v>134</v>
      </c>
    </row>
    <row r="241" s="2" customFormat="1" ht="44.25" customHeight="1">
      <c r="A241" s="40"/>
      <c r="B241" s="41"/>
      <c r="C241" s="214" t="s">
        <v>457</v>
      </c>
      <c r="D241" s="214" t="s">
        <v>136</v>
      </c>
      <c r="E241" s="215" t="s">
        <v>618</v>
      </c>
      <c r="F241" s="216" t="s">
        <v>619</v>
      </c>
      <c r="G241" s="217" t="s">
        <v>204</v>
      </c>
      <c r="H241" s="218">
        <v>0.58999999999999997</v>
      </c>
      <c r="I241" s="219"/>
      <c r="J241" s="220">
        <f>ROUND(I241*H241,2)</f>
        <v>0</v>
      </c>
      <c r="K241" s="216" t="s">
        <v>273</v>
      </c>
      <c r="L241" s="46"/>
      <c r="M241" s="221" t="s">
        <v>19</v>
      </c>
      <c r="N241" s="222" t="s">
        <v>45</v>
      </c>
      <c r="O241" s="86"/>
      <c r="P241" s="223">
        <f>O241*H241</f>
        <v>0</v>
      </c>
      <c r="Q241" s="223">
        <v>1.09528</v>
      </c>
      <c r="R241" s="223">
        <f>Q241*H241</f>
        <v>0.64621519999999999</v>
      </c>
      <c r="S241" s="223">
        <v>0</v>
      </c>
      <c r="T241" s="224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25" t="s">
        <v>141</v>
      </c>
      <c r="AT241" s="225" t="s">
        <v>136</v>
      </c>
      <c r="AU241" s="225" t="s">
        <v>83</v>
      </c>
      <c r="AY241" s="19" t="s">
        <v>134</v>
      </c>
      <c r="BE241" s="226">
        <f>IF(N241="základní",J241,0)</f>
        <v>0</v>
      </c>
      <c r="BF241" s="226">
        <f>IF(N241="snížená",J241,0)</f>
        <v>0</v>
      </c>
      <c r="BG241" s="226">
        <f>IF(N241="zákl. přenesená",J241,0)</f>
        <v>0</v>
      </c>
      <c r="BH241" s="226">
        <f>IF(N241="sníž. přenesená",J241,0)</f>
        <v>0</v>
      </c>
      <c r="BI241" s="226">
        <f>IF(N241="nulová",J241,0)</f>
        <v>0</v>
      </c>
      <c r="BJ241" s="19" t="s">
        <v>81</v>
      </c>
      <c r="BK241" s="226">
        <f>ROUND(I241*H241,2)</f>
        <v>0</v>
      </c>
      <c r="BL241" s="19" t="s">
        <v>141</v>
      </c>
      <c r="BM241" s="225" t="s">
        <v>620</v>
      </c>
    </row>
    <row r="242" s="2" customFormat="1">
      <c r="A242" s="40"/>
      <c r="B242" s="41"/>
      <c r="C242" s="42"/>
      <c r="D242" s="227" t="s">
        <v>143</v>
      </c>
      <c r="E242" s="42"/>
      <c r="F242" s="228" t="s">
        <v>621</v>
      </c>
      <c r="G242" s="42"/>
      <c r="H242" s="42"/>
      <c r="I242" s="229"/>
      <c r="J242" s="42"/>
      <c r="K242" s="42"/>
      <c r="L242" s="46"/>
      <c r="M242" s="230"/>
      <c r="N242" s="231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143</v>
      </c>
      <c r="AU242" s="19" t="s">
        <v>83</v>
      </c>
    </row>
    <row r="243" s="13" customFormat="1">
      <c r="A243" s="13"/>
      <c r="B243" s="232"/>
      <c r="C243" s="233"/>
      <c r="D243" s="234" t="s">
        <v>145</v>
      </c>
      <c r="E243" s="235" t="s">
        <v>19</v>
      </c>
      <c r="F243" s="236" t="s">
        <v>622</v>
      </c>
      <c r="G243" s="233"/>
      <c r="H243" s="237">
        <v>0.47699999999999998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145</v>
      </c>
      <c r="AU243" s="243" t="s">
        <v>83</v>
      </c>
      <c r="AV243" s="13" t="s">
        <v>83</v>
      </c>
      <c r="AW243" s="13" t="s">
        <v>35</v>
      </c>
      <c r="AX243" s="13" t="s">
        <v>74</v>
      </c>
      <c r="AY243" s="243" t="s">
        <v>134</v>
      </c>
    </row>
    <row r="244" s="13" customFormat="1">
      <c r="A244" s="13"/>
      <c r="B244" s="232"/>
      <c r="C244" s="233"/>
      <c r="D244" s="234" t="s">
        <v>145</v>
      </c>
      <c r="E244" s="235" t="s">
        <v>19</v>
      </c>
      <c r="F244" s="236" t="s">
        <v>623</v>
      </c>
      <c r="G244" s="233"/>
      <c r="H244" s="237">
        <v>0.113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145</v>
      </c>
      <c r="AU244" s="243" t="s">
        <v>83</v>
      </c>
      <c r="AV244" s="13" t="s">
        <v>83</v>
      </c>
      <c r="AW244" s="13" t="s">
        <v>35</v>
      </c>
      <c r="AX244" s="13" t="s">
        <v>74</v>
      </c>
      <c r="AY244" s="243" t="s">
        <v>134</v>
      </c>
    </row>
    <row r="245" s="14" customFormat="1">
      <c r="A245" s="14"/>
      <c r="B245" s="244"/>
      <c r="C245" s="245"/>
      <c r="D245" s="234" t="s">
        <v>145</v>
      </c>
      <c r="E245" s="246" t="s">
        <v>19</v>
      </c>
      <c r="F245" s="247" t="s">
        <v>624</v>
      </c>
      <c r="G245" s="245"/>
      <c r="H245" s="248">
        <v>0.58999999999999997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145</v>
      </c>
      <c r="AU245" s="254" t="s">
        <v>83</v>
      </c>
      <c r="AV245" s="14" t="s">
        <v>141</v>
      </c>
      <c r="AW245" s="14" t="s">
        <v>35</v>
      </c>
      <c r="AX245" s="14" t="s">
        <v>81</v>
      </c>
      <c r="AY245" s="254" t="s">
        <v>134</v>
      </c>
    </row>
    <row r="246" s="2" customFormat="1" ht="44.25" customHeight="1">
      <c r="A246" s="40"/>
      <c r="B246" s="41"/>
      <c r="C246" s="214" t="s">
        <v>462</v>
      </c>
      <c r="D246" s="214" t="s">
        <v>136</v>
      </c>
      <c r="E246" s="215" t="s">
        <v>625</v>
      </c>
      <c r="F246" s="216" t="s">
        <v>626</v>
      </c>
      <c r="G246" s="217" t="s">
        <v>204</v>
      </c>
      <c r="H246" s="218">
        <v>0.312</v>
      </c>
      <c r="I246" s="219"/>
      <c r="J246" s="220">
        <f>ROUND(I246*H246,2)</f>
        <v>0</v>
      </c>
      <c r="K246" s="216" t="s">
        <v>273</v>
      </c>
      <c r="L246" s="46"/>
      <c r="M246" s="221" t="s">
        <v>19</v>
      </c>
      <c r="N246" s="222" t="s">
        <v>45</v>
      </c>
      <c r="O246" s="86"/>
      <c r="P246" s="223">
        <f>O246*H246</f>
        <v>0</v>
      </c>
      <c r="Q246" s="223">
        <v>1.03955</v>
      </c>
      <c r="R246" s="223">
        <f>Q246*H246</f>
        <v>0.32433960000000001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141</v>
      </c>
      <c r="AT246" s="225" t="s">
        <v>136</v>
      </c>
      <c r="AU246" s="225" t="s">
        <v>83</v>
      </c>
      <c r="AY246" s="19" t="s">
        <v>134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81</v>
      </c>
      <c r="BK246" s="226">
        <f>ROUND(I246*H246,2)</f>
        <v>0</v>
      </c>
      <c r="BL246" s="19" t="s">
        <v>141</v>
      </c>
      <c r="BM246" s="225" t="s">
        <v>627</v>
      </c>
    </row>
    <row r="247" s="2" customFormat="1">
      <c r="A247" s="40"/>
      <c r="B247" s="41"/>
      <c r="C247" s="42"/>
      <c r="D247" s="227" t="s">
        <v>143</v>
      </c>
      <c r="E247" s="42"/>
      <c r="F247" s="228" t="s">
        <v>628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143</v>
      </c>
      <c r="AU247" s="19" t="s">
        <v>83</v>
      </c>
    </row>
    <row r="248" s="13" customFormat="1">
      <c r="A248" s="13"/>
      <c r="B248" s="232"/>
      <c r="C248" s="233"/>
      <c r="D248" s="234" t="s">
        <v>145</v>
      </c>
      <c r="E248" s="235" t="s">
        <v>19</v>
      </c>
      <c r="F248" s="236" t="s">
        <v>629</v>
      </c>
      <c r="G248" s="233"/>
      <c r="H248" s="237">
        <v>0.019</v>
      </c>
      <c r="I248" s="238"/>
      <c r="J248" s="233"/>
      <c r="K248" s="233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145</v>
      </c>
      <c r="AU248" s="243" t="s">
        <v>83</v>
      </c>
      <c r="AV248" s="13" t="s">
        <v>83</v>
      </c>
      <c r="AW248" s="13" t="s">
        <v>35</v>
      </c>
      <c r="AX248" s="13" t="s">
        <v>74</v>
      </c>
      <c r="AY248" s="243" t="s">
        <v>134</v>
      </c>
    </row>
    <row r="249" s="13" customFormat="1">
      <c r="A249" s="13"/>
      <c r="B249" s="232"/>
      <c r="C249" s="233"/>
      <c r="D249" s="234" t="s">
        <v>145</v>
      </c>
      <c r="E249" s="235" t="s">
        <v>19</v>
      </c>
      <c r="F249" s="236" t="s">
        <v>630</v>
      </c>
      <c r="G249" s="233"/>
      <c r="H249" s="237">
        <v>0.062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145</v>
      </c>
      <c r="AU249" s="243" t="s">
        <v>83</v>
      </c>
      <c r="AV249" s="13" t="s">
        <v>83</v>
      </c>
      <c r="AW249" s="13" t="s">
        <v>35</v>
      </c>
      <c r="AX249" s="13" t="s">
        <v>74</v>
      </c>
      <c r="AY249" s="243" t="s">
        <v>134</v>
      </c>
    </row>
    <row r="250" s="13" customFormat="1">
      <c r="A250" s="13"/>
      <c r="B250" s="232"/>
      <c r="C250" s="233"/>
      <c r="D250" s="234" t="s">
        <v>145</v>
      </c>
      <c r="E250" s="235" t="s">
        <v>19</v>
      </c>
      <c r="F250" s="236" t="s">
        <v>631</v>
      </c>
      <c r="G250" s="233"/>
      <c r="H250" s="237">
        <v>0.11700000000000001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145</v>
      </c>
      <c r="AU250" s="243" t="s">
        <v>83</v>
      </c>
      <c r="AV250" s="13" t="s">
        <v>83</v>
      </c>
      <c r="AW250" s="13" t="s">
        <v>35</v>
      </c>
      <c r="AX250" s="13" t="s">
        <v>74</v>
      </c>
      <c r="AY250" s="243" t="s">
        <v>134</v>
      </c>
    </row>
    <row r="251" s="13" customFormat="1">
      <c r="A251" s="13"/>
      <c r="B251" s="232"/>
      <c r="C251" s="233"/>
      <c r="D251" s="234" t="s">
        <v>145</v>
      </c>
      <c r="E251" s="235" t="s">
        <v>19</v>
      </c>
      <c r="F251" s="236" t="s">
        <v>632</v>
      </c>
      <c r="G251" s="233"/>
      <c r="H251" s="237">
        <v>0.029999999999999999</v>
      </c>
      <c r="I251" s="238"/>
      <c r="J251" s="233"/>
      <c r="K251" s="233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145</v>
      </c>
      <c r="AU251" s="243" t="s">
        <v>83</v>
      </c>
      <c r="AV251" s="13" t="s">
        <v>83</v>
      </c>
      <c r="AW251" s="13" t="s">
        <v>35</v>
      </c>
      <c r="AX251" s="13" t="s">
        <v>74</v>
      </c>
      <c r="AY251" s="243" t="s">
        <v>134</v>
      </c>
    </row>
    <row r="252" s="13" customFormat="1">
      <c r="A252" s="13"/>
      <c r="B252" s="232"/>
      <c r="C252" s="233"/>
      <c r="D252" s="234" t="s">
        <v>145</v>
      </c>
      <c r="E252" s="235" t="s">
        <v>19</v>
      </c>
      <c r="F252" s="236" t="s">
        <v>633</v>
      </c>
      <c r="G252" s="233"/>
      <c r="H252" s="237">
        <v>0.035000000000000003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145</v>
      </c>
      <c r="AU252" s="243" t="s">
        <v>83</v>
      </c>
      <c r="AV252" s="13" t="s">
        <v>83</v>
      </c>
      <c r="AW252" s="13" t="s">
        <v>35</v>
      </c>
      <c r="AX252" s="13" t="s">
        <v>74</v>
      </c>
      <c r="AY252" s="243" t="s">
        <v>134</v>
      </c>
    </row>
    <row r="253" s="13" customFormat="1">
      <c r="A253" s="13"/>
      <c r="B253" s="232"/>
      <c r="C253" s="233"/>
      <c r="D253" s="234" t="s">
        <v>145</v>
      </c>
      <c r="E253" s="235" t="s">
        <v>19</v>
      </c>
      <c r="F253" s="236" t="s">
        <v>634</v>
      </c>
      <c r="G253" s="233"/>
      <c r="H253" s="237">
        <v>0.035000000000000003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145</v>
      </c>
      <c r="AU253" s="243" t="s">
        <v>83</v>
      </c>
      <c r="AV253" s="13" t="s">
        <v>83</v>
      </c>
      <c r="AW253" s="13" t="s">
        <v>35</v>
      </c>
      <c r="AX253" s="13" t="s">
        <v>74</v>
      </c>
      <c r="AY253" s="243" t="s">
        <v>134</v>
      </c>
    </row>
    <row r="254" s="13" customFormat="1">
      <c r="A254" s="13"/>
      <c r="B254" s="232"/>
      <c r="C254" s="233"/>
      <c r="D254" s="234" t="s">
        <v>145</v>
      </c>
      <c r="E254" s="235" t="s">
        <v>19</v>
      </c>
      <c r="F254" s="236" t="s">
        <v>635</v>
      </c>
      <c r="G254" s="233"/>
      <c r="H254" s="237">
        <v>0.014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145</v>
      </c>
      <c r="AU254" s="243" t="s">
        <v>83</v>
      </c>
      <c r="AV254" s="13" t="s">
        <v>83</v>
      </c>
      <c r="AW254" s="13" t="s">
        <v>35</v>
      </c>
      <c r="AX254" s="13" t="s">
        <v>74</v>
      </c>
      <c r="AY254" s="243" t="s">
        <v>134</v>
      </c>
    </row>
    <row r="255" s="14" customFormat="1">
      <c r="A255" s="14"/>
      <c r="B255" s="244"/>
      <c r="C255" s="245"/>
      <c r="D255" s="234" t="s">
        <v>145</v>
      </c>
      <c r="E255" s="246" t="s">
        <v>19</v>
      </c>
      <c r="F255" s="247" t="s">
        <v>147</v>
      </c>
      <c r="G255" s="245"/>
      <c r="H255" s="248">
        <v>0.312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145</v>
      </c>
      <c r="AU255" s="254" t="s">
        <v>83</v>
      </c>
      <c r="AV255" s="14" t="s">
        <v>141</v>
      </c>
      <c r="AW255" s="14" t="s">
        <v>35</v>
      </c>
      <c r="AX255" s="14" t="s">
        <v>81</v>
      </c>
      <c r="AY255" s="254" t="s">
        <v>134</v>
      </c>
    </row>
    <row r="256" s="2" customFormat="1" ht="24.15" customHeight="1">
      <c r="A256" s="40"/>
      <c r="B256" s="41"/>
      <c r="C256" s="214" t="s">
        <v>160</v>
      </c>
      <c r="D256" s="214" t="s">
        <v>136</v>
      </c>
      <c r="E256" s="215" t="s">
        <v>636</v>
      </c>
      <c r="F256" s="216" t="s">
        <v>637</v>
      </c>
      <c r="G256" s="217" t="s">
        <v>157</v>
      </c>
      <c r="H256" s="218">
        <v>25.884</v>
      </c>
      <c r="I256" s="219"/>
      <c r="J256" s="220">
        <f>ROUND(I256*H256,2)</f>
        <v>0</v>
      </c>
      <c r="K256" s="216" t="s">
        <v>19</v>
      </c>
      <c r="L256" s="46"/>
      <c r="M256" s="221" t="s">
        <v>19</v>
      </c>
      <c r="N256" s="222" t="s">
        <v>45</v>
      </c>
      <c r="O256" s="86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5" t="s">
        <v>141</v>
      </c>
      <c r="AT256" s="225" t="s">
        <v>136</v>
      </c>
      <c r="AU256" s="225" t="s">
        <v>83</v>
      </c>
      <c r="AY256" s="19" t="s">
        <v>134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9" t="s">
        <v>81</v>
      </c>
      <c r="BK256" s="226">
        <f>ROUND(I256*H256,2)</f>
        <v>0</v>
      </c>
      <c r="BL256" s="19" t="s">
        <v>141</v>
      </c>
      <c r="BM256" s="225" t="s">
        <v>638</v>
      </c>
    </row>
    <row r="257" s="13" customFormat="1">
      <c r="A257" s="13"/>
      <c r="B257" s="232"/>
      <c r="C257" s="233"/>
      <c r="D257" s="234" t="s">
        <v>145</v>
      </c>
      <c r="E257" s="235" t="s">
        <v>19</v>
      </c>
      <c r="F257" s="236" t="s">
        <v>639</v>
      </c>
      <c r="G257" s="233"/>
      <c r="H257" s="237">
        <v>25.884</v>
      </c>
      <c r="I257" s="238"/>
      <c r="J257" s="233"/>
      <c r="K257" s="233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145</v>
      </c>
      <c r="AU257" s="243" t="s">
        <v>83</v>
      </c>
      <c r="AV257" s="13" t="s">
        <v>83</v>
      </c>
      <c r="AW257" s="13" t="s">
        <v>35</v>
      </c>
      <c r="AX257" s="13" t="s">
        <v>74</v>
      </c>
      <c r="AY257" s="243" t="s">
        <v>134</v>
      </c>
    </row>
    <row r="258" s="14" customFormat="1">
      <c r="A258" s="14"/>
      <c r="B258" s="244"/>
      <c r="C258" s="245"/>
      <c r="D258" s="234" t="s">
        <v>145</v>
      </c>
      <c r="E258" s="246" t="s">
        <v>19</v>
      </c>
      <c r="F258" s="247" t="s">
        <v>624</v>
      </c>
      <c r="G258" s="245"/>
      <c r="H258" s="248">
        <v>25.884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145</v>
      </c>
      <c r="AU258" s="254" t="s">
        <v>83</v>
      </c>
      <c r="AV258" s="14" t="s">
        <v>141</v>
      </c>
      <c r="AW258" s="14" t="s">
        <v>35</v>
      </c>
      <c r="AX258" s="14" t="s">
        <v>81</v>
      </c>
      <c r="AY258" s="254" t="s">
        <v>134</v>
      </c>
    </row>
    <row r="259" s="12" customFormat="1" ht="22.8" customHeight="1">
      <c r="A259" s="12"/>
      <c r="B259" s="198"/>
      <c r="C259" s="199"/>
      <c r="D259" s="200" t="s">
        <v>73</v>
      </c>
      <c r="E259" s="212" t="s">
        <v>141</v>
      </c>
      <c r="F259" s="212" t="s">
        <v>405</v>
      </c>
      <c r="G259" s="199"/>
      <c r="H259" s="199"/>
      <c r="I259" s="202"/>
      <c r="J259" s="213">
        <f>BK259</f>
        <v>0</v>
      </c>
      <c r="K259" s="199"/>
      <c r="L259" s="204"/>
      <c r="M259" s="205"/>
      <c r="N259" s="206"/>
      <c r="O259" s="206"/>
      <c r="P259" s="207">
        <f>SUM(P260:P301)</f>
        <v>0</v>
      </c>
      <c r="Q259" s="206"/>
      <c r="R259" s="207">
        <f>SUM(R260:R301)</f>
        <v>51.251873599999996</v>
      </c>
      <c r="S259" s="206"/>
      <c r="T259" s="208">
        <f>SUM(T260:T301)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9" t="s">
        <v>81</v>
      </c>
      <c r="AT259" s="210" t="s">
        <v>73</v>
      </c>
      <c r="AU259" s="210" t="s">
        <v>81</v>
      </c>
      <c r="AY259" s="209" t="s">
        <v>134</v>
      </c>
      <c r="BK259" s="211">
        <f>SUM(BK260:BK301)</f>
        <v>0</v>
      </c>
    </row>
    <row r="260" s="2" customFormat="1" ht="24.15" customHeight="1">
      <c r="A260" s="40"/>
      <c r="B260" s="41"/>
      <c r="C260" s="214" t="s">
        <v>640</v>
      </c>
      <c r="D260" s="214" t="s">
        <v>136</v>
      </c>
      <c r="E260" s="215" t="s">
        <v>641</v>
      </c>
      <c r="F260" s="216" t="s">
        <v>642</v>
      </c>
      <c r="G260" s="217" t="s">
        <v>157</v>
      </c>
      <c r="H260" s="218">
        <v>5.4000000000000004</v>
      </c>
      <c r="I260" s="219"/>
      <c r="J260" s="220">
        <f>ROUND(I260*H260,2)</f>
        <v>0</v>
      </c>
      <c r="K260" s="216" t="s">
        <v>273</v>
      </c>
      <c r="L260" s="46"/>
      <c r="M260" s="221" t="s">
        <v>19</v>
      </c>
      <c r="N260" s="222" t="s">
        <v>45</v>
      </c>
      <c r="O260" s="86"/>
      <c r="P260" s="223">
        <f>O260*H260</f>
        <v>0</v>
      </c>
      <c r="Q260" s="223">
        <v>0.11046</v>
      </c>
      <c r="R260" s="223">
        <f>Q260*H260</f>
        <v>0.59648400000000001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141</v>
      </c>
      <c r="AT260" s="225" t="s">
        <v>136</v>
      </c>
      <c r="AU260" s="225" t="s">
        <v>83</v>
      </c>
      <c r="AY260" s="19" t="s">
        <v>134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81</v>
      </c>
      <c r="BK260" s="226">
        <f>ROUND(I260*H260,2)</f>
        <v>0</v>
      </c>
      <c r="BL260" s="19" t="s">
        <v>141</v>
      </c>
      <c r="BM260" s="225" t="s">
        <v>643</v>
      </c>
    </row>
    <row r="261" s="2" customFormat="1">
      <c r="A261" s="40"/>
      <c r="B261" s="41"/>
      <c r="C261" s="42"/>
      <c r="D261" s="227" t="s">
        <v>143</v>
      </c>
      <c r="E261" s="42"/>
      <c r="F261" s="228" t="s">
        <v>644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143</v>
      </c>
      <c r="AU261" s="19" t="s">
        <v>83</v>
      </c>
    </row>
    <row r="262" s="13" customFormat="1">
      <c r="A262" s="13"/>
      <c r="B262" s="232"/>
      <c r="C262" s="233"/>
      <c r="D262" s="234" t="s">
        <v>145</v>
      </c>
      <c r="E262" s="235" t="s">
        <v>19</v>
      </c>
      <c r="F262" s="236" t="s">
        <v>645</v>
      </c>
      <c r="G262" s="233"/>
      <c r="H262" s="237">
        <v>5.4000000000000004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145</v>
      </c>
      <c r="AU262" s="243" t="s">
        <v>83</v>
      </c>
      <c r="AV262" s="13" t="s">
        <v>83</v>
      </c>
      <c r="AW262" s="13" t="s">
        <v>35</v>
      </c>
      <c r="AX262" s="13" t="s">
        <v>74</v>
      </c>
      <c r="AY262" s="243" t="s">
        <v>134</v>
      </c>
    </row>
    <row r="263" s="14" customFormat="1">
      <c r="A263" s="14"/>
      <c r="B263" s="244"/>
      <c r="C263" s="245"/>
      <c r="D263" s="234" t="s">
        <v>145</v>
      </c>
      <c r="E263" s="246" t="s">
        <v>19</v>
      </c>
      <c r="F263" s="247" t="s">
        <v>501</v>
      </c>
      <c r="G263" s="245"/>
      <c r="H263" s="248">
        <v>5.4000000000000004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145</v>
      </c>
      <c r="AU263" s="254" t="s">
        <v>83</v>
      </c>
      <c r="AV263" s="14" t="s">
        <v>141</v>
      </c>
      <c r="AW263" s="14" t="s">
        <v>35</v>
      </c>
      <c r="AX263" s="14" t="s">
        <v>81</v>
      </c>
      <c r="AY263" s="254" t="s">
        <v>134</v>
      </c>
    </row>
    <row r="264" s="2" customFormat="1" ht="21.75" customHeight="1">
      <c r="A264" s="40"/>
      <c r="B264" s="41"/>
      <c r="C264" s="214" t="s">
        <v>646</v>
      </c>
      <c r="D264" s="214" t="s">
        <v>136</v>
      </c>
      <c r="E264" s="215" t="s">
        <v>647</v>
      </c>
      <c r="F264" s="216" t="s">
        <v>648</v>
      </c>
      <c r="G264" s="217" t="s">
        <v>139</v>
      </c>
      <c r="H264" s="218">
        <v>3.5099999999999998</v>
      </c>
      <c r="I264" s="219"/>
      <c r="J264" s="220">
        <f>ROUND(I264*H264,2)</f>
        <v>0</v>
      </c>
      <c r="K264" s="216" t="s">
        <v>273</v>
      </c>
      <c r="L264" s="46"/>
      <c r="M264" s="221" t="s">
        <v>19</v>
      </c>
      <c r="N264" s="222" t="s">
        <v>45</v>
      </c>
      <c r="O264" s="86"/>
      <c r="P264" s="223">
        <f>O264*H264</f>
        <v>0</v>
      </c>
      <c r="Q264" s="223">
        <v>0.0065799999999999999</v>
      </c>
      <c r="R264" s="223">
        <f>Q264*H264</f>
        <v>0.0230958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141</v>
      </c>
      <c r="AT264" s="225" t="s">
        <v>136</v>
      </c>
      <c r="AU264" s="225" t="s">
        <v>83</v>
      </c>
      <c r="AY264" s="19" t="s">
        <v>134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81</v>
      </c>
      <c r="BK264" s="226">
        <f>ROUND(I264*H264,2)</f>
        <v>0</v>
      </c>
      <c r="BL264" s="19" t="s">
        <v>141</v>
      </c>
      <c r="BM264" s="225" t="s">
        <v>649</v>
      </c>
    </row>
    <row r="265" s="2" customFormat="1">
      <c r="A265" s="40"/>
      <c r="B265" s="41"/>
      <c r="C265" s="42"/>
      <c r="D265" s="227" t="s">
        <v>143</v>
      </c>
      <c r="E265" s="42"/>
      <c r="F265" s="228" t="s">
        <v>650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143</v>
      </c>
      <c r="AU265" s="19" t="s">
        <v>83</v>
      </c>
    </row>
    <row r="266" s="13" customFormat="1">
      <c r="A266" s="13"/>
      <c r="B266" s="232"/>
      <c r="C266" s="233"/>
      <c r="D266" s="234" t="s">
        <v>145</v>
      </c>
      <c r="E266" s="235" t="s">
        <v>19</v>
      </c>
      <c r="F266" s="236" t="s">
        <v>651</v>
      </c>
      <c r="G266" s="233"/>
      <c r="H266" s="237">
        <v>3.5099999999999998</v>
      </c>
      <c r="I266" s="238"/>
      <c r="J266" s="233"/>
      <c r="K266" s="233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145</v>
      </c>
      <c r="AU266" s="243" t="s">
        <v>83</v>
      </c>
      <c r="AV266" s="13" t="s">
        <v>83</v>
      </c>
      <c r="AW266" s="13" t="s">
        <v>35</v>
      </c>
      <c r="AX266" s="13" t="s">
        <v>74</v>
      </c>
      <c r="AY266" s="243" t="s">
        <v>134</v>
      </c>
    </row>
    <row r="267" s="14" customFormat="1">
      <c r="A267" s="14"/>
      <c r="B267" s="244"/>
      <c r="C267" s="245"/>
      <c r="D267" s="234" t="s">
        <v>145</v>
      </c>
      <c r="E267" s="246" t="s">
        <v>19</v>
      </c>
      <c r="F267" s="247" t="s">
        <v>147</v>
      </c>
      <c r="G267" s="245"/>
      <c r="H267" s="248">
        <v>3.5099999999999998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145</v>
      </c>
      <c r="AU267" s="254" t="s">
        <v>83</v>
      </c>
      <c r="AV267" s="14" t="s">
        <v>141</v>
      </c>
      <c r="AW267" s="14" t="s">
        <v>35</v>
      </c>
      <c r="AX267" s="14" t="s">
        <v>81</v>
      </c>
      <c r="AY267" s="254" t="s">
        <v>134</v>
      </c>
    </row>
    <row r="268" s="2" customFormat="1" ht="21.75" customHeight="1">
      <c r="A268" s="40"/>
      <c r="B268" s="41"/>
      <c r="C268" s="214" t="s">
        <v>652</v>
      </c>
      <c r="D268" s="214" t="s">
        <v>136</v>
      </c>
      <c r="E268" s="215" t="s">
        <v>653</v>
      </c>
      <c r="F268" s="216" t="s">
        <v>654</v>
      </c>
      <c r="G268" s="217" t="s">
        <v>139</v>
      </c>
      <c r="H268" s="218">
        <v>3.5099999999999998</v>
      </c>
      <c r="I268" s="219"/>
      <c r="J268" s="220">
        <f>ROUND(I268*H268,2)</f>
        <v>0</v>
      </c>
      <c r="K268" s="216" t="s">
        <v>273</v>
      </c>
      <c r="L268" s="46"/>
      <c r="M268" s="221" t="s">
        <v>19</v>
      </c>
      <c r="N268" s="222" t="s">
        <v>45</v>
      </c>
      <c r="O268" s="86"/>
      <c r="P268" s="223">
        <f>O268*H268</f>
        <v>0</v>
      </c>
      <c r="Q268" s="223">
        <v>0</v>
      </c>
      <c r="R268" s="223">
        <f>Q268*H268</f>
        <v>0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141</v>
      </c>
      <c r="AT268" s="225" t="s">
        <v>136</v>
      </c>
      <c r="AU268" s="225" t="s">
        <v>83</v>
      </c>
      <c r="AY268" s="19" t="s">
        <v>134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81</v>
      </c>
      <c r="BK268" s="226">
        <f>ROUND(I268*H268,2)</f>
        <v>0</v>
      </c>
      <c r="BL268" s="19" t="s">
        <v>141</v>
      </c>
      <c r="BM268" s="225" t="s">
        <v>655</v>
      </c>
    </row>
    <row r="269" s="2" customFormat="1">
      <c r="A269" s="40"/>
      <c r="B269" s="41"/>
      <c r="C269" s="42"/>
      <c r="D269" s="227" t="s">
        <v>143</v>
      </c>
      <c r="E269" s="42"/>
      <c r="F269" s="228" t="s">
        <v>656</v>
      </c>
      <c r="G269" s="42"/>
      <c r="H269" s="42"/>
      <c r="I269" s="229"/>
      <c r="J269" s="42"/>
      <c r="K269" s="42"/>
      <c r="L269" s="46"/>
      <c r="M269" s="230"/>
      <c r="N269" s="231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143</v>
      </c>
      <c r="AU269" s="19" t="s">
        <v>83</v>
      </c>
    </row>
    <row r="270" s="13" customFormat="1">
      <c r="A270" s="13"/>
      <c r="B270" s="232"/>
      <c r="C270" s="233"/>
      <c r="D270" s="234" t="s">
        <v>145</v>
      </c>
      <c r="E270" s="235" t="s">
        <v>19</v>
      </c>
      <c r="F270" s="236" t="s">
        <v>651</v>
      </c>
      <c r="G270" s="233"/>
      <c r="H270" s="237">
        <v>3.5099999999999998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145</v>
      </c>
      <c r="AU270" s="243" t="s">
        <v>83</v>
      </c>
      <c r="AV270" s="13" t="s">
        <v>83</v>
      </c>
      <c r="AW270" s="13" t="s">
        <v>35</v>
      </c>
      <c r="AX270" s="13" t="s">
        <v>74</v>
      </c>
      <c r="AY270" s="243" t="s">
        <v>134</v>
      </c>
    </row>
    <row r="271" s="14" customFormat="1">
      <c r="A271" s="14"/>
      <c r="B271" s="244"/>
      <c r="C271" s="245"/>
      <c r="D271" s="234" t="s">
        <v>145</v>
      </c>
      <c r="E271" s="246" t="s">
        <v>19</v>
      </c>
      <c r="F271" s="247" t="s">
        <v>147</v>
      </c>
      <c r="G271" s="245"/>
      <c r="H271" s="248">
        <v>3.5099999999999998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145</v>
      </c>
      <c r="AU271" s="254" t="s">
        <v>83</v>
      </c>
      <c r="AV271" s="14" t="s">
        <v>141</v>
      </c>
      <c r="AW271" s="14" t="s">
        <v>35</v>
      </c>
      <c r="AX271" s="14" t="s">
        <v>81</v>
      </c>
      <c r="AY271" s="254" t="s">
        <v>134</v>
      </c>
    </row>
    <row r="272" s="2" customFormat="1" ht="21.75" customHeight="1">
      <c r="A272" s="40"/>
      <c r="B272" s="41"/>
      <c r="C272" s="214" t="s">
        <v>657</v>
      </c>
      <c r="D272" s="214" t="s">
        <v>136</v>
      </c>
      <c r="E272" s="215" t="s">
        <v>658</v>
      </c>
      <c r="F272" s="216" t="s">
        <v>659</v>
      </c>
      <c r="G272" s="217" t="s">
        <v>139</v>
      </c>
      <c r="H272" s="218">
        <v>33.088000000000001</v>
      </c>
      <c r="I272" s="219"/>
      <c r="J272" s="220">
        <f>ROUND(I272*H272,2)</f>
        <v>0</v>
      </c>
      <c r="K272" s="216" t="s">
        <v>273</v>
      </c>
      <c r="L272" s="46"/>
      <c r="M272" s="221" t="s">
        <v>19</v>
      </c>
      <c r="N272" s="222" t="s">
        <v>45</v>
      </c>
      <c r="O272" s="86"/>
      <c r="P272" s="223">
        <f>O272*H272</f>
        <v>0</v>
      </c>
      <c r="Q272" s="223">
        <v>0.24290000000000001</v>
      </c>
      <c r="R272" s="223">
        <f>Q272*H272</f>
        <v>8.0370752000000003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141</v>
      </c>
      <c r="AT272" s="225" t="s">
        <v>136</v>
      </c>
      <c r="AU272" s="225" t="s">
        <v>83</v>
      </c>
      <c r="AY272" s="19" t="s">
        <v>134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81</v>
      </c>
      <c r="BK272" s="226">
        <f>ROUND(I272*H272,2)</f>
        <v>0</v>
      </c>
      <c r="BL272" s="19" t="s">
        <v>141</v>
      </c>
      <c r="BM272" s="225" t="s">
        <v>660</v>
      </c>
    </row>
    <row r="273" s="2" customFormat="1">
      <c r="A273" s="40"/>
      <c r="B273" s="41"/>
      <c r="C273" s="42"/>
      <c r="D273" s="227" t="s">
        <v>143</v>
      </c>
      <c r="E273" s="42"/>
      <c r="F273" s="228" t="s">
        <v>661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143</v>
      </c>
      <c r="AU273" s="19" t="s">
        <v>83</v>
      </c>
    </row>
    <row r="274" s="13" customFormat="1">
      <c r="A274" s="13"/>
      <c r="B274" s="232"/>
      <c r="C274" s="233"/>
      <c r="D274" s="234" t="s">
        <v>145</v>
      </c>
      <c r="E274" s="235" t="s">
        <v>19</v>
      </c>
      <c r="F274" s="236" t="s">
        <v>662</v>
      </c>
      <c r="G274" s="233"/>
      <c r="H274" s="237">
        <v>10.017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145</v>
      </c>
      <c r="AU274" s="243" t="s">
        <v>83</v>
      </c>
      <c r="AV274" s="13" t="s">
        <v>83</v>
      </c>
      <c r="AW274" s="13" t="s">
        <v>35</v>
      </c>
      <c r="AX274" s="13" t="s">
        <v>74</v>
      </c>
      <c r="AY274" s="243" t="s">
        <v>134</v>
      </c>
    </row>
    <row r="275" s="13" customFormat="1">
      <c r="A275" s="13"/>
      <c r="B275" s="232"/>
      <c r="C275" s="233"/>
      <c r="D275" s="234" t="s">
        <v>145</v>
      </c>
      <c r="E275" s="235" t="s">
        <v>19</v>
      </c>
      <c r="F275" s="236" t="s">
        <v>663</v>
      </c>
      <c r="G275" s="233"/>
      <c r="H275" s="237">
        <v>11.571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145</v>
      </c>
      <c r="AU275" s="243" t="s">
        <v>83</v>
      </c>
      <c r="AV275" s="13" t="s">
        <v>83</v>
      </c>
      <c r="AW275" s="13" t="s">
        <v>35</v>
      </c>
      <c r="AX275" s="13" t="s">
        <v>74</v>
      </c>
      <c r="AY275" s="243" t="s">
        <v>134</v>
      </c>
    </row>
    <row r="276" s="13" customFormat="1">
      <c r="A276" s="13"/>
      <c r="B276" s="232"/>
      <c r="C276" s="233"/>
      <c r="D276" s="234" t="s">
        <v>145</v>
      </c>
      <c r="E276" s="235" t="s">
        <v>19</v>
      </c>
      <c r="F276" s="236" t="s">
        <v>664</v>
      </c>
      <c r="G276" s="233"/>
      <c r="H276" s="237">
        <v>11.5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145</v>
      </c>
      <c r="AU276" s="243" t="s">
        <v>83</v>
      </c>
      <c r="AV276" s="13" t="s">
        <v>83</v>
      </c>
      <c r="AW276" s="13" t="s">
        <v>35</v>
      </c>
      <c r="AX276" s="13" t="s">
        <v>74</v>
      </c>
      <c r="AY276" s="243" t="s">
        <v>134</v>
      </c>
    </row>
    <row r="277" s="14" customFormat="1">
      <c r="A277" s="14"/>
      <c r="B277" s="244"/>
      <c r="C277" s="245"/>
      <c r="D277" s="234" t="s">
        <v>145</v>
      </c>
      <c r="E277" s="246" t="s">
        <v>19</v>
      </c>
      <c r="F277" s="247" t="s">
        <v>147</v>
      </c>
      <c r="G277" s="245"/>
      <c r="H277" s="248">
        <v>33.088000000000001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145</v>
      </c>
      <c r="AU277" s="254" t="s">
        <v>83</v>
      </c>
      <c r="AV277" s="14" t="s">
        <v>141</v>
      </c>
      <c r="AW277" s="14" t="s">
        <v>35</v>
      </c>
      <c r="AX277" s="14" t="s">
        <v>81</v>
      </c>
      <c r="AY277" s="254" t="s">
        <v>134</v>
      </c>
    </row>
    <row r="278" s="2" customFormat="1" ht="16.5" customHeight="1">
      <c r="A278" s="40"/>
      <c r="B278" s="41"/>
      <c r="C278" s="214" t="s">
        <v>665</v>
      </c>
      <c r="D278" s="214" t="s">
        <v>136</v>
      </c>
      <c r="E278" s="215" t="s">
        <v>666</v>
      </c>
      <c r="F278" s="216" t="s">
        <v>667</v>
      </c>
      <c r="G278" s="217" t="s">
        <v>139</v>
      </c>
      <c r="H278" s="218">
        <v>33.088000000000001</v>
      </c>
      <c r="I278" s="219"/>
      <c r="J278" s="220">
        <f>ROUND(I278*H278,2)</f>
        <v>0</v>
      </c>
      <c r="K278" s="216" t="s">
        <v>273</v>
      </c>
      <c r="L278" s="46"/>
      <c r="M278" s="221" t="s">
        <v>19</v>
      </c>
      <c r="N278" s="222" t="s">
        <v>45</v>
      </c>
      <c r="O278" s="86"/>
      <c r="P278" s="223">
        <f>O278*H278</f>
        <v>0</v>
      </c>
      <c r="Q278" s="223">
        <v>0.21251999999999999</v>
      </c>
      <c r="R278" s="223">
        <f>Q278*H278</f>
        <v>7.03186176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141</v>
      </c>
      <c r="AT278" s="225" t="s">
        <v>136</v>
      </c>
      <c r="AU278" s="225" t="s">
        <v>83</v>
      </c>
      <c r="AY278" s="19" t="s">
        <v>134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81</v>
      </c>
      <c r="BK278" s="226">
        <f>ROUND(I278*H278,2)</f>
        <v>0</v>
      </c>
      <c r="BL278" s="19" t="s">
        <v>141</v>
      </c>
      <c r="BM278" s="225" t="s">
        <v>668</v>
      </c>
    </row>
    <row r="279" s="2" customFormat="1">
      <c r="A279" s="40"/>
      <c r="B279" s="41"/>
      <c r="C279" s="42"/>
      <c r="D279" s="227" t="s">
        <v>143</v>
      </c>
      <c r="E279" s="42"/>
      <c r="F279" s="228" t="s">
        <v>669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143</v>
      </c>
      <c r="AU279" s="19" t="s">
        <v>83</v>
      </c>
    </row>
    <row r="280" s="13" customFormat="1">
      <c r="A280" s="13"/>
      <c r="B280" s="232"/>
      <c r="C280" s="233"/>
      <c r="D280" s="234" t="s">
        <v>145</v>
      </c>
      <c r="E280" s="235" t="s">
        <v>19</v>
      </c>
      <c r="F280" s="236" t="s">
        <v>662</v>
      </c>
      <c r="G280" s="233"/>
      <c r="H280" s="237">
        <v>10.017</v>
      </c>
      <c r="I280" s="238"/>
      <c r="J280" s="233"/>
      <c r="K280" s="233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145</v>
      </c>
      <c r="AU280" s="243" t="s">
        <v>83</v>
      </c>
      <c r="AV280" s="13" t="s">
        <v>83</v>
      </c>
      <c r="AW280" s="13" t="s">
        <v>35</v>
      </c>
      <c r="AX280" s="13" t="s">
        <v>74</v>
      </c>
      <c r="AY280" s="243" t="s">
        <v>134</v>
      </c>
    </row>
    <row r="281" s="13" customFormat="1">
      <c r="A281" s="13"/>
      <c r="B281" s="232"/>
      <c r="C281" s="233"/>
      <c r="D281" s="234" t="s">
        <v>145</v>
      </c>
      <c r="E281" s="235" t="s">
        <v>19</v>
      </c>
      <c r="F281" s="236" t="s">
        <v>663</v>
      </c>
      <c r="G281" s="233"/>
      <c r="H281" s="237">
        <v>11.571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145</v>
      </c>
      <c r="AU281" s="243" t="s">
        <v>83</v>
      </c>
      <c r="AV281" s="13" t="s">
        <v>83</v>
      </c>
      <c r="AW281" s="13" t="s">
        <v>35</v>
      </c>
      <c r="AX281" s="13" t="s">
        <v>74</v>
      </c>
      <c r="AY281" s="243" t="s">
        <v>134</v>
      </c>
    </row>
    <row r="282" s="13" customFormat="1">
      <c r="A282" s="13"/>
      <c r="B282" s="232"/>
      <c r="C282" s="233"/>
      <c r="D282" s="234" t="s">
        <v>145</v>
      </c>
      <c r="E282" s="235" t="s">
        <v>19</v>
      </c>
      <c r="F282" s="236" t="s">
        <v>664</v>
      </c>
      <c r="G282" s="233"/>
      <c r="H282" s="237">
        <v>11.5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145</v>
      </c>
      <c r="AU282" s="243" t="s">
        <v>83</v>
      </c>
      <c r="AV282" s="13" t="s">
        <v>83</v>
      </c>
      <c r="AW282" s="13" t="s">
        <v>35</v>
      </c>
      <c r="AX282" s="13" t="s">
        <v>74</v>
      </c>
      <c r="AY282" s="243" t="s">
        <v>134</v>
      </c>
    </row>
    <row r="283" s="14" customFormat="1">
      <c r="A283" s="14"/>
      <c r="B283" s="244"/>
      <c r="C283" s="245"/>
      <c r="D283" s="234" t="s">
        <v>145</v>
      </c>
      <c r="E283" s="246" t="s">
        <v>19</v>
      </c>
      <c r="F283" s="247" t="s">
        <v>147</v>
      </c>
      <c r="G283" s="245"/>
      <c r="H283" s="248">
        <v>33.088000000000001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145</v>
      </c>
      <c r="AU283" s="254" t="s">
        <v>83</v>
      </c>
      <c r="AV283" s="14" t="s">
        <v>141</v>
      </c>
      <c r="AW283" s="14" t="s">
        <v>35</v>
      </c>
      <c r="AX283" s="14" t="s">
        <v>81</v>
      </c>
      <c r="AY283" s="254" t="s">
        <v>134</v>
      </c>
    </row>
    <row r="284" s="2" customFormat="1" ht="24.15" customHeight="1">
      <c r="A284" s="40"/>
      <c r="B284" s="41"/>
      <c r="C284" s="214" t="s">
        <v>670</v>
      </c>
      <c r="D284" s="214" t="s">
        <v>136</v>
      </c>
      <c r="E284" s="215" t="s">
        <v>671</v>
      </c>
      <c r="F284" s="216" t="s">
        <v>672</v>
      </c>
      <c r="G284" s="217" t="s">
        <v>163</v>
      </c>
      <c r="H284" s="218">
        <v>0.45400000000000001</v>
      </c>
      <c r="I284" s="219"/>
      <c r="J284" s="220">
        <f>ROUND(I284*H284,2)</f>
        <v>0</v>
      </c>
      <c r="K284" s="216" t="s">
        <v>140</v>
      </c>
      <c r="L284" s="46"/>
      <c r="M284" s="221" t="s">
        <v>19</v>
      </c>
      <c r="N284" s="222" t="s">
        <v>45</v>
      </c>
      <c r="O284" s="86"/>
      <c r="P284" s="223">
        <f>O284*H284</f>
        <v>0</v>
      </c>
      <c r="Q284" s="223">
        <v>2.3010199999999998</v>
      </c>
      <c r="R284" s="223">
        <f>Q284*H284</f>
        <v>1.0446630799999999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141</v>
      </c>
      <c r="AT284" s="225" t="s">
        <v>136</v>
      </c>
      <c r="AU284" s="225" t="s">
        <v>83</v>
      </c>
      <c r="AY284" s="19" t="s">
        <v>134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81</v>
      </c>
      <c r="BK284" s="226">
        <f>ROUND(I284*H284,2)</f>
        <v>0</v>
      </c>
      <c r="BL284" s="19" t="s">
        <v>141</v>
      </c>
      <c r="BM284" s="225" t="s">
        <v>673</v>
      </c>
    </row>
    <row r="285" s="2" customFormat="1">
      <c r="A285" s="40"/>
      <c r="B285" s="41"/>
      <c r="C285" s="42"/>
      <c r="D285" s="227" t="s">
        <v>143</v>
      </c>
      <c r="E285" s="42"/>
      <c r="F285" s="228" t="s">
        <v>674</v>
      </c>
      <c r="G285" s="42"/>
      <c r="H285" s="42"/>
      <c r="I285" s="229"/>
      <c r="J285" s="42"/>
      <c r="K285" s="42"/>
      <c r="L285" s="46"/>
      <c r="M285" s="230"/>
      <c r="N285" s="231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143</v>
      </c>
      <c r="AU285" s="19" t="s">
        <v>83</v>
      </c>
    </row>
    <row r="286" s="13" customFormat="1">
      <c r="A286" s="13"/>
      <c r="B286" s="232"/>
      <c r="C286" s="233"/>
      <c r="D286" s="234" t="s">
        <v>145</v>
      </c>
      <c r="E286" s="235" t="s">
        <v>19</v>
      </c>
      <c r="F286" s="236" t="s">
        <v>675</v>
      </c>
      <c r="G286" s="233"/>
      <c r="H286" s="237">
        <v>0.45400000000000001</v>
      </c>
      <c r="I286" s="238"/>
      <c r="J286" s="233"/>
      <c r="K286" s="233"/>
      <c r="L286" s="239"/>
      <c r="M286" s="240"/>
      <c r="N286" s="241"/>
      <c r="O286" s="241"/>
      <c r="P286" s="241"/>
      <c r="Q286" s="241"/>
      <c r="R286" s="241"/>
      <c r="S286" s="241"/>
      <c r="T286" s="24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3" t="s">
        <v>145</v>
      </c>
      <c r="AU286" s="243" t="s">
        <v>83</v>
      </c>
      <c r="AV286" s="13" t="s">
        <v>83</v>
      </c>
      <c r="AW286" s="13" t="s">
        <v>35</v>
      </c>
      <c r="AX286" s="13" t="s">
        <v>74</v>
      </c>
      <c r="AY286" s="243" t="s">
        <v>134</v>
      </c>
    </row>
    <row r="287" s="14" customFormat="1">
      <c r="A287" s="14"/>
      <c r="B287" s="244"/>
      <c r="C287" s="245"/>
      <c r="D287" s="234" t="s">
        <v>145</v>
      </c>
      <c r="E287" s="246" t="s">
        <v>19</v>
      </c>
      <c r="F287" s="247" t="s">
        <v>501</v>
      </c>
      <c r="G287" s="245"/>
      <c r="H287" s="248">
        <v>0.45400000000000001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145</v>
      </c>
      <c r="AU287" s="254" t="s">
        <v>83</v>
      </c>
      <c r="AV287" s="14" t="s">
        <v>141</v>
      </c>
      <c r="AW287" s="14" t="s">
        <v>35</v>
      </c>
      <c r="AX287" s="14" t="s">
        <v>81</v>
      </c>
      <c r="AY287" s="254" t="s">
        <v>134</v>
      </c>
    </row>
    <row r="288" s="2" customFormat="1" ht="24.15" customHeight="1">
      <c r="A288" s="40"/>
      <c r="B288" s="41"/>
      <c r="C288" s="214" t="s">
        <v>676</v>
      </c>
      <c r="D288" s="214" t="s">
        <v>136</v>
      </c>
      <c r="E288" s="215" t="s">
        <v>677</v>
      </c>
      <c r="F288" s="216" t="s">
        <v>678</v>
      </c>
      <c r="G288" s="217" t="s">
        <v>163</v>
      </c>
      <c r="H288" s="218">
        <v>3.645</v>
      </c>
      <c r="I288" s="219"/>
      <c r="J288" s="220">
        <f>ROUND(I288*H288,2)</f>
        <v>0</v>
      </c>
      <c r="K288" s="216" t="s">
        <v>273</v>
      </c>
      <c r="L288" s="46"/>
      <c r="M288" s="221" t="s">
        <v>19</v>
      </c>
      <c r="N288" s="222" t="s">
        <v>45</v>
      </c>
      <c r="O288" s="86"/>
      <c r="P288" s="223">
        <f>O288*H288</f>
        <v>0</v>
      </c>
      <c r="Q288" s="223">
        <v>1.9967999999999999</v>
      </c>
      <c r="R288" s="223">
        <f>Q288*H288</f>
        <v>7.2783359999999995</v>
      </c>
      <c r="S288" s="223">
        <v>0</v>
      </c>
      <c r="T288" s="224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25" t="s">
        <v>141</v>
      </c>
      <c r="AT288" s="225" t="s">
        <v>136</v>
      </c>
      <c r="AU288" s="225" t="s">
        <v>83</v>
      </c>
      <c r="AY288" s="19" t="s">
        <v>134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19" t="s">
        <v>81</v>
      </c>
      <c r="BK288" s="226">
        <f>ROUND(I288*H288,2)</f>
        <v>0</v>
      </c>
      <c r="BL288" s="19" t="s">
        <v>141</v>
      </c>
      <c r="BM288" s="225" t="s">
        <v>679</v>
      </c>
    </row>
    <row r="289" s="2" customFormat="1">
      <c r="A289" s="40"/>
      <c r="B289" s="41"/>
      <c r="C289" s="42"/>
      <c r="D289" s="227" t="s">
        <v>143</v>
      </c>
      <c r="E289" s="42"/>
      <c r="F289" s="228" t="s">
        <v>680</v>
      </c>
      <c r="G289" s="42"/>
      <c r="H289" s="42"/>
      <c r="I289" s="229"/>
      <c r="J289" s="42"/>
      <c r="K289" s="42"/>
      <c r="L289" s="46"/>
      <c r="M289" s="230"/>
      <c r="N289" s="231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143</v>
      </c>
      <c r="AU289" s="19" t="s">
        <v>83</v>
      </c>
    </row>
    <row r="290" s="13" customFormat="1">
      <c r="A290" s="13"/>
      <c r="B290" s="232"/>
      <c r="C290" s="233"/>
      <c r="D290" s="234" t="s">
        <v>145</v>
      </c>
      <c r="E290" s="235" t="s">
        <v>19</v>
      </c>
      <c r="F290" s="236" t="s">
        <v>681</v>
      </c>
      <c r="G290" s="233"/>
      <c r="H290" s="237">
        <v>3.645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145</v>
      </c>
      <c r="AU290" s="243" t="s">
        <v>83</v>
      </c>
      <c r="AV290" s="13" t="s">
        <v>83</v>
      </c>
      <c r="AW290" s="13" t="s">
        <v>35</v>
      </c>
      <c r="AX290" s="13" t="s">
        <v>74</v>
      </c>
      <c r="AY290" s="243" t="s">
        <v>134</v>
      </c>
    </row>
    <row r="291" s="14" customFormat="1">
      <c r="A291" s="14"/>
      <c r="B291" s="244"/>
      <c r="C291" s="245"/>
      <c r="D291" s="234" t="s">
        <v>145</v>
      </c>
      <c r="E291" s="246" t="s">
        <v>19</v>
      </c>
      <c r="F291" s="247" t="s">
        <v>501</v>
      </c>
      <c r="G291" s="245"/>
      <c r="H291" s="248">
        <v>3.645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145</v>
      </c>
      <c r="AU291" s="254" t="s">
        <v>83</v>
      </c>
      <c r="AV291" s="14" t="s">
        <v>141</v>
      </c>
      <c r="AW291" s="14" t="s">
        <v>35</v>
      </c>
      <c r="AX291" s="14" t="s">
        <v>81</v>
      </c>
      <c r="AY291" s="254" t="s">
        <v>134</v>
      </c>
    </row>
    <row r="292" s="2" customFormat="1" ht="16.5" customHeight="1">
      <c r="A292" s="40"/>
      <c r="B292" s="41"/>
      <c r="C292" s="214" t="s">
        <v>682</v>
      </c>
      <c r="D292" s="214" t="s">
        <v>136</v>
      </c>
      <c r="E292" s="215" t="s">
        <v>683</v>
      </c>
      <c r="F292" s="216" t="s">
        <v>684</v>
      </c>
      <c r="G292" s="217" t="s">
        <v>139</v>
      </c>
      <c r="H292" s="218">
        <v>12.15</v>
      </c>
      <c r="I292" s="219"/>
      <c r="J292" s="220">
        <f>ROUND(I292*H292,2)</f>
        <v>0</v>
      </c>
      <c r="K292" s="216" t="s">
        <v>273</v>
      </c>
      <c r="L292" s="46"/>
      <c r="M292" s="221" t="s">
        <v>19</v>
      </c>
      <c r="N292" s="222" t="s">
        <v>45</v>
      </c>
      <c r="O292" s="86"/>
      <c r="P292" s="223">
        <f>O292*H292</f>
        <v>0</v>
      </c>
      <c r="Q292" s="223">
        <v>0</v>
      </c>
      <c r="R292" s="223">
        <f>Q292*H292</f>
        <v>0</v>
      </c>
      <c r="S292" s="223">
        <v>0</v>
      </c>
      <c r="T292" s="224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5" t="s">
        <v>141</v>
      </c>
      <c r="AT292" s="225" t="s">
        <v>136</v>
      </c>
      <c r="AU292" s="225" t="s">
        <v>83</v>
      </c>
      <c r="AY292" s="19" t="s">
        <v>134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19" t="s">
        <v>81</v>
      </c>
      <c r="BK292" s="226">
        <f>ROUND(I292*H292,2)</f>
        <v>0</v>
      </c>
      <c r="BL292" s="19" t="s">
        <v>141</v>
      </c>
      <c r="BM292" s="225" t="s">
        <v>685</v>
      </c>
    </row>
    <row r="293" s="2" customFormat="1">
      <c r="A293" s="40"/>
      <c r="B293" s="41"/>
      <c r="C293" s="42"/>
      <c r="D293" s="227" t="s">
        <v>143</v>
      </c>
      <c r="E293" s="42"/>
      <c r="F293" s="228" t="s">
        <v>686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143</v>
      </c>
      <c r="AU293" s="19" t="s">
        <v>83</v>
      </c>
    </row>
    <row r="294" s="13" customFormat="1">
      <c r="A294" s="13"/>
      <c r="B294" s="232"/>
      <c r="C294" s="233"/>
      <c r="D294" s="234" t="s">
        <v>145</v>
      </c>
      <c r="E294" s="235" t="s">
        <v>19</v>
      </c>
      <c r="F294" s="236" t="s">
        <v>687</v>
      </c>
      <c r="G294" s="233"/>
      <c r="H294" s="237">
        <v>12.15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145</v>
      </c>
      <c r="AU294" s="243" t="s">
        <v>83</v>
      </c>
      <c r="AV294" s="13" t="s">
        <v>83</v>
      </c>
      <c r="AW294" s="13" t="s">
        <v>35</v>
      </c>
      <c r="AX294" s="13" t="s">
        <v>74</v>
      </c>
      <c r="AY294" s="243" t="s">
        <v>134</v>
      </c>
    </row>
    <row r="295" s="14" customFormat="1">
      <c r="A295" s="14"/>
      <c r="B295" s="244"/>
      <c r="C295" s="245"/>
      <c r="D295" s="234" t="s">
        <v>145</v>
      </c>
      <c r="E295" s="246" t="s">
        <v>19</v>
      </c>
      <c r="F295" s="247" t="s">
        <v>501</v>
      </c>
      <c r="G295" s="245"/>
      <c r="H295" s="248">
        <v>12.15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145</v>
      </c>
      <c r="AU295" s="254" t="s">
        <v>83</v>
      </c>
      <c r="AV295" s="14" t="s">
        <v>141</v>
      </c>
      <c r="AW295" s="14" t="s">
        <v>35</v>
      </c>
      <c r="AX295" s="14" t="s">
        <v>81</v>
      </c>
      <c r="AY295" s="254" t="s">
        <v>134</v>
      </c>
    </row>
    <row r="296" s="2" customFormat="1" ht="24.15" customHeight="1">
      <c r="A296" s="40"/>
      <c r="B296" s="41"/>
      <c r="C296" s="214" t="s">
        <v>688</v>
      </c>
      <c r="D296" s="214" t="s">
        <v>136</v>
      </c>
      <c r="E296" s="215" t="s">
        <v>689</v>
      </c>
      <c r="F296" s="216" t="s">
        <v>690</v>
      </c>
      <c r="G296" s="217" t="s">
        <v>139</v>
      </c>
      <c r="H296" s="218">
        <v>33.088000000000001</v>
      </c>
      <c r="I296" s="219"/>
      <c r="J296" s="220">
        <f>ROUND(I296*H296,2)</f>
        <v>0</v>
      </c>
      <c r="K296" s="216" t="s">
        <v>273</v>
      </c>
      <c r="L296" s="46"/>
      <c r="M296" s="221" t="s">
        <v>19</v>
      </c>
      <c r="N296" s="222" t="s">
        <v>45</v>
      </c>
      <c r="O296" s="86"/>
      <c r="P296" s="223">
        <f>O296*H296</f>
        <v>0</v>
      </c>
      <c r="Q296" s="223">
        <v>0.82326999999999995</v>
      </c>
      <c r="R296" s="223">
        <f>Q296*H296</f>
        <v>27.240357759999998</v>
      </c>
      <c r="S296" s="223">
        <v>0</v>
      </c>
      <c r="T296" s="224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5" t="s">
        <v>141</v>
      </c>
      <c r="AT296" s="225" t="s">
        <v>136</v>
      </c>
      <c r="AU296" s="225" t="s">
        <v>83</v>
      </c>
      <c r="AY296" s="19" t="s">
        <v>134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19" t="s">
        <v>81</v>
      </c>
      <c r="BK296" s="226">
        <f>ROUND(I296*H296,2)</f>
        <v>0</v>
      </c>
      <c r="BL296" s="19" t="s">
        <v>141</v>
      </c>
      <c r="BM296" s="225" t="s">
        <v>691</v>
      </c>
    </row>
    <row r="297" s="2" customFormat="1">
      <c r="A297" s="40"/>
      <c r="B297" s="41"/>
      <c r="C297" s="42"/>
      <c r="D297" s="227" t="s">
        <v>143</v>
      </c>
      <c r="E297" s="42"/>
      <c r="F297" s="228" t="s">
        <v>692</v>
      </c>
      <c r="G297" s="42"/>
      <c r="H297" s="42"/>
      <c r="I297" s="229"/>
      <c r="J297" s="42"/>
      <c r="K297" s="42"/>
      <c r="L297" s="46"/>
      <c r="M297" s="230"/>
      <c r="N297" s="231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143</v>
      </c>
      <c r="AU297" s="19" t="s">
        <v>83</v>
      </c>
    </row>
    <row r="298" s="13" customFormat="1">
      <c r="A298" s="13"/>
      <c r="B298" s="232"/>
      <c r="C298" s="233"/>
      <c r="D298" s="234" t="s">
        <v>145</v>
      </c>
      <c r="E298" s="235" t="s">
        <v>19</v>
      </c>
      <c r="F298" s="236" t="s">
        <v>662</v>
      </c>
      <c r="G298" s="233"/>
      <c r="H298" s="237">
        <v>10.017</v>
      </c>
      <c r="I298" s="238"/>
      <c r="J298" s="233"/>
      <c r="K298" s="233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145</v>
      </c>
      <c r="AU298" s="243" t="s">
        <v>83</v>
      </c>
      <c r="AV298" s="13" t="s">
        <v>83</v>
      </c>
      <c r="AW298" s="13" t="s">
        <v>35</v>
      </c>
      <c r="AX298" s="13" t="s">
        <v>74</v>
      </c>
      <c r="AY298" s="243" t="s">
        <v>134</v>
      </c>
    </row>
    <row r="299" s="13" customFormat="1">
      <c r="A299" s="13"/>
      <c r="B299" s="232"/>
      <c r="C299" s="233"/>
      <c r="D299" s="234" t="s">
        <v>145</v>
      </c>
      <c r="E299" s="235" t="s">
        <v>19</v>
      </c>
      <c r="F299" s="236" t="s">
        <v>663</v>
      </c>
      <c r="G299" s="233"/>
      <c r="H299" s="237">
        <v>11.571</v>
      </c>
      <c r="I299" s="238"/>
      <c r="J299" s="233"/>
      <c r="K299" s="233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145</v>
      </c>
      <c r="AU299" s="243" t="s">
        <v>83</v>
      </c>
      <c r="AV299" s="13" t="s">
        <v>83</v>
      </c>
      <c r="AW299" s="13" t="s">
        <v>35</v>
      </c>
      <c r="AX299" s="13" t="s">
        <v>74</v>
      </c>
      <c r="AY299" s="243" t="s">
        <v>134</v>
      </c>
    </row>
    <row r="300" s="13" customFormat="1">
      <c r="A300" s="13"/>
      <c r="B300" s="232"/>
      <c r="C300" s="233"/>
      <c r="D300" s="234" t="s">
        <v>145</v>
      </c>
      <c r="E300" s="235" t="s">
        <v>19</v>
      </c>
      <c r="F300" s="236" t="s">
        <v>664</v>
      </c>
      <c r="G300" s="233"/>
      <c r="H300" s="237">
        <v>11.5</v>
      </c>
      <c r="I300" s="238"/>
      <c r="J300" s="233"/>
      <c r="K300" s="233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145</v>
      </c>
      <c r="AU300" s="243" t="s">
        <v>83</v>
      </c>
      <c r="AV300" s="13" t="s">
        <v>83</v>
      </c>
      <c r="AW300" s="13" t="s">
        <v>35</v>
      </c>
      <c r="AX300" s="13" t="s">
        <v>74</v>
      </c>
      <c r="AY300" s="243" t="s">
        <v>134</v>
      </c>
    </row>
    <row r="301" s="14" customFormat="1">
      <c r="A301" s="14"/>
      <c r="B301" s="244"/>
      <c r="C301" s="245"/>
      <c r="D301" s="234" t="s">
        <v>145</v>
      </c>
      <c r="E301" s="246" t="s">
        <v>19</v>
      </c>
      <c r="F301" s="247" t="s">
        <v>147</v>
      </c>
      <c r="G301" s="245"/>
      <c r="H301" s="248">
        <v>33.088000000000001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145</v>
      </c>
      <c r="AU301" s="254" t="s">
        <v>83</v>
      </c>
      <c r="AV301" s="14" t="s">
        <v>141</v>
      </c>
      <c r="AW301" s="14" t="s">
        <v>35</v>
      </c>
      <c r="AX301" s="14" t="s">
        <v>81</v>
      </c>
      <c r="AY301" s="254" t="s">
        <v>134</v>
      </c>
    </row>
    <row r="302" s="12" customFormat="1" ht="22.8" customHeight="1">
      <c r="A302" s="12"/>
      <c r="B302" s="198"/>
      <c r="C302" s="199"/>
      <c r="D302" s="200" t="s">
        <v>73</v>
      </c>
      <c r="E302" s="212" t="s">
        <v>167</v>
      </c>
      <c r="F302" s="212" t="s">
        <v>224</v>
      </c>
      <c r="G302" s="199"/>
      <c r="H302" s="199"/>
      <c r="I302" s="202"/>
      <c r="J302" s="213">
        <f>BK302</f>
        <v>0</v>
      </c>
      <c r="K302" s="199"/>
      <c r="L302" s="204"/>
      <c r="M302" s="205"/>
      <c r="N302" s="206"/>
      <c r="O302" s="206"/>
      <c r="P302" s="207">
        <f>SUM(P303:P308)</f>
        <v>0</v>
      </c>
      <c r="Q302" s="206"/>
      <c r="R302" s="207">
        <f>SUM(R303:R308)</f>
        <v>7.6102400000000001</v>
      </c>
      <c r="S302" s="206"/>
      <c r="T302" s="208">
        <f>SUM(T303:T308)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9" t="s">
        <v>81</v>
      </c>
      <c r="AT302" s="210" t="s">
        <v>73</v>
      </c>
      <c r="AU302" s="210" t="s">
        <v>81</v>
      </c>
      <c r="AY302" s="209" t="s">
        <v>134</v>
      </c>
      <c r="BK302" s="211">
        <f>SUM(BK303:BK308)</f>
        <v>0</v>
      </c>
    </row>
    <row r="303" s="2" customFormat="1" ht="24.15" customHeight="1">
      <c r="A303" s="40"/>
      <c r="B303" s="41"/>
      <c r="C303" s="214" t="s">
        <v>693</v>
      </c>
      <c r="D303" s="214" t="s">
        <v>136</v>
      </c>
      <c r="E303" s="215" t="s">
        <v>694</v>
      </c>
      <c r="F303" s="216" t="s">
        <v>695</v>
      </c>
      <c r="G303" s="217" t="s">
        <v>139</v>
      </c>
      <c r="H303" s="218">
        <v>33.088000000000001</v>
      </c>
      <c r="I303" s="219"/>
      <c r="J303" s="220">
        <f>ROUND(I303*H303,2)</f>
        <v>0</v>
      </c>
      <c r="K303" s="216" t="s">
        <v>140</v>
      </c>
      <c r="L303" s="46"/>
      <c r="M303" s="221" t="s">
        <v>19</v>
      </c>
      <c r="N303" s="222" t="s">
        <v>45</v>
      </c>
      <c r="O303" s="86"/>
      <c r="P303" s="223">
        <f>O303*H303</f>
        <v>0</v>
      </c>
      <c r="Q303" s="223">
        <v>0.23000000000000001</v>
      </c>
      <c r="R303" s="223">
        <f>Q303*H303</f>
        <v>7.6102400000000001</v>
      </c>
      <c r="S303" s="223">
        <v>0</v>
      </c>
      <c r="T303" s="224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25" t="s">
        <v>141</v>
      </c>
      <c r="AT303" s="225" t="s">
        <v>136</v>
      </c>
      <c r="AU303" s="225" t="s">
        <v>83</v>
      </c>
      <c r="AY303" s="19" t="s">
        <v>134</v>
      </c>
      <c r="BE303" s="226">
        <f>IF(N303="základní",J303,0)</f>
        <v>0</v>
      </c>
      <c r="BF303" s="226">
        <f>IF(N303="snížená",J303,0)</f>
        <v>0</v>
      </c>
      <c r="BG303" s="226">
        <f>IF(N303="zákl. přenesená",J303,0)</f>
        <v>0</v>
      </c>
      <c r="BH303" s="226">
        <f>IF(N303="sníž. přenesená",J303,0)</f>
        <v>0</v>
      </c>
      <c r="BI303" s="226">
        <f>IF(N303="nulová",J303,0)</f>
        <v>0</v>
      </c>
      <c r="BJ303" s="19" t="s">
        <v>81</v>
      </c>
      <c r="BK303" s="226">
        <f>ROUND(I303*H303,2)</f>
        <v>0</v>
      </c>
      <c r="BL303" s="19" t="s">
        <v>141</v>
      </c>
      <c r="BM303" s="225" t="s">
        <v>696</v>
      </c>
    </row>
    <row r="304" s="2" customFormat="1">
      <c r="A304" s="40"/>
      <c r="B304" s="41"/>
      <c r="C304" s="42"/>
      <c r="D304" s="227" t="s">
        <v>143</v>
      </c>
      <c r="E304" s="42"/>
      <c r="F304" s="228" t="s">
        <v>697</v>
      </c>
      <c r="G304" s="42"/>
      <c r="H304" s="42"/>
      <c r="I304" s="229"/>
      <c r="J304" s="42"/>
      <c r="K304" s="42"/>
      <c r="L304" s="46"/>
      <c r="M304" s="230"/>
      <c r="N304" s="231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143</v>
      </c>
      <c r="AU304" s="19" t="s">
        <v>83</v>
      </c>
    </row>
    <row r="305" s="13" customFormat="1">
      <c r="A305" s="13"/>
      <c r="B305" s="232"/>
      <c r="C305" s="233"/>
      <c r="D305" s="234" t="s">
        <v>145</v>
      </c>
      <c r="E305" s="235" t="s">
        <v>19</v>
      </c>
      <c r="F305" s="236" t="s">
        <v>662</v>
      </c>
      <c r="G305" s="233"/>
      <c r="H305" s="237">
        <v>10.017</v>
      </c>
      <c r="I305" s="238"/>
      <c r="J305" s="233"/>
      <c r="K305" s="233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145</v>
      </c>
      <c r="AU305" s="243" t="s">
        <v>83</v>
      </c>
      <c r="AV305" s="13" t="s">
        <v>83</v>
      </c>
      <c r="AW305" s="13" t="s">
        <v>35</v>
      </c>
      <c r="AX305" s="13" t="s">
        <v>74</v>
      </c>
      <c r="AY305" s="243" t="s">
        <v>134</v>
      </c>
    </row>
    <row r="306" s="13" customFormat="1">
      <c r="A306" s="13"/>
      <c r="B306" s="232"/>
      <c r="C306" s="233"/>
      <c r="D306" s="234" t="s">
        <v>145</v>
      </c>
      <c r="E306" s="235" t="s">
        <v>19</v>
      </c>
      <c r="F306" s="236" t="s">
        <v>663</v>
      </c>
      <c r="G306" s="233"/>
      <c r="H306" s="237">
        <v>11.571</v>
      </c>
      <c r="I306" s="238"/>
      <c r="J306" s="233"/>
      <c r="K306" s="233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145</v>
      </c>
      <c r="AU306" s="243" t="s">
        <v>83</v>
      </c>
      <c r="AV306" s="13" t="s">
        <v>83</v>
      </c>
      <c r="AW306" s="13" t="s">
        <v>35</v>
      </c>
      <c r="AX306" s="13" t="s">
        <v>74</v>
      </c>
      <c r="AY306" s="243" t="s">
        <v>134</v>
      </c>
    </row>
    <row r="307" s="13" customFormat="1">
      <c r="A307" s="13"/>
      <c r="B307" s="232"/>
      <c r="C307" s="233"/>
      <c r="D307" s="234" t="s">
        <v>145</v>
      </c>
      <c r="E307" s="235" t="s">
        <v>19</v>
      </c>
      <c r="F307" s="236" t="s">
        <v>664</v>
      </c>
      <c r="G307" s="233"/>
      <c r="H307" s="237">
        <v>11.5</v>
      </c>
      <c r="I307" s="238"/>
      <c r="J307" s="233"/>
      <c r="K307" s="233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145</v>
      </c>
      <c r="AU307" s="243" t="s">
        <v>83</v>
      </c>
      <c r="AV307" s="13" t="s">
        <v>83</v>
      </c>
      <c r="AW307" s="13" t="s">
        <v>35</v>
      </c>
      <c r="AX307" s="13" t="s">
        <v>74</v>
      </c>
      <c r="AY307" s="243" t="s">
        <v>134</v>
      </c>
    </row>
    <row r="308" s="14" customFormat="1">
      <c r="A308" s="14"/>
      <c r="B308" s="244"/>
      <c r="C308" s="245"/>
      <c r="D308" s="234" t="s">
        <v>145</v>
      </c>
      <c r="E308" s="246" t="s">
        <v>19</v>
      </c>
      <c r="F308" s="247" t="s">
        <v>147</v>
      </c>
      <c r="G308" s="245"/>
      <c r="H308" s="248">
        <v>33.088000000000001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145</v>
      </c>
      <c r="AU308" s="254" t="s">
        <v>83</v>
      </c>
      <c r="AV308" s="14" t="s">
        <v>141</v>
      </c>
      <c r="AW308" s="14" t="s">
        <v>35</v>
      </c>
      <c r="AX308" s="14" t="s">
        <v>81</v>
      </c>
      <c r="AY308" s="254" t="s">
        <v>134</v>
      </c>
    </row>
    <row r="309" s="12" customFormat="1" ht="22.8" customHeight="1">
      <c r="A309" s="12"/>
      <c r="B309" s="198"/>
      <c r="C309" s="199"/>
      <c r="D309" s="200" t="s">
        <v>73</v>
      </c>
      <c r="E309" s="212" t="s">
        <v>188</v>
      </c>
      <c r="F309" s="212" t="s">
        <v>698</v>
      </c>
      <c r="G309" s="199"/>
      <c r="H309" s="199"/>
      <c r="I309" s="202"/>
      <c r="J309" s="213">
        <f>BK309</f>
        <v>0</v>
      </c>
      <c r="K309" s="199"/>
      <c r="L309" s="204"/>
      <c r="M309" s="205"/>
      <c r="N309" s="206"/>
      <c r="O309" s="206"/>
      <c r="P309" s="207">
        <f>SUM(P310:P323)</f>
        <v>0</v>
      </c>
      <c r="Q309" s="206"/>
      <c r="R309" s="207">
        <f>SUM(R310:R323)</f>
        <v>0.094</v>
      </c>
      <c r="S309" s="206"/>
      <c r="T309" s="208">
        <f>SUM(T310:T323)</f>
        <v>7.8399999999999999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9" t="s">
        <v>81</v>
      </c>
      <c r="AT309" s="210" t="s">
        <v>73</v>
      </c>
      <c r="AU309" s="210" t="s">
        <v>81</v>
      </c>
      <c r="AY309" s="209" t="s">
        <v>134</v>
      </c>
      <c r="BK309" s="211">
        <f>SUM(BK310:BK323)</f>
        <v>0</v>
      </c>
    </row>
    <row r="310" s="2" customFormat="1" ht="16.5" customHeight="1">
      <c r="A310" s="40"/>
      <c r="B310" s="41"/>
      <c r="C310" s="214" t="s">
        <v>699</v>
      </c>
      <c r="D310" s="214" t="s">
        <v>136</v>
      </c>
      <c r="E310" s="215" t="s">
        <v>700</v>
      </c>
      <c r="F310" s="216" t="s">
        <v>701</v>
      </c>
      <c r="G310" s="217" t="s">
        <v>157</v>
      </c>
      <c r="H310" s="218">
        <v>24.5</v>
      </c>
      <c r="I310" s="219"/>
      <c r="J310" s="220">
        <f>ROUND(I310*H310,2)</f>
        <v>0</v>
      </c>
      <c r="K310" s="216" t="s">
        <v>19</v>
      </c>
      <c r="L310" s="46"/>
      <c r="M310" s="221" t="s">
        <v>19</v>
      </c>
      <c r="N310" s="222" t="s">
        <v>45</v>
      </c>
      <c r="O310" s="86"/>
      <c r="P310" s="223">
        <f>O310*H310</f>
        <v>0</v>
      </c>
      <c r="Q310" s="223">
        <v>0</v>
      </c>
      <c r="R310" s="223">
        <f>Q310*H310</f>
        <v>0</v>
      </c>
      <c r="S310" s="223">
        <v>0.32000000000000001</v>
      </c>
      <c r="T310" s="224">
        <f>S310*H310</f>
        <v>7.8399999999999999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25" t="s">
        <v>141</v>
      </c>
      <c r="AT310" s="225" t="s">
        <v>136</v>
      </c>
      <c r="AU310" s="225" t="s">
        <v>83</v>
      </c>
      <c r="AY310" s="19" t="s">
        <v>134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9" t="s">
        <v>81</v>
      </c>
      <c r="BK310" s="226">
        <f>ROUND(I310*H310,2)</f>
        <v>0</v>
      </c>
      <c r="BL310" s="19" t="s">
        <v>141</v>
      </c>
      <c r="BM310" s="225" t="s">
        <v>702</v>
      </c>
    </row>
    <row r="311" s="13" customFormat="1">
      <c r="A311" s="13"/>
      <c r="B311" s="232"/>
      <c r="C311" s="233"/>
      <c r="D311" s="234" t="s">
        <v>145</v>
      </c>
      <c r="E311" s="235" t="s">
        <v>19</v>
      </c>
      <c r="F311" s="236" t="s">
        <v>703</v>
      </c>
      <c r="G311" s="233"/>
      <c r="H311" s="237">
        <v>24.5</v>
      </c>
      <c r="I311" s="238"/>
      <c r="J311" s="233"/>
      <c r="K311" s="233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145</v>
      </c>
      <c r="AU311" s="243" t="s">
        <v>83</v>
      </c>
      <c r="AV311" s="13" t="s">
        <v>83</v>
      </c>
      <c r="AW311" s="13" t="s">
        <v>35</v>
      </c>
      <c r="AX311" s="13" t="s">
        <v>74</v>
      </c>
      <c r="AY311" s="243" t="s">
        <v>134</v>
      </c>
    </row>
    <row r="312" s="14" customFormat="1">
      <c r="A312" s="14"/>
      <c r="B312" s="244"/>
      <c r="C312" s="245"/>
      <c r="D312" s="234" t="s">
        <v>145</v>
      </c>
      <c r="E312" s="246" t="s">
        <v>19</v>
      </c>
      <c r="F312" s="247" t="s">
        <v>147</v>
      </c>
      <c r="G312" s="245"/>
      <c r="H312" s="248">
        <v>24.5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145</v>
      </c>
      <c r="AU312" s="254" t="s">
        <v>83</v>
      </c>
      <c r="AV312" s="14" t="s">
        <v>141</v>
      </c>
      <c r="AW312" s="14" t="s">
        <v>35</v>
      </c>
      <c r="AX312" s="14" t="s">
        <v>81</v>
      </c>
      <c r="AY312" s="254" t="s">
        <v>134</v>
      </c>
    </row>
    <row r="313" s="2" customFormat="1" ht="16.5" customHeight="1">
      <c r="A313" s="40"/>
      <c r="B313" s="41"/>
      <c r="C313" s="214" t="s">
        <v>704</v>
      </c>
      <c r="D313" s="214" t="s">
        <v>136</v>
      </c>
      <c r="E313" s="215" t="s">
        <v>705</v>
      </c>
      <c r="F313" s="216" t="s">
        <v>706</v>
      </c>
      <c r="G313" s="217" t="s">
        <v>220</v>
      </c>
      <c r="H313" s="218">
        <v>1</v>
      </c>
      <c r="I313" s="219"/>
      <c r="J313" s="220">
        <f>ROUND(I313*H313,2)</f>
        <v>0</v>
      </c>
      <c r="K313" s="216" t="s">
        <v>19</v>
      </c>
      <c r="L313" s="46"/>
      <c r="M313" s="221" t="s">
        <v>19</v>
      </c>
      <c r="N313" s="222" t="s">
        <v>45</v>
      </c>
      <c r="O313" s="86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141</v>
      </c>
      <c r="AT313" s="225" t="s">
        <v>136</v>
      </c>
      <c r="AU313" s="225" t="s">
        <v>83</v>
      </c>
      <c r="AY313" s="19" t="s">
        <v>134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81</v>
      </c>
      <c r="BK313" s="226">
        <f>ROUND(I313*H313,2)</f>
        <v>0</v>
      </c>
      <c r="BL313" s="19" t="s">
        <v>141</v>
      </c>
      <c r="BM313" s="225" t="s">
        <v>707</v>
      </c>
    </row>
    <row r="314" s="13" customFormat="1">
      <c r="A314" s="13"/>
      <c r="B314" s="232"/>
      <c r="C314" s="233"/>
      <c r="D314" s="234" t="s">
        <v>145</v>
      </c>
      <c r="E314" s="235" t="s">
        <v>19</v>
      </c>
      <c r="F314" s="236" t="s">
        <v>81</v>
      </c>
      <c r="G314" s="233"/>
      <c r="H314" s="237">
        <v>1</v>
      </c>
      <c r="I314" s="238"/>
      <c r="J314" s="233"/>
      <c r="K314" s="233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145</v>
      </c>
      <c r="AU314" s="243" t="s">
        <v>83</v>
      </c>
      <c r="AV314" s="13" t="s">
        <v>83</v>
      </c>
      <c r="AW314" s="13" t="s">
        <v>35</v>
      </c>
      <c r="AX314" s="13" t="s">
        <v>74</v>
      </c>
      <c r="AY314" s="243" t="s">
        <v>134</v>
      </c>
    </row>
    <row r="315" s="14" customFormat="1">
      <c r="A315" s="14"/>
      <c r="B315" s="244"/>
      <c r="C315" s="245"/>
      <c r="D315" s="234" t="s">
        <v>145</v>
      </c>
      <c r="E315" s="246" t="s">
        <v>19</v>
      </c>
      <c r="F315" s="247" t="s">
        <v>147</v>
      </c>
      <c r="G315" s="245"/>
      <c r="H315" s="248">
        <v>1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145</v>
      </c>
      <c r="AU315" s="254" t="s">
        <v>83</v>
      </c>
      <c r="AV315" s="14" t="s">
        <v>141</v>
      </c>
      <c r="AW315" s="14" t="s">
        <v>35</v>
      </c>
      <c r="AX315" s="14" t="s">
        <v>81</v>
      </c>
      <c r="AY315" s="254" t="s">
        <v>134</v>
      </c>
    </row>
    <row r="316" s="2" customFormat="1" ht="16.5" customHeight="1">
      <c r="A316" s="40"/>
      <c r="B316" s="41"/>
      <c r="C316" s="214" t="s">
        <v>708</v>
      </c>
      <c r="D316" s="214" t="s">
        <v>136</v>
      </c>
      <c r="E316" s="215" t="s">
        <v>709</v>
      </c>
      <c r="F316" s="216" t="s">
        <v>710</v>
      </c>
      <c r="G316" s="217" t="s">
        <v>157</v>
      </c>
      <c r="H316" s="218">
        <v>24.5</v>
      </c>
      <c r="I316" s="219"/>
      <c r="J316" s="220">
        <f>ROUND(I316*H316,2)</f>
        <v>0</v>
      </c>
      <c r="K316" s="216" t="s">
        <v>19</v>
      </c>
      <c r="L316" s="46"/>
      <c r="M316" s="221" t="s">
        <v>19</v>
      </c>
      <c r="N316" s="222" t="s">
        <v>45</v>
      </c>
      <c r="O316" s="86"/>
      <c r="P316" s="223">
        <f>O316*H316</f>
        <v>0</v>
      </c>
      <c r="Q316" s="223">
        <v>0</v>
      </c>
      <c r="R316" s="223">
        <f>Q316*H316</f>
        <v>0</v>
      </c>
      <c r="S316" s="223">
        <v>0</v>
      </c>
      <c r="T316" s="224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25" t="s">
        <v>141</v>
      </c>
      <c r="AT316" s="225" t="s">
        <v>136</v>
      </c>
      <c r="AU316" s="225" t="s">
        <v>83</v>
      </c>
      <c r="AY316" s="19" t="s">
        <v>134</v>
      </c>
      <c r="BE316" s="226">
        <f>IF(N316="základní",J316,0)</f>
        <v>0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19" t="s">
        <v>81</v>
      </c>
      <c r="BK316" s="226">
        <f>ROUND(I316*H316,2)</f>
        <v>0</v>
      </c>
      <c r="BL316" s="19" t="s">
        <v>141</v>
      </c>
      <c r="BM316" s="225" t="s">
        <v>711</v>
      </c>
    </row>
    <row r="317" s="13" customFormat="1">
      <c r="A317" s="13"/>
      <c r="B317" s="232"/>
      <c r="C317" s="233"/>
      <c r="D317" s="234" t="s">
        <v>145</v>
      </c>
      <c r="E317" s="235" t="s">
        <v>19</v>
      </c>
      <c r="F317" s="236" t="s">
        <v>703</v>
      </c>
      <c r="G317" s="233"/>
      <c r="H317" s="237">
        <v>24.5</v>
      </c>
      <c r="I317" s="238"/>
      <c r="J317" s="233"/>
      <c r="K317" s="233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145</v>
      </c>
      <c r="AU317" s="243" t="s">
        <v>83</v>
      </c>
      <c r="AV317" s="13" t="s">
        <v>83</v>
      </c>
      <c r="AW317" s="13" t="s">
        <v>35</v>
      </c>
      <c r="AX317" s="13" t="s">
        <v>74</v>
      </c>
      <c r="AY317" s="243" t="s">
        <v>134</v>
      </c>
    </row>
    <row r="318" s="14" customFormat="1">
      <c r="A318" s="14"/>
      <c r="B318" s="244"/>
      <c r="C318" s="245"/>
      <c r="D318" s="234" t="s">
        <v>145</v>
      </c>
      <c r="E318" s="246" t="s">
        <v>19</v>
      </c>
      <c r="F318" s="247" t="s">
        <v>147</v>
      </c>
      <c r="G318" s="245"/>
      <c r="H318" s="248">
        <v>24.5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145</v>
      </c>
      <c r="AU318" s="254" t="s">
        <v>83</v>
      </c>
      <c r="AV318" s="14" t="s">
        <v>141</v>
      </c>
      <c r="AW318" s="14" t="s">
        <v>35</v>
      </c>
      <c r="AX318" s="14" t="s">
        <v>81</v>
      </c>
      <c r="AY318" s="254" t="s">
        <v>134</v>
      </c>
    </row>
    <row r="319" s="2" customFormat="1" ht="21.75" customHeight="1">
      <c r="A319" s="40"/>
      <c r="B319" s="41"/>
      <c r="C319" s="214" t="s">
        <v>712</v>
      </c>
      <c r="D319" s="214" t="s">
        <v>136</v>
      </c>
      <c r="E319" s="215" t="s">
        <v>713</v>
      </c>
      <c r="F319" s="216" t="s">
        <v>714</v>
      </c>
      <c r="G319" s="217" t="s">
        <v>220</v>
      </c>
      <c r="H319" s="218">
        <v>1</v>
      </c>
      <c r="I319" s="219"/>
      <c r="J319" s="220">
        <f>ROUND(I319*H319,2)</f>
        <v>0</v>
      </c>
      <c r="K319" s="216" t="s">
        <v>19</v>
      </c>
      <c r="L319" s="46"/>
      <c r="M319" s="221" t="s">
        <v>19</v>
      </c>
      <c r="N319" s="222" t="s">
        <v>45</v>
      </c>
      <c r="O319" s="86"/>
      <c r="P319" s="223">
        <f>O319*H319</f>
        <v>0</v>
      </c>
      <c r="Q319" s="223">
        <v>0</v>
      </c>
      <c r="R319" s="223">
        <f>Q319*H319</f>
        <v>0</v>
      </c>
      <c r="S319" s="223">
        <v>0</v>
      </c>
      <c r="T319" s="224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5" t="s">
        <v>141</v>
      </c>
      <c r="AT319" s="225" t="s">
        <v>136</v>
      </c>
      <c r="AU319" s="225" t="s">
        <v>83</v>
      </c>
      <c r="AY319" s="19" t="s">
        <v>134</v>
      </c>
      <c r="BE319" s="226">
        <f>IF(N319="základní",J319,0)</f>
        <v>0</v>
      </c>
      <c r="BF319" s="226">
        <f>IF(N319="snížená",J319,0)</f>
        <v>0</v>
      </c>
      <c r="BG319" s="226">
        <f>IF(N319="zákl. přenesená",J319,0)</f>
        <v>0</v>
      </c>
      <c r="BH319" s="226">
        <f>IF(N319="sníž. přenesená",J319,0)</f>
        <v>0</v>
      </c>
      <c r="BI319" s="226">
        <f>IF(N319="nulová",J319,0)</f>
        <v>0</v>
      </c>
      <c r="BJ319" s="19" t="s">
        <v>81</v>
      </c>
      <c r="BK319" s="226">
        <f>ROUND(I319*H319,2)</f>
        <v>0</v>
      </c>
      <c r="BL319" s="19" t="s">
        <v>141</v>
      </c>
      <c r="BM319" s="225" t="s">
        <v>715</v>
      </c>
    </row>
    <row r="320" s="13" customFormat="1">
      <c r="A320" s="13"/>
      <c r="B320" s="232"/>
      <c r="C320" s="233"/>
      <c r="D320" s="234" t="s">
        <v>145</v>
      </c>
      <c r="E320" s="235" t="s">
        <v>19</v>
      </c>
      <c r="F320" s="236" t="s">
        <v>81</v>
      </c>
      <c r="G320" s="233"/>
      <c r="H320" s="237">
        <v>1</v>
      </c>
      <c r="I320" s="238"/>
      <c r="J320" s="233"/>
      <c r="K320" s="233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145</v>
      </c>
      <c r="AU320" s="243" t="s">
        <v>83</v>
      </c>
      <c r="AV320" s="13" t="s">
        <v>83</v>
      </c>
      <c r="AW320" s="13" t="s">
        <v>35</v>
      </c>
      <c r="AX320" s="13" t="s">
        <v>74</v>
      </c>
      <c r="AY320" s="243" t="s">
        <v>134</v>
      </c>
    </row>
    <row r="321" s="14" customFormat="1">
      <c r="A321" s="14"/>
      <c r="B321" s="244"/>
      <c r="C321" s="245"/>
      <c r="D321" s="234" t="s">
        <v>145</v>
      </c>
      <c r="E321" s="246" t="s">
        <v>19</v>
      </c>
      <c r="F321" s="247" t="s">
        <v>536</v>
      </c>
      <c r="G321" s="245"/>
      <c r="H321" s="248">
        <v>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145</v>
      </c>
      <c r="AU321" s="254" t="s">
        <v>83</v>
      </c>
      <c r="AV321" s="14" t="s">
        <v>141</v>
      </c>
      <c r="AW321" s="14" t="s">
        <v>35</v>
      </c>
      <c r="AX321" s="14" t="s">
        <v>81</v>
      </c>
      <c r="AY321" s="254" t="s">
        <v>134</v>
      </c>
    </row>
    <row r="322" s="2" customFormat="1" ht="16.5" customHeight="1">
      <c r="A322" s="40"/>
      <c r="B322" s="41"/>
      <c r="C322" s="255" t="s">
        <v>716</v>
      </c>
      <c r="D322" s="255" t="s">
        <v>201</v>
      </c>
      <c r="E322" s="256" t="s">
        <v>717</v>
      </c>
      <c r="F322" s="257" t="s">
        <v>718</v>
      </c>
      <c r="G322" s="258" t="s">
        <v>220</v>
      </c>
      <c r="H322" s="259">
        <v>1</v>
      </c>
      <c r="I322" s="260"/>
      <c r="J322" s="261">
        <f>ROUND(I322*H322,2)</f>
        <v>0</v>
      </c>
      <c r="K322" s="257" t="s">
        <v>273</v>
      </c>
      <c r="L322" s="262"/>
      <c r="M322" s="263" t="s">
        <v>19</v>
      </c>
      <c r="N322" s="264" t="s">
        <v>45</v>
      </c>
      <c r="O322" s="86"/>
      <c r="P322" s="223">
        <f>O322*H322</f>
        <v>0</v>
      </c>
      <c r="Q322" s="223">
        <v>0.083000000000000004</v>
      </c>
      <c r="R322" s="223">
        <f>Q322*H322</f>
        <v>0.083000000000000004</v>
      </c>
      <c r="S322" s="223">
        <v>0</v>
      </c>
      <c r="T322" s="224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5" t="s">
        <v>188</v>
      </c>
      <c r="AT322" s="225" t="s">
        <v>201</v>
      </c>
      <c r="AU322" s="225" t="s">
        <v>83</v>
      </c>
      <c r="AY322" s="19" t="s">
        <v>134</v>
      </c>
      <c r="BE322" s="226">
        <f>IF(N322="základní",J322,0)</f>
        <v>0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9" t="s">
        <v>81</v>
      </c>
      <c r="BK322" s="226">
        <f>ROUND(I322*H322,2)</f>
        <v>0</v>
      </c>
      <c r="BL322" s="19" t="s">
        <v>141</v>
      </c>
      <c r="BM322" s="225" t="s">
        <v>719</v>
      </c>
    </row>
    <row r="323" s="2" customFormat="1" ht="16.5" customHeight="1">
      <c r="A323" s="40"/>
      <c r="B323" s="41"/>
      <c r="C323" s="255" t="s">
        <v>720</v>
      </c>
      <c r="D323" s="255" t="s">
        <v>201</v>
      </c>
      <c r="E323" s="256" t="s">
        <v>721</v>
      </c>
      <c r="F323" s="257" t="s">
        <v>722</v>
      </c>
      <c r="G323" s="258" t="s">
        <v>220</v>
      </c>
      <c r="H323" s="259">
        <v>1</v>
      </c>
      <c r="I323" s="260"/>
      <c r="J323" s="261">
        <f>ROUND(I323*H323,2)</f>
        <v>0</v>
      </c>
      <c r="K323" s="257" t="s">
        <v>273</v>
      </c>
      <c r="L323" s="262"/>
      <c r="M323" s="263" t="s">
        <v>19</v>
      </c>
      <c r="N323" s="264" t="s">
        <v>45</v>
      </c>
      <c r="O323" s="86"/>
      <c r="P323" s="223">
        <f>O323*H323</f>
        <v>0</v>
      </c>
      <c r="Q323" s="223">
        <v>0.010999999999999999</v>
      </c>
      <c r="R323" s="223">
        <f>Q323*H323</f>
        <v>0.010999999999999999</v>
      </c>
      <c r="S323" s="223">
        <v>0</v>
      </c>
      <c r="T323" s="224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5" t="s">
        <v>188</v>
      </c>
      <c r="AT323" s="225" t="s">
        <v>201</v>
      </c>
      <c r="AU323" s="225" t="s">
        <v>83</v>
      </c>
      <c r="AY323" s="19" t="s">
        <v>134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9" t="s">
        <v>81</v>
      </c>
      <c r="BK323" s="226">
        <f>ROUND(I323*H323,2)</f>
        <v>0</v>
      </c>
      <c r="BL323" s="19" t="s">
        <v>141</v>
      </c>
      <c r="BM323" s="225" t="s">
        <v>723</v>
      </c>
    </row>
    <row r="324" s="12" customFormat="1" ht="22.8" customHeight="1">
      <c r="A324" s="12"/>
      <c r="B324" s="198"/>
      <c r="C324" s="199"/>
      <c r="D324" s="200" t="s">
        <v>73</v>
      </c>
      <c r="E324" s="212" t="s">
        <v>195</v>
      </c>
      <c r="F324" s="212" t="s">
        <v>724</v>
      </c>
      <c r="G324" s="199"/>
      <c r="H324" s="199"/>
      <c r="I324" s="202"/>
      <c r="J324" s="213">
        <f>BK324</f>
        <v>0</v>
      </c>
      <c r="K324" s="199"/>
      <c r="L324" s="204"/>
      <c r="M324" s="205"/>
      <c r="N324" s="206"/>
      <c r="O324" s="206"/>
      <c r="P324" s="207">
        <f>SUM(P325:P354)</f>
        <v>0</v>
      </c>
      <c r="Q324" s="206"/>
      <c r="R324" s="207">
        <f>SUM(R325:R354)</f>
        <v>0.80389240000000006</v>
      </c>
      <c r="S324" s="206"/>
      <c r="T324" s="208">
        <f>SUM(T325:T354)</f>
        <v>10.08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9" t="s">
        <v>81</v>
      </c>
      <c r="AT324" s="210" t="s">
        <v>73</v>
      </c>
      <c r="AU324" s="210" t="s">
        <v>81</v>
      </c>
      <c r="AY324" s="209" t="s">
        <v>134</v>
      </c>
      <c r="BK324" s="211">
        <f>SUM(BK325:BK354)</f>
        <v>0</v>
      </c>
    </row>
    <row r="325" s="2" customFormat="1" ht="24.15" customHeight="1">
      <c r="A325" s="40"/>
      <c r="B325" s="41"/>
      <c r="C325" s="214" t="s">
        <v>725</v>
      </c>
      <c r="D325" s="214" t="s">
        <v>136</v>
      </c>
      <c r="E325" s="215" t="s">
        <v>726</v>
      </c>
      <c r="F325" s="216" t="s">
        <v>727</v>
      </c>
      <c r="G325" s="217" t="s">
        <v>139</v>
      </c>
      <c r="H325" s="218">
        <v>7.8200000000000003</v>
      </c>
      <c r="I325" s="219"/>
      <c r="J325" s="220">
        <f>ROUND(I325*H325,2)</f>
        <v>0</v>
      </c>
      <c r="K325" s="216" t="s">
        <v>273</v>
      </c>
      <c r="L325" s="46"/>
      <c r="M325" s="221" t="s">
        <v>19</v>
      </c>
      <c r="N325" s="222" t="s">
        <v>45</v>
      </c>
      <c r="O325" s="86"/>
      <c r="P325" s="223">
        <f>O325*H325</f>
        <v>0</v>
      </c>
      <c r="Q325" s="223">
        <v>0.046219999999999997</v>
      </c>
      <c r="R325" s="223">
        <f>Q325*H325</f>
        <v>0.3614404</v>
      </c>
      <c r="S325" s="223">
        <v>0</v>
      </c>
      <c r="T325" s="224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25" t="s">
        <v>141</v>
      </c>
      <c r="AT325" s="225" t="s">
        <v>136</v>
      </c>
      <c r="AU325" s="225" t="s">
        <v>83</v>
      </c>
      <c r="AY325" s="19" t="s">
        <v>134</v>
      </c>
      <c r="BE325" s="226">
        <f>IF(N325="základní",J325,0)</f>
        <v>0</v>
      </c>
      <c r="BF325" s="226">
        <f>IF(N325="snížená",J325,0)</f>
        <v>0</v>
      </c>
      <c r="BG325" s="226">
        <f>IF(N325="zákl. přenesená",J325,0)</f>
        <v>0</v>
      </c>
      <c r="BH325" s="226">
        <f>IF(N325="sníž. přenesená",J325,0)</f>
        <v>0</v>
      </c>
      <c r="BI325" s="226">
        <f>IF(N325="nulová",J325,0)</f>
        <v>0</v>
      </c>
      <c r="BJ325" s="19" t="s">
        <v>81</v>
      </c>
      <c r="BK325" s="226">
        <f>ROUND(I325*H325,2)</f>
        <v>0</v>
      </c>
      <c r="BL325" s="19" t="s">
        <v>141</v>
      </c>
      <c r="BM325" s="225" t="s">
        <v>728</v>
      </c>
    </row>
    <row r="326" s="2" customFormat="1">
      <c r="A326" s="40"/>
      <c r="B326" s="41"/>
      <c r="C326" s="42"/>
      <c r="D326" s="227" t="s">
        <v>143</v>
      </c>
      <c r="E326" s="42"/>
      <c r="F326" s="228" t="s">
        <v>729</v>
      </c>
      <c r="G326" s="42"/>
      <c r="H326" s="42"/>
      <c r="I326" s="229"/>
      <c r="J326" s="42"/>
      <c r="K326" s="42"/>
      <c r="L326" s="46"/>
      <c r="M326" s="230"/>
      <c r="N326" s="231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143</v>
      </c>
      <c r="AU326" s="19" t="s">
        <v>83</v>
      </c>
    </row>
    <row r="327" s="13" customFormat="1">
      <c r="A327" s="13"/>
      <c r="B327" s="232"/>
      <c r="C327" s="233"/>
      <c r="D327" s="234" t="s">
        <v>145</v>
      </c>
      <c r="E327" s="235" t="s">
        <v>19</v>
      </c>
      <c r="F327" s="236" t="s">
        <v>730</v>
      </c>
      <c r="G327" s="233"/>
      <c r="H327" s="237">
        <v>7.8200000000000003</v>
      </c>
      <c r="I327" s="238"/>
      <c r="J327" s="233"/>
      <c r="K327" s="233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145</v>
      </c>
      <c r="AU327" s="243" t="s">
        <v>83</v>
      </c>
      <c r="AV327" s="13" t="s">
        <v>83</v>
      </c>
      <c r="AW327" s="13" t="s">
        <v>35</v>
      </c>
      <c r="AX327" s="13" t="s">
        <v>74</v>
      </c>
      <c r="AY327" s="243" t="s">
        <v>134</v>
      </c>
    </row>
    <row r="328" s="14" customFormat="1">
      <c r="A328" s="14"/>
      <c r="B328" s="244"/>
      <c r="C328" s="245"/>
      <c r="D328" s="234" t="s">
        <v>145</v>
      </c>
      <c r="E328" s="246" t="s">
        <v>19</v>
      </c>
      <c r="F328" s="247" t="s">
        <v>147</v>
      </c>
      <c r="G328" s="245"/>
      <c r="H328" s="248">
        <v>7.8200000000000003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145</v>
      </c>
      <c r="AU328" s="254" t="s">
        <v>83</v>
      </c>
      <c r="AV328" s="14" t="s">
        <v>141</v>
      </c>
      <c r="AW328" s="14" t="s">
        <v>35</v>
      </c>
      <c r="AX328" s="14" t="s">
        <v>81</v>
      </c>
      <c r="AY328" s="254" t="s">
        <v>134</v>
      </c>
    </row>
    <row r="329" s="2" customFormat="1" ht="16.5" customHeight="1">
      <c r="A329" s="40"/>
      <c r="B329" s="41"/>
      <c r="C329" s="214" t="s">
        <v>731</v>
      </c>
      <c r="D329" s="214" t="s">
        <v>136</v>
      </c>
      <c r="E329" s="215" t="s">
        <v>732</v>
      </c>
      <c r="F329" s="216" t="s">
        <v>733</v>
      </c>
      <c r="G329" s="217" t="s">
        <v>157</v>
      </c>
      <c r="H329" s="218">
        <v>6</v>
      </c>
      <c r="I329" s="219"/>
      <c r="J329" s="220">
        <f>ROUND(I329*H329,2)</f>
        <v>0</v>
      </c>
      <c r="K329" s="216" t="s">
        <v>273</v>
      </c>
      <c r="L329" s="46"/>
      <c r="M329" s="221" t="s">
        <v>19</v>
      </c>
      <c r="N329" s="222" t="s">
        <v>45</v>
      </c>
      <c r="O329" s="86"/>
      <c r="P329" s="223">
        <f>O329*H329</f>
        <v>0</v>
      </c>
      <c r="Q329" s="223">
        <v>0.069250000000000006</v>
      </c>
      <c r="R329" s="223">
        <f>Q329*H329</f>
        <v>0.41550000000000004</v>
      </c>
      <c r="S329" s="223">
        <v>0</v>
      </c>
      <c r="T329" s="224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25" t="s">
        <v>141</v>
      </c>
      <c r="AT329" s="225" t="s">
        <v>136</v>
      </c>
      <c r="AU329" s="225" t="s">
        <v>83</v>
      </c>
      <c r="AY329" s="19" t="s">
        <v>134</v>
      </c>
      <c r="BE329" s="226">
        <f>IF(N329="základní",J329,0)</f>
        <v>0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9" t="s">
        <v>81</v>
      </c>
      <c r="BK329" s="226">
        <f>ROUND(I329*H329,2)</f>
        <v>0</v>
      </c>
      <c r="BL329" s="19" t="s">
        <v>141</v>
      </c>
      <c r="BM329" s="225" t="s">
        <v>734</v>
      </c>
    </row>
    <row r="330" s="2" customFormat="1">
      <c r="A330" s="40"/>
      <c r="B330" s="41"/>
      <c r="C330" s="42"/>
      <c r="D330" s="227" t="s">
        <v>143</v>
      </c>
      <c r="E330" s="42"/>
      <c r="F330" s="228" t="s">
        <v>735</v>
      </c>
      <c r="G330" s="42"/>
      <c r="H330" s="42"/>
      <c r="I330" s="229"/>
      <c r="J330" s="42"/>
      <c r="K330" s="42"/>
      <c r="L330" s="46"/>
      <c r="M330" s="230"/>
      <c r="N330" s="231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143</v>
      </c>
      <c r="AU330" s="19" t="s">
        <v>83</v>
      </c>
    </row>
    <row r="331" s="13" customFormat="1">
      <c r="A331" s="13"/>
      <c r="B331" s="232"/>
      <c r="C331" s="233"/>
      <c r="D331" s="234" t="s">
        <v>145</v>
      </c>
      <c r="E331" s="235" t="s">
        <v>19</v>
      </c>
      <c r="F331" s="236" t="s">
        <v>173</v>
      </c>
      <c r="G331" s="233"/>
      <c r="H331" s="237">
        <v>6</v>
      </c>
      <c r="I331" s="238"/>
      <c r="J331" s="233"/>
      <c r="K331" s="233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145</v>
      </c>
      <c r="AU331" s="243" t="s">
        <v>83</v>
      </c>
      <c r="AV331" s="13" t="s">
        <v>83</v>
      </c>
      <c r="AW331" s="13" t="s">
        <v>35</v>
      </c>
      <c r="AX331" s="13" t="s">
        <v>74</v>
      </c>
      <c r="AY331" s="243" t="s">
        <v>134</v>
      </c>
    </row>
    <row r="332" s="14" customFormat="1">
      <c r="A332" s="14"/>
      <c r="B332" s="244"/>
      <c r="C332" s="245"/>
      <c r="D332" s="234" t="s">
        <v>145</v>
      </c>
      <c r="E332" s="246" t="s">
        <v>19</v>
      </c>
      <c r="F332" s="247" t="s">
        <v>147</v>
      </c>
      <c r="G332" s="245"/>
      <c r="H332" s="248">
        <v>6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145</v>
      </c>
      <c r="AU332" s="254" t="s">
        <v>83</v>
      </c>
      <c r="AV332" s="14" t="s">
        <v>141</v>
      </c>
      <c r="AW332" s="14" t="s">
        <v>35</v>
      </c>
      <c r="AX332" s="14" t="s">
        <v>81</v>
      </c>
      <c r="AY332" s="254" t="s">
        <v>134</v>
      </c>
    </row>
    <row r="333" s="2" customFormat="1" ht="33" customHeight="1">
      <c r="A333" s="40"/>
      <c r="B333" s="41"/>
      <c r="C333" s="214" t="s">
        <v>736</v>
      </c>
      <c r="D333" s="214" t="s">
        <v>136</v>
      </c>
      <c r="E333" s="215" t="s">
        <v>737</v>
      </c>
      <c r="F333" s="216" t="s">
        <v>738</v>
      </c>
      <c r="G333" s="217" t="s">
        <v>157</v>
      </c>
      <c r="H333" s="218">
        <v>9.5999999999999996</v>
      </c>
      <c r="I333" s="219"/>
      <c r="J333" s="220">
        <f>ROUND(I333*H333,2)</f>
        <v>0</v>
      </c>
      <c r="K333" s="216" t="s">
        <v>273</v>
      </c>
      <c r="L333" s="46"/>
      <c r="M333" s="221" t="s">
        <v>19</v>
      </c>
      <c r="N333" s="222" t="s">
        <v>45</v>
      </c>
      <c r="O333" s="86"/>
      <c r="P333" s="223">
        <f>O333*H333</f>
        <v>0</v>
      </c>
      <c r="Q333" s="223">
        <v>0.00232</v>
      </c>
      <c r="R333" s="223">
        <f>Q333*H333</f>
        <v>0.022272</v>
      </c>
      <c r="S333" s="223">
        <v>0</v>
      </c>
      <c r="T333" s="224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25" t="s">
        <v>141</v>
      </c>
      <c r="AT333" s="225" t="s">
        <v>136</v>
      </c>
      <c r="AU333" s="225" t="s">
        <v>83</v>
      </c>
      <c r="AY333" s="19" t="s">
        <v>134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9" t="s">
        <v>81</v>
      </c>
      <c r="BK333" s="226">
        <f>ROUND(I333*H333,2)</f>
        <v>0</v>
      </c>
      <c r="BL333" s="19" t="s">
        <v>141</v>
      </c>
      <c r="BM333" s="225" t="s">
        <v>739</v>
      </c>
    </row>
    <row r="334" s="2" customFormat="1">
      <c r="A334" s="40"/>
      <c r="B334" s="41"/>
      <c r="C334" s="42"/>
      <c r="D334" s="227" t="s">
        <v>143</v>
      </c>
      <c r="E334" s="42"/>
      <c r="F334" s="228" t="s">
        <v>740</v>
      </c>
      <c r="G334" s="42"/>
      <c r="H334" s="42"/>
      <c r="I334" s="229"/>
      <c r="J334" s="42"/>
      <c r="K334" s="42"/>
      <c r="L334" s="46"/>
      <c r="M334" s="230"/>
      <c r="N334" s="231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143</v>
      </c>
      <c r="AU334" s="19" t="s">
        <v>83</v>
      </c>
    </row>
    <row r="335" s="13" customFormat="1">
      <c r="A335" s="13"/>
      <c r="B335" s="232"/>
      <c r="C335" s="233"/>
      <c r="D335" s="234" t="s">
        <v>145</v>
      </c>
      <c r="E335" s="235" t="s">
        <v>19</v>
      </c>
      <c r="F335" s="236" t="s">
        <v>741</v>
      </c>
      <c r="G335" s="233"/>
      <c r="H335" s="237">
        <v>9.5999999999999996</v>
      </c>
      <c r="I335" s="238"/>
      <c r="J335" s="233"/>
      <c r="K335" s="233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145</v>
      </c>
      <c r="AU335" s="243" t="s">
        <v>83</v>
      </c>
      <c r="AV335" s="13" t="s">
        <v>83</v>
      </c>
      <c r="AW335" s="13" t="s">
        <v>35</v>
      </c>
      <c r="AX335" s="13" t="s">
        <v>74</v>
      </c>
      <c r="AY335" s="243" t="s">
        <v>134</v>
      </c>
    </row>
    <row r="336" s="14" customFormat="1">
      <c r="A336" s="14"/>
      <c r="B336" s="244"/>
      <c r="C336" s="245"/>
      <c r="D336" s="234" t="s">
        <v>145</v>
      </c>
      <c r="E336" s="246" t="s">
        <v>19</v>
      </c>
      <c r="F336" s="247" t="s">
        <v>147</v>
      </c>
      <c r="G336" s="245"/>
      <c r="H336" s="248">
        <v>9.5999999999999996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145</v>
      </c>
      <c r="AU336" s="254" t="s">
        <v>83</v>
      </c>
      <c r="AV336" s="14" t="s">
        <v>141</v>
      </c>
      <c r="AW336" s="14" t="s">
        <v>35</v>
      </c>
      <c r="AX336" s="14" t="s">
        <v>81</v>
      </c>
      <c r="AY336" s="254" t="s">
        <v>134</v>
      </c>
    </row>
    <row r="337" s="2" customFormat="1" ht="24.15" customHeight="1">
      <c r="A337" s="40"/>
      <c r="B337" s="41"/>
      <c r="C337" s="214" t="s">
        <v>742</v>
      </c>
      <c r="D337" s="214" t="s">
        <v>136</v>
      </c>
      <c r="E337" s="215" t="s">
        <v>743</v>
      </c>
      <c r="F337" s="216" t="s">
        <v>744</v>
      </c>
      <c r="G337" s="217" t="s">
        <v>220</v>
      </c>
      <c r="H337" s="218">
        <v>12</v>
      </c>
      <c r="I337" s="219"/>
      <c r="J337" s="220">
        <f>ROUND(I337*H337,2)</f>
        <v>0</v>
      </c>
      <c r="K337" s="216" t="s">
        <v>273</v>
      </c>
      <c r="L337" s="46"/>
      <c r="M337" s="221" t="s">
        <v>19</v>
      </c>
      <c r="N337" s="222" t="s">
        <v>45</v>
      </c>
      <c r="O337" s="86"/>
      <c r="P337" s="223">
        <f>O337*H337</f>
        <v>0</v>
      </c>
      <c r="Q337" s="223">
        <v>1.0000000000000001E-05</v>
      </c>
      <c r="R337" s="223">
        <f>Q337*H337</f>
        <v>0.00012000000000000002</v>
      </c>
      <c r="S337" s="223">
        <v>0</v>
      </c>
      <c r="T337" s="224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25" t="s">
        <v>141</v>
      </c>
      <c r="AT337" s="225" t="s">
        <v>136</v>
      </c>
      <c r="AU337" s="225" t="s">
        <v>83</v>
      </c>
      <c r="AY337" s="19" t="s">
        <v>134</v>
      </c>
      <c r="BE337" s="226">
        <f>IF(N337="základní",J337,0)</f>
        <v>0</v>
      </c>
      <c r="BF337" s="226">
        <f>IF(N337="snížená",J337,0)</f>
        <v>0</v>
      </c>
      <c r="BG337" s="226">
        <f>IF(N337="zákl. přenesená",J337,0)</f>
        <v>0</v>
      </c>
      <c r="BH337" s="226">
        <f>IF(N337="sníž. přenesená",J337,0)</f>
        <v>0</v>
      </c>
      <c r="BI337" s="226">
        <f>IF(N337="nulová",J337,0)</f>
        <v>0</v>
      </c>
      <c r="BJ337" s="19" t="s">
        <v>81</v>
      </c>
      <c r="BK337" s="226">
        <f>ROUND(I337*H337,2)</f>
        <v>0</v>
      </c>
      <c r="BL337" s="19" t="s">
        <v>141</v>
      </c>
      <c r="BM337" s="225" t="s">
        <v>745</v>
      </c>
    </row>
    <row r="338" s="2" customFormat="1">
      <c r="A338" s="40"/>
      <c r="B338" s="41"/>
      <c r="C338" s="42"/>
      <c r="D338" s="227" t="s">
        <v>143</v>
      </c>
      <c r="E338" s="42"/>
      <c r="F338" s="228" t="s">
        <v>746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143</v>
      </c>
      <c r="AU338" s="19" t="s">
        <v>83</v>
      </c>
    </row>
    <row r="339" s="13" customFormat="1">
      <c r="A339" s="13"/>
      <c r="B339" s="232"/>
      <c r="C339" s="233"/>
      <c r="D339" s="234" t="s">
        <v>145</v>
      </c>
      <c r="E339" s="235" t="s">
        <v>19</v>
      </c>
      <c r="F339" s="236" t="s">
        <v>8</v>
      </c>
      <c r="G339" s="233"/>
      <c r="H339" s="237">
        <v>12</v>
      </c>
      <c r="I339" s="238"/>
      <c r="J339" s="233"/>
      <c r="K339" s="233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145</v>
      </c>
      <c r="AU339" s="243" t="s">
        <v>83</v>
      </c>
      <c r="AV339" s="13" t="s">
        <v>83</v>
      </c>
      <c r="AW339" s="13" t="s">
        <v>35</v>
      </c>
      <c r="AX339" s="13" t="s">
        <v>74</v>
      </c>
      <c r="AY339" s="243" t="s">
        <v>134</v>
      </c>
    </row>
    <row r="340" s="14" customFormat="1">
      <c r="A340" s="14"/>
      <c r="B340" s="244"/>
      <c r="C340" s="245"/>
      <c r="D340" s="234" t="s">
        <v>145</v>
      </c>
      <c r="E340" s="246" t="s">
        <v>19</v>
      </c>
      <c r="F340" s="247" t="s">
        <v>147</v>
      </c>
      <c r="G340" s="245"/>
      <c r="H340" s="248">
        <v>12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145</v>
      </c>
      <c r="AU340" s="254" t="s">
        <v>83</v>
      </c>
      <c r="AV340" s="14" t="s">
        <v>141</v>
      </c>
      <c r="AW340" s="14" t="s">
        <v>35</v>
      </c>
      <c r="AX340" s="14" t="s">
        <v>81</v>
      </c>
      <c r="AY340" s="254" t="s">
        <v>134</v>
      </c>
    </row>
    <row r="341" s="2" customFormat="1" ht="16.5" customHeight="1">
      <c r="A341" s="40"/>
      <c r="B341" s="41"/>
      <c r="C341" s="214" t="s">
        <v>747</v>
      </c>
      <c r="D341" s="214" t="s">
        <v>136</v>
      </c>
      <c r="E341" s="215" t="s">
        <v>748</v>
      </c>
      <c r="F341" s="216" t="s">
        <v>749</v>
      </c>
      <c r="G341" s="217" t="s">
        <v>163</v>
      </c>
      <c r="H341" s="218">
        <v>4.2000000000000002</v>
      </c>
      <c r="I341" s="219"/>
      <c r="J341" s="220">
        <f>ROUND(I341*H341,2)</f>
        <v>0</v>
      </c>
      <c r="K341" s="216" t="s">
        <v>140</v>
      </c>
      <c r="L341" s="46"/>
      <c r="M341" s="221" t="s">
        <v>19</v>
      </c>
      <c r="N341" s="222" t="s">
        <v>45</v>
      </c>
      <c r="O341" s="86"/>
      <c r="P341" s="223">
        <f>O341*H341</f>
        <v>0</v>
      </c>
      <c r="Q341" s="223">
        <v>0</v>
      </c>
      <c r="R341" s="223">
        <f>Q341*H341</f>
        <v>0</v>
      </c>
      <c r="S341" s="223">
        <v>2.3999999999999999</v>
      </c>
      <c r="T341" s="224">
        <f>S341*H341</f>
        <v>10.08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25" t="s">
        <v>141</v>
      </c>
      <c r="AT341" s="225" t="s">
        <v>136</v>
      </c>
      <c r="AU341" s="225" t="s">
        <v>83</v>
      </c>
      <c r="AY341" s="19" t="s">
        <v>134</v>
      </c>
      <c r="BE341" s="226">
        <f>IF(N341="základní",J341,0)</f>
        <v>0</v>
      </c>
      <c r="BF341" s="226">
        <f>IF(N341="snížená",J341,0)</f>
        <v>0</v>
      </c>
      <c r="BG341" s="226">
        <f>IF(N341="zákl. přenesená",J341,0)</f>
        <v>0</v>
      </c>
      <c r="BH341" s="226">
        <f>IF(N341="sníž. přenesená",J341,0)</f>
        <v>0</v>
      </c>
      <c r="BI341" s="226">
        <f>IF(N341="nulová",J341,0)</f>
        <v>0</v>
      </c>
      <c r="BJ341" s="19" t="s">
        <v>81</v>
      </c>
      <c r="BK341" s="226">
        <f>ROUND(I341*H341,2)</f>
        <v>0</v>
      </c>
      <c r="BL341" s="19" t="s">
        <v>141</v>
      </c>
      <c r="BM341" s="225" t="s">
        <v>750</v>
      </c>
    </row>
    <row r="342" s="2" customFormat="1">
      <c r="A342" s="40"/>
      <c r="B342" s="41"/>
      <c r="C342" s="42"/>
      <c r="D342" s="227" t="s">
        <v>143</v>
      </c>
      <c r="E342" s="42"/>
      <c r="F342" s="228" t="s">
        <v>751</v>
      </c>
      <c r="G342" s="42"/>
      <c r="H342" s="42"/>
      <c r="I342" s="229"/>
      <c r="J342" s="42"/>
      <c r="K342" s="42"/>
      <c r="L342" s="46"/>
      <c r="M342" s="230"/>
      <c r="N342" s="231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143</v>
      </c>
      <c r="AU342" s="19" t="s">
        <v>83</v>
      </c>
    </row>
    <row r="343" s="13" customFormat="1">
      <c r="A343" s="13"/>
      <c r="B343" s="232"/>
      <c r="C343" s="233"/>
      <c r="D343" s="234" t="s">
        <v>145</v>
      </c>
      <c r="E343" s="235" t="s">
        <v>19</v>
      </c>
      <c r="F343" s="236" t="s">
        <v>752</v>
      </c>
      <c r="G343" s="233"/>
      <c r="H343" s="237">
        <v>3</v>
      </c>
      <c r="I343" s="238"/>
      <c r="J343" s="233"/>
      <c r="K343" s="233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145</v>
      </c>
      <c r="AU343" s="243" t="s">
        <v>83</v>
      </c>
      <c r="AV343" s="13" t="s">
        <v>83</v>
      </c>
      <c r="AW343" s="13" t="s">
        <v>35</v>
      </c>
      <c r="AX343" s="13" t="s">
        <v>74</v>
      </c>
      <c r="AY343" s="243" t="s">
        <v>134</v>
      </c>
    </row>
    <row r="344" s="13" customFormat="1">
      <c r="A344" s="13"/>
      <c r="B344" s="232"/>
      <c r="C344" s="233"/>
      <c r="D344" s="234" t="s">
        <v>145</v>
      </c>
      <c r="E344" s="235" t="s">
        <v>19</v>
      </c>
      <c r="F344" s="236" t="s">
        <v>753</v>
      </c>
      <c r="G344" s="233"/>
      <c r="H344" s="237">
        <v>1.2</v>
      </c>
      <c r="I344" s="238"/>
      <c r="J344" s="233"/>
      <c r="K344" s="233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145</v>
      </c>
      <c r="AU344" s="243" t="s">
        <v>83</v>
      </c>
      <c r="AV344" s="13" t="s">
        <v>83</v>
      </c>
      <c r="AW344" s="13" t="s">
        <v>35</v>
      </c>
      <c r="AX344" s="13" t="s">
        <v>74</v>
      </c>
      <c r="AY344" s="243" t="s">
        <v>134</v>
      </c>
    </row>
    <row r="345" s="14" customFormat="1">
      <c r="A345" s="14"/>
      <c r="B345" s="244"/>
      <c r="C345" s="245"/>
      <c r="D345" s="234" t="s">
        <v>145</v>
      </c>
      <c r="E345" s="246" t="s">
        <v>19</v>
      </c>
      <c r="F345" s="247" t="s">
        <v>147</v>
      </c>
      <c r="G345" s="245"/>
      <c r="H345" s="248">
        <v>4.2000000000000002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145</v>
      </c>
      <c r="AU345" s="254" t="s">
        <v>83</v>
      </c>
      <c r="AV345" s="14" t="s">
        <v>141</v>
      </c>
      <c r="AW345" s="14" t="s">
        <v>35</v>
      </c>
      <c r="AX345" s="14" t="s">
        <v>81</v>
      </c>
      <c r="AY345" s="254" t="s">
        <v>134</v>
      </c>
    </row>
    <row r="346" s="2" customFormat="1" ht="21.75" customHeight="1">
      <c r="A346" s="40"/>
      <c r="B346" s="41"/>
      <c r="C346" s="214" t="s">
        <v>754</v>
      </c>
      <c r="D346" s="214" t="s">
        <v>136</v>
      </c>
      <c r="E346" s="215" t="s">
        <v>755</v>
      </c>
      <c r="F346" s="216" t="s">
        <v>756</v>
      </c>
      <c r="G346" s="217" t="s">
        <v>220</v>
      </c>
      <c r="H346" s="218">
        <v>12</v>
      </c>
      <c r="I346" s="219"/>
      <c r="J346" s="220">
        <f>ROUND(I346*H346,2)</f>
        <v>0</v>
      </c>
      <c r="K346" s="216" t="s">
        <v>19</v>
      </c>
      <c r="L346" s="46"/>
      <c r="M346" s="221" t="s">
        <v>19</v>
      </c>
      <c r="N346" s="222" t="s">
        <v>45</v>
      </c>
      <c r="O346" s="86"/>
      <c r="P346" s="223">
        <f>O346*H346</f>
        <v>0</v>
      </c>
      <c r="Q346" s="223">
        <v>0.00012999999999999999</v>
      </c>
      <c r="R346" s="223">
        <f>Q346*H346</f>
        <v>0.0015599999999999998</v>
      </c>
      <c r="S346" s="223">
        <v>0</v>
      </c>
      <c r="T346" s="224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25" t="s">
        <v>141</v>
      </c>
      <c r="AT346" s="225" t="s">
        <v>136</v>
      </c>
      <c r="AU346" s="225" t="s">
        <v>83</v>
      </c>
      <c r="AY346" s="19" t="s">
        <v>134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9" t="s">
        <v>81</v>
      </c>
      <c r="BK346" s="226">
        <f>ROUND(I346*H346,2)</f>
        <v>0</v>
      </c>
      <c r="BL346" s="19" t="s">
        <v>141</v>
      </c>
      <c r="BM346" s="225" t="s">
        <v>757</v>
      </c>
    </row>
    <row r="347" s="13" customFormat="1">
      <c r="A347" s="13"/>
      <c r="B347" s="232"/>
      <c r="C347" s="233"/>
      <c r="D347" s="234" t="s">
        <v>145</v>
      </c>
      <c r="E347" s="235" t="s">
        <v>19</v>
      </c>
      <c r="F347" s="236" t="s">
        <v>8</v>
      </c>
      <c r="G347" s="233"/>
      <c r="H347" s="237">
        <v>12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145</v>
      </c>
      <c r="AU347" s="243" t="s">
        <v>83</v>
      </c>
      <c r="AV347" s="13" t="s">
        <v>83</v>
      </c>
      <c r="AW347" s="13" t="s">
        <v>35</v>
      </c>
      <c r="AX347" s="13" t="s">
        <v>74</v>
      </c>
      <c r="AY347" s="243" t="s">
        <v>134</v>
      </c>
    </row>
    <row r="348" s="14" customFormat="1">
      <c r="A348" s="14"/>
      <c r="B348" s="244"/>
      <c r="C348" s="245"/>
      <c r="D348" s="234" t="s">
        <v>145</v>
      </c>
      <c r="E348" s="246" t="s">
        <v>19</v>
      </c>
      <c r="F348" s="247" t="s">
        <v>147</v>
      </c>
      <c r="G348" s="245"/>
      <c r="H348" s="248">
        <v>12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145</v>
      </c>
      <c r="AU348" s="254" t="s">
        <v>83</v>
      </c>
      <c r="AV348" s="14" t="s">
        <v>141</v>
      </c>
      <c r="AW348" s="14" t="s">
        <v>35</v>
      </c>
      <c r="AX348" s="14" t="s">
        <v>81</v>
      </c>
      <c r="AY348" s="254" t="s">
        <v>134</v>
      </c>
    </row>
    <row r="349" s="2" customFormat="1" ht="24.15" customHeight="1">
      <c r="A349" s="40"/>
      <c r="B349" s="41"/>
      <c r="C349" s="255" t="s">
        <v>758</v>
      </c>
      <c r="D349" s="255" t="s">
        <v>201</v>
      </c>
      <c r="E349" s="256" t="s">
        <v>759</v>
      </c>
      <c r="F349" s="257" t="s">
        <v>760</v>
      </c>
      <c r="G349" s="258" t="s">
        <v>761</v>
      </c>
      <c r="H349" s="259">
        <v>12</v>
      </c>
      <c r="I349" s="260"/>
      <c r="J349" s="261">
        <f>ROUND(I349*H349,2)</f>
        <v>0</v>
      </c>
      <c r="K349" s="257" t="s">
        <v>273</v>
      </c>
      <c r="L349" s="262"/>
      <c r="M349" s="263" t="s">
        <v>19</v>
      </c>
      <c r="N349" s="264" t="s">
        <v>45</v>
      </c>
      <c r="O349" s="86"/>
      <c r="P349" s="223">
        <f>O349*H349</f>
        <v>0</v>
      </c>
      <c r="Q349" s="223">
        <v>0</v>
      </c>
      <c r="R349" s="223">
        <f>Q349*H349</f>
        <v>0</v>
      </c>
      <c r="S349" s="223">
        <v>0</v>
      </c>
      <c r="T349" s="224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25" t="s">
        <v>188</v>
      </c>
      <c r="AT349" s="225" t="s">
        <v>201</v>
      </c>
      <c r="AU349" s="225" t="s">
        <v>83</v>
      </c>
      <c r="AY349" s="19" t="s">
        <v>134</v>
      </c>
      <c r="BE349" s="226">
        <f>IF(N349="základní",J349,0)</f>
        <v>0</v>
      </c>
      <c r="BF349" s="226">
        <f>IF(N349="snížená",J349,0)</f>
        <v>0</v>
      </c>
      <c r="BG349" s="226">
        <f>IF(N349="zákl. přenesená",J349,0)</f>
        <v>0</v>
      </c>
      <c r="BH349" s="226">
        <f>IF(N349="sníž. přenesená",J349,0)</f>
        <v>0</v>
      </c>
      <c r="BI349" s="226">
        <f>IF(N349="nulová",J349,0)</f>
        <v>0</v>
      </c>
      <c r="BJ349" s="19" t="s">
        <v>81</v>
      </c>
      <c r="BK349" s="226">
        <f>ROUND(I349*H349,2)</f>
        <v>0</v>
      </c>
      <c r="BL349" s="19" t="s">
        <v>141</v>
      </c>
      <c r="BM349" s="225" t="s">
        <v>762</v>
      </c>
    </row>
    <row r="350" s="2" customFormat="1" ht="24.15" customHeight="1">
      <c r="A350" s="40"/>
      <c r="B350" s="41"/>
      <c r="C350" s="255" t="s">
        <v>763</v>
      </c>
      <c r="D350" s="255" t="s">
        <v>201</v>
      </c>
      <c r="E350" s="256" t="s">
        <v>764</v>
      </c>
      <c r="F350" s="257" t="s">
        <v>765</v>
      </c>
      <c r="G350" s="258" t="s">
        <v>761</v>
      </c>
      <c r="H350" s="259">
        <v>12</v>
      </c>
      <c r="I350" s="260"/>
      <c r="J350" s="261">
        <f>ROUND(I350*H350,2)</f>
        <v>0</v>
      </c>
      <c r="K350" s="257" t="s">
        <v>273</v>
      </c>
      <c r="L350" s="262"/>
      <c r="M350" s="263" t="s">
        <v>19</v>
      </c>
      <c r="N350" s="264" t="s">
        <v>45</v>
      </c>
      <c r="O350" s="86"/>
      <c r="P350" s="223">
        <f>O350*H350</f>
        <v>0</v>
      </c>
      <c r="Q350" s="223">
        <v>0</v>
      </c>
      <c r="R350" s="223">
        <f>Q350*H350</f>
        <v>0</v>
      </c>
      <c r="S350" s="223">
        <v>0</v>
      </c>
      <c r="T350" s="224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25" t="s">
        <v>188</v>
      </c>
      <c r="AT350" s="225" t="s">
        <v>201</v>
      </c>
      <c r="AU350" s="225" t="s">
        <v>83</v>
      </c>
      <c r="AY350" s="19" t="s">
        <v>134</v>
      </c>
      <c r="BE350" s="226">
        <f>IF(N350="základní",J350,0)</f>
        <v>0</v>
      </c>
      <c r="BF350" s="226">
        <f>IF(N350="snížená",J350,0)</f>
        <v>0</v>
      </c>
      <c r="BG350" s="226">
        <f>IF(N350="zákl. přenesená",J350,0)</f>
        <v>0</v>
      </c>
      <c r="BH350" s="226">
        <f>IF(N350="sníž. přenesená",J350,0)</f>
        <v>0</v>
      </c>
      <c r="BI350" s="226">
        <f>IF(N350="nulová",J350,0)</f>
        <v>0</v>
      </c>
      <c r="BJ350" s="19" t="s">
        <v>81</v>
      </c>
      <c r="BK350" s="226">
        <f>ROUND(I350*H350,2)</f>
        <v>0</v>
      </c>
      <c r="BL350" s="19" t="s">
        <v>141</v>
      </c>
      <c r="BM350" s="225" t="s">
        <v>766</v>
      </c>
    </row>
    <row r="351" s="2" customFormat="1" ht="24.15" customHeight="1">
      <c r="A351" s="40"/>
      <c r="B351" s="41"/>
      <c r="C351" s="255" t="s">
        <v>767</v>
      </c>
      <c r="D351" s="255" t="s">
        <v>201</v>
      </c>
      <c r="E351" s="256" t="s">
        <v>768</v>
      </c>
      <c r="F351" s="257" t="s">
        <v>769</v>
      </c>
      <c r="G351" s="258" t="s">
        <v>761</v>
      </c>
      <c r="H351" s="259">
        <v>12</v>
      </c>
      <c r="I351" s="260"/>
      <c r="J351" s="261">
        <f>ROUND(I351*H351,2)</f>
        <v>0</v>
      </c>
      <c r="K351" s="257" t="s">
        <v>273</v>
      </c>
      <c r="L351" s="262"/>
      <c r="M351" s="263" t="s">
        <v>19</v>
      </c>
      <c r="N351" s="264" t="s">
        <v>45</v>
      </c>
      <c r="O351" s="86"/>
      <c r="P351" s="223">
        <f>O351*H351</f>
        <v>0</v>
      </c>
      <c r="Q351" s="223">
        <v>0.00025000000000000001</v>
      </c>
      <c r="R351" s="223">
        <f>Q351*H351</f>
        <v>0.0030000000000000001</v>
      </c>
      <c r="S351" s="223">
        <v>0</v>
      </c>
      <c r="T351" s="224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5" t="s">
        <v>188</v>
      </c>
      <c r="AT351" s="225" t="s">
        <v>201</v>
      </c>
      <c r="AU351" s="225" t="s">
        <v>83</v>
      </c>
      <c r="AY351" s="19" t="s">
        <v>134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9" t="s">
        <v>81</v>
      </c>
      <c r="BK351" s="226">
        <f>ROUND(I351*H351,2)</f>
        <v>0</v>
      </c>
      <c r="BL351" s="19" t="s">
        <v>141</v>
      </c>
      <c r="BM351" s="225" t="s">
        <v>770</v>
      </c>
    </row>
    <row r="352" s="2" customFormat="1" ht="24.15" customHeight="1">
      <c r="A352" s="40"/>
      <c r="B352" s="41"/>
      <c r="C352" s="214" t="s">
        <v>771</v>
      </c>
      <c r="D352" s="214" t="s">
        <v>136</v>
      </c>
      <c r="E352" s="215" t="s">
        <v>772</v>
      </c>
      <c r="F352" s="216" t="s">
        <v>773</v>
      </c>
      <c r="G352" s="217" t="s">
        <v>774</v>
      </c>
      <c r="H352" s="218">
        <v>1</v>
      </c>
      <c r="I352" s="219"/>
      <c r="J352" s="220">
        <f>ROUND(I352*H352,2)</f>
        <v>0</v>
      </c>
      <c r="K352" s="216" t="s">
        <v>19</v>
      </c>
      <c r="L352" s="46"/>
      <c r="M352" s="221" t="s">
        <v>19</v>
      </c>
      <c r="N352" s="222" t="s">
        <v>45</v>
      </c>
      <c r="O352" s="86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5" t="s">
        <v>141</v>
      </c>
      <c r="AT352" s="225" t="s">
        <v>136</v>
      </c>
      <c r="AU352" s="225" t="s">
        <v>83</v>
      </c>
      <c r="AY352" s="19" t="s">
        <v>134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9" t="s">
        <v>81</v>
      </c>
      <c r="BK352" s="226">
        <f>ROUND(I352*H352,2)</f>
        <v>0</v>
      </c>
      <c r="BL352" s="19" t="s">
        <v>141</v>
      </c>
      <c r="BM352" s="225" t="s">
        <v>775</v>
      </c>
    </row>
    <row r="353" s="13" customFormat="1">
      <c r="A353" s="13"/>
      <c r="B353" s="232"/>
      <c r="C353" s="233"/>
      <c r="D353" s="234" t="s">
        <v>145</v>
      </c>
      <c r="E353" s="235" t="s">
        <v>19</v>
      </c>
      <c r="F353" s="236" t="s">
        <v>81</v>
      </c>
      <c r="G353" s="233"/>
      <c r="H353" s="237">
        <v>1</v>
      </c>
      <c r="I353" s="238"/>
      <c r="J353" s="233"/>
      <c r="K353" s="233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145</v>
      </c>
      <c r="AU353" s="243" t="s">
        <v>83</v>
      </c>
      <c r="AV353" s="13" t="s">
        <v>83</v>
      </c>
      <c r="AW353" s="13" t="s">
        <v>35</v>
      </c>
      <c r="AX353" s="13" t="s">
        <v>74</v>
      </c>
      <c r="AY353" s="243" t="s">
        <v>134</v>
      </c>
    </row>
    <row r="354" s="14" customFormat="1">
      <c r="A354" s="14"/>
      <c r="B354" s="244"/>
      <c r="C354" s="245"/>
      <c r="D354" s="234" t="s">
        <v>145</v>
      </c>
      <c r="E354" s="246" t="s">
        <v>19</v>
      </c>
      <c r="F354" s="247" t="s">
        <v>147</v>
      </c>
      <c r="G354" s="245"/>
      <c r="H354" s="248">
        <v>1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145</v>
      </c>
      <c r="AU354" s="254" t="s">
        <v>83</v>
      </c>
      <c r="AV354" s="14" t="s">
        <v>141</v>
      </c>
      <c r="AW354" s="14" t="s">
        <v>35</v>
      </c>
      <c r="AX354" s="14" t="s">
        <v>81</v>
      </c>
      <c r="AY354" s="254" t="s">
        <v>134</v>
      </c>
    </row>
    <row r="355" s="12" customFormat="1" ht="22.8" customHeight="1">
      <c r="A355" s="12"/>
      <c r="B355" s="198"/>
      <c r="C355" s="199"/>
      <c r="D355" s="200" t="s">
        <v>73</v>
      </c>
      <c r="E355" s="212" t="s">
        <v>236</v>
      </c>
      <c r="F355" s="212" t="s">
        <v>237</v>
      </c>
      <c r="G355" s="199"/>
      <c r="H355" s="199"/>
      <c r="I355" s="202"/>
      <c r="J355" s="213">
        <f>BK355</f>
        <v>0</v>
      </c>
      <c r="K355" s="199"/>
      <c r="L355" s="204"/>
      <c r="M355" s="205"/>
      <c r="N355" s="206"/>
      <c r="O355" s="206"/>
      <c r="P355" s="207">
        <f>SUM(P356:P362)</f>
        <v>0</v>
      </c>
      <c r="Q355" s="206"/>
      <c r="R355" s="207">
        <f>SUM(R356:R362)</f>
        <v>0</v>
      </c>
      <c r="S355" s="206"/>
      <c r="T355" s="208">
        <f>SUM(T356:T362)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09" t="s">
        <v>81</v>
      </c>
      <c r="AT355" s="210" t="s">
        <v>73</v>
      </c>
      <c r="AU355" s="210" t="s">
        <v>81</v>
      </c>
      <c r="AY355" s="209" t="s">
        <v>134</v>
      </c>
      <c r="BK355" s="211">
        <f>SUM(BK356:BK362)</f>
        <v>0</v>
      </c>
    </row>
    <row r="356" s="2" customFormat="1" ht="21.75" customHeight="1">
      <c r="A356" s="40"/>
      <c r="B356" s="41"/>
      <c r="C356" s="214" t="s">
        <v>776</v>
      </c>
      <c r="D356" s="214" t="s">
        <v>136</v>
      </c>
      <c r="E356" s="215" t="s">
        <v>777</v>
      </c>
      <c r="F356" s="216" t="s">
        <v>778</v>
      </c>
      <c r="G356" s="217" t="s">
        <v>204</v>
      </c>
      <c r="H356" s="218">
        <v>33.643000000000001</v>
      </c>
      <c r="I356" s="219"/>
      <c r="J356" s="220">
        <f>ROUND(I356*H356,2)</f>
        <v>0</v>
      </c>
      <c r="K356" s="216" t="s">
        <v>140</v>
      </c>
      <c r="L356" s="46"/>
      <c r="M356" s="221" t="s">
        <v>19</v>
      </c>
      <c r="N356" s="222" t="s">
        <v>45</v>
      </c>
      <c r="O356" s="86"/>
      <c r="P356" s="223">
        <f>O356*H356</f>
        <v>0</v>
      </c>
      <c r="Q356" s="223">
        <v>0</v>
      </c>
      <c r="R356" s="223">
        <f>Q356*H356</f>
        <v>0</v>
      </c>
      <c r="S356" s="223">
        <v>0</v>
      </c>
      <c r="T356" s="224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25" t="s">
        <v>141</v>
      </c>
      <c r="AT356" s="225" t="s">
        <v>136</v>
      </c>
      <c r="AU356" s="225" t="s">
        <v>83</v>
      </c>
      <c r="AY356" s="19" t="s">
        <v>134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19" t="s">
        <v>81</v>
      </c>
      <c r="BK356" s="226">
        <f>ROUND(I356*H356,2)</f>
        <v>0</v>
      </c>
      <c r="BL356" s="19" t="s">
        <v>141</v>
      </c>
      <c r="BM356" s="225" t="s">
        <v>779</v>
      </c>
    </row>
    <row r="357" s="2" customFormat="1">
      <c r="A357" s="40"/>
      <c r="B357" s="41"/>
      <c r="C357" s="42"/>
      <c r="D357" s="227" t="s">
        <v>143</v>
      </c>
      <c r="E357" s="42"/>
      <c r="F357" s="228" t="s">
        <v>780</v>
      </c>
      <c r="G357" s="42"/>
      <c r="H357" s="42"/>
      <c r="I357" s="229"/>
      <c r="J357" s="42"/>
      <c r="K357" s="42"/>
      <c r="L357" s="46"/>
      <c r="M357" s="230"/>
      <c r="N357" s="231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143</v>
      </c>
      <c r="AU357" s="19" t="s">
        <v>83</v>
      </c>
    </row>
    <row r="358" s="2" customFormat="1" ht="24.15" customHeight="1">
      <c r="A358" s="40"/>
      <c r="B358" s="41"/>
      <c r="C358" s="214" t="s">
        <v>781</v>
      </c>
      <c r="D358" s="214" t="s">
        <v>136</v>
      </c>
      <c r="E358" s="215" t="s">
        <v>782</v>
      </c>
      <c r="F358" s="216" t="s">
        <v>783</v>
      </c>
      <c r="G358" s="217" t="s">
        <v>204</v>
      </c>
      <c r="H358" s="218">
        <v>336.43000000000001</v>
      </c>
      <c r="I358" s="219"/>
      <c r="J358" s="220">
        <f>ROUND(I358*H358,2)</f>
        <v>0</v>
      </c>
      <c r="K358" s="216" t="s">
        <v>140</v>
      </c>
      <c r="L358" s="46"/>
      <c r="M358" s="221" t="s">
        <v>19</v>
      </c>
      <c r="N358" s="222" t="s">
        <v>45</v>
      </c>
      <c r="O358" s="86"/>
      <c r="P358" s="223">
        <f>O358*H358</f>
        <v>0</v>
      </c>
      <c r="Q358" s="223">
        <v>0</v>
      </c>
      <c r="R358" s="223">
        <f>Q358*H358</f>
        <v>0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141</v>
      </c>
      <c r="AT358" s="225" t="s">
        <v>136</v>
      </c>
      <c r="AU358" s="225" t="s">
        <v>83</v>
      </c>
      <c r="AY358" s="19" t="s">
        <v>134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81</v>
      </c>
      <c r="BK358" s="226">
        <f>ROUND(I358*H358,2)</f>
        <v>0</v>
      </c>
      <c r="BL358" s="19" t="s">
        <v>141</v>
      </c>
      <c r="BM358" s="225" t="s">
        <v>784</v>
      </c>
    </row>
    <row r="359" s="2" customFormat="1">
      <c r="A359" s="40"/>
      <c r="B359" s="41"/>
      <c r="C359" s="42"/>
      <c r="D359" s="227" t="s">
        <v>143</v>
      </c>
      <c r="E359" s="42"/>
      <c r="F359" s="228" t="s">
        <v>785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143</v>
      </c>
      <c r="AU359" s="19" t="s">
        <v>83</v>
      </c>
    </row>
    <row r="360" s="13" customFormat="1">
      <c r="A360" s="13"/>
      <c r="B360" s="232"/>
      <c r="C360" s="233"/>
      <c r="D360" s="234" t="s">
        <v>145</v>
      </c>
      <c r="E360" s="233"/>
      <c r="F360" s="236" t="s">
        <v>786</v>
      </c>
      <c r="G360" s="233"/>
      <c r="H360" s="237">
        <v>336.43000000000001</v>
      </c>
      <c r="I360" s="238"/>
      <c r="J360" s="233"/>
      <c r="K360" s="233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145</v>
      </c>
      <c r="AU360" s="243" t="s">
        <v>83</v>
      </c>
      <c r="AV360" s="13" t="s">
        <v>83</v>
      </c>
      <c r="AW360" s="13" t="s">
        <v>4</v>
      </c>
      <c r="AX360" s="13" t="s">
        <v>81</v>
      </c>
      <c r="AY360" s="243" t="s">
        <v>134</v>
      </c>
    </row>
    <row r="361" s="2" customFormat="1" ht="24.15" customHeight="1">
      <c r="A361" s="40"/>
      <c r="B361" s="41"/>
      <c r="C361" s="214" t="s">
        <v>787</v>
      </c>
      <c r="D361" s="214" t="s">
        <v>136</v>
      </c>
      <c r="E361" s="215" t="s">
        <v>788</v>
      </c>
      <c r="F361" s="216" t="s">
        <v>789</v>
      </c>
      <c r="G361" s="217" t="s">
        <v>204</v>
      </c>
      <c r="H361" s="218">
        <v>9.6400000000000006</v>
      </c>
      <c r="I361" s="219"/>
      <c r="J361" s="220">
        <f>ROUND(I361*H361,2)</f>
        <v>0</v>
      </c>
      <c r="K361" s="216" t="s">
        <v>140</v>
      </c>
      <c r="L361" s="46"/>
      <c r="M361" s="221" t="s">
        <v>19</v>
      </c>
      <c r="N361" s="222" t="s">
        <v>45</v>
      </c>
      <c r="O361" s="86"/>
      <c r="P361" s="223">
        <f>O361*H361</f>
        <v>0</v>
      </c>
      <c r="Q361" s="223">
        <v>0</v>
      </c>
      <c r="R361" s="223">
        <f>Q361*H361</f>
        <v>0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141</v>
      </c>
      <c r="AT361" s="225" t="s">
        <v>136</v>
      </c>
      <c r="AU361" s="225" t="s">
        <v>83</v>
      </c>
      <c r="AY361" s="19" t="s">
        <v>134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81</v>
      </c>
      <c r="BK361" s="226">
        <f>ROUND(I361*H361,2)</f>
        <v>0</v>
      </c>
      <c r="BL361" s="19" t="s">
        <v>141</v>
      </c>
      <c r="BM361" s="225" t="s">
        <v>790</v>
      </c>
    </row>
    <row r="362" s="2" customFormat="1">
      <c r="A362" s="40"/>
      <c r="B362" s="41"/>
      <c r="C362" s="42"/>
      <c r="D362" s="227" t="s">
        <v>143</v>
      </c>
      <c r="E362" s="42"/>
      <c r="F362" s="228" t="s">
        <v>791</v>
      </c>
      <c r="G362" s="42"/>
      <c r="H362" s="42"/>
      <c r="I362" s="229"/>
      <c r="J362" s="42"/>
      <c r="K362" s="42"/>
      <c r="L362" s="46"/>
      <c r="M362" s="230"/>
      <c r="N362" s="231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143</v>
      </c>
      <c r="AU362" s="19" t="s">
        <v>83</v>
      </c>
    </row>
    <row r="363" s="12" customFormat="1" ht="22.8" customHeight="1">
      <c r="A363" s="12"/>
      <c r="B363" s="198"/>
      <c r="C363" s="199"/>
      <c r="D363" s="200" t="s">
        <v>73</v>
      </c>
      <c r="E363" s="212" t="s">
        <v>261</v>
      </c>
      <c r="F363" s="212" t="s">
        <v>262</v>
      </c>
      <c r="G363" s="199"/>
      <c r="H363" s="199"/>
      <c r="I363" s="202"/>
      <c r="J363" s="213">
        <f>BK363</f>
        <v>0</v>
      </c>
      <c r="K363" s="199"/>
      <c r="L363" s="204"/>
      <c r="M363" s="205"/>
      <c r="N363" s="206"/>
      <c r="O363" s="206"/>
      <c r="P363" s="207">
        <f>SUM(P364:P365)</f>
        <v>0</v>
      </c>
      <c r="Q363" s="206"/>
      <c r="R363" s="207">
        <f>SUM(R364:R365)</f>
        <v>0</v>
      </c>
      <c r="S363" s="206"/>
      <c r="T363" s="208">
        <f>SUM(T364:T365)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09" t="s">
        <v>81</v>
      </c>
      <c r="AT363" s="210" t="s">
        <v>73</v>
      </c>
      <c r="AU363" s="210" t="s">
        <v>81</v>
      </c>
      <c r="AY363" s="209" t="s">
        <v>134</v>
      </c>
      <c r="BK363" s="211">
        <f>SUM(BK364:BK365)</f>
        <v>0</v>
      </c>
    </row>
    <row r="364" s="2" customFormat="1" ht="21.75" customHeight="1">
      <c r="A364" s="40"/>
      <c r="B364" s="41"/>
      <c r="C364" s="214" t="s">
        <v>792</v>
      </c>
      <c r="D364" s="214" t="s">
        <v>136</v>
      </c>
      <c r="E364" s="215" t="s">
        <v>793</v>
      </c>
      <c r="F364" s="216" t="s">
        <v>794</v>
      </c>
      <c r="G364" s="217" t="s">
        <v>204</v>
      </c>
      <c r="H364" s="218">
        <v>305.90499999999997</v>
      </c>
      <c r="I364" s="219"/>
      <c r="J364" s="220">
        <f>ROUND(I364*H364,2)</f>
        <v>0</v>
      </c>
      <c r="K364" s="216" t="s">
        <v>273</v>
      </c>
      <c r="L364" s="46"/>
      <c r="M364" s="221" t="s">
        <v>19</v>
      </c>
      <c r="N364" s="222" t="s">
        <v>45</v>
      </c>
      <c r="O364" s="86"/>
      <c r="P364" s="223">
        <f>O364*H364</f>
        <v>0</v>
      </c>
      <c r="Q364" s="223">
        <v>0</v>
      </c>
      <c r="R364" s="223">
        <f>Q364*H364</f>
        <v>0</v>
      </c>
      <c r="S364" s="223">
        <v>0</v>
      </c>
      <c r="T364" s="224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25" t="s">
        <v>141</v>
      </c>
      <c r="AT364" s="225" t="s">
        <v>136</v>
      </c>
      <c r="AU364" s="225" t="s">
        <v>83</v>
      </c>
      <c r="AY364" s="19" t="s">
        <v>134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9" t="s">
        <v>81</v>
      </c>
      <c r="BK364" s="226">
        <f>ROUND(I364*H364,2)</f>
        <v>0</v>
      </c>
      <c r="BL364" s="19" t="s">
        <v>141</v>
      </c>
      <c r="BM364" s="225" t="s">
        <v>795</v>
      </c>
    </row>
    <row r="365" s="2" customFormat="1">
      <c r="A365" s="40"/>
      <c r="B365" s="41"/>
      <c r="C365" s="42"/>
      <c r="D365" s="227" t="s">
        <v>143</v>
      </c>
      <c r="E365" s="42"/>
      <c r="F365" s="228" t="s">
        <v>796</v>
      </c>
      <c r="G365" s="42"/>
      <c r="H365" s="42"/>
      <c r="I365" s="229"/>
      <c r="J365" s="42"/>
      <c r="K365" s="42"/>
      <c r="L365" s="46"/>
      <c r="M365" s="230"/>
      <c r="N365" s="231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143</v>
      </c>
      <c r="AU365" s="19" t="s">
        <v>83</v>
      </c>
    </row>
    <row r="366" s="12" customFormat="1" ht="25.92" customHeight="1">
      <c r="A366" s="12"/>
      <c r="B366" s="198"/>
      <c r="C366" s="199"/>
      <c r="D366" s="200" t="s">
        <v>73</v>
      </c>
      <c r="E366" s="201" t="s">
        <v>797</v>
      </c>
      <c r="F366" s="201" t="s">
        <v>798</v>
      </c>
      <c r="G366" s="199"/>
      <c r="H366" s="199"/>
      <c r="I366" s="202"/>
      <c r="J366" s="203">
        <f>BK366</f>
        <v>0</v>
      </c>
      <c r="K366" s="199"/>
      <c r="L366" s="204"/>
      <c r="M366" s="205"/>
      <c r="N366" s="206"/>
      <c r="O366" s="206"/>
      <c r="P366" s="207">
        <f>P367+P383+P466</f>
        <v>0</v>
      </c>
      <c r="Q366" s="206"/>
      <c r="R366" s="207">
        <f>R367+R383+R466</f>
        <v>15.521213599999999</v>
      </c>
      <c r="S366" s="206"/>
      <c r="T366" s="208">
        <f>T367+T383+T466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09" t="s">
        <v>83</v>
      </c>
      <c r="AT366" s="210" t="s">
        <v>73</v>
      </c>
      <c r="AU366" s="210" t="s">
        <v>74</v>
      </c>
      <c r="AY366" s="209" t="s">
        <v>134</v>
      </c>
      <c r="BK366" s="211">
        <f>BK367+BK383+BK466</f>
        <v>0</v>
      </c>
    </row>
    <row r="367" s="12" customFormat="1" ht="22.8" customHeight="1">
      <c r="A367" s="12"/>
      <c r="B367" s="198"/>
      <c r="C367" s="199"/>
      <c r="D367" s="200" t="s">
        <v>73</v>
      </c>
      <c r="E367" s="212" t="s">
        <v>799</v>
      </c>
      <c r="F367" s="212" t="s">
        <v>800</v>
      </c>
      <c r="G367" s="199"/>
      <c r="H367" s="199"/>
      <c r="I367" s="202"/>
      <c r="J367" s="213">
        <f>BK367</f>
        <v>0</v>
      </c>
      <c r="K367" s="199"/>
      <c r="L367" s="204"/>
      <c r="M367" s="205"/>
      <c r="N367" s="206"/>
      <c r="O367" s="206"/>
      <c r="P367" s="207">
        <f>SUM(P368:P382)</f>
        <v>0</v>
      </c>
      <c r="Q367" s="206"/>
      <c r="R367" s="207">
        <f>SUM(R368:R382)</f>
        <v>0.20347200000000001</v>
      </c>
      <c r="S367" s="206"/>
      <c r="T367" s="208">
        <f>SUM(T368:T382)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09" t="s">
        <v>83</v>
      </c>
      <c r="AT367" s="210" t="s">
        <v>73</v>
      </c>
      <c r="AU367" s="210" t="s">
        <v>81</v>
      </c>
      <c r="AY367" s="209" t="s">
        <v>134</v>
      </c>
      <c r="BK367" s="211">
        <f>SUM(BK368:BK382)</f>
        <v>0</v>
      </c>
    </row>
    <row r="368" s="2" customFormat="1" ht="16.5" customHeight="1">
      <c r="A368" s="40"/>
      <c r="B368" s="41"/>
      <c r="C368" s="214" t="s">
        <v>801</v>
      </c>
      <c r="D368" s="214" t="s">
        <v>136</v>
      </c>
      <c r="E368" s="215" t="s">
        <v>802</v>
      </c>
      <c r="F368" s="216" t="s">
        <v>803</v>
      </c>
      <c r="G368" s="217" t="s">
        <v>139</v>
      </c>
      <c r="H368" s="218">
        <v>5.4000000000000004</v>
      </c>
      <c r="I368" s="219"/>
      <c r="J368" s="220">
        <f>ROUND(I368*H368,2)</f>
        <v>0</v>
      </c>
      <c r="K368" s="216" t="s">
        <v>273</v>
      </c>
      <c r="L368" s="46"/>
      <c r="M368" s="221" t="s">
        <v>19</v>
      </c>
      <c r="N368" s="222" t="s">
        <v>45</v>
      </c>
      <c r="O368" s="86"/>
      <c r="P368" s="223">
        <f>O368*H368</f>
        <v>0</v>
      </c>
      <c r="Q368" s="223">
        <v>0</v>
      </c>
      <c r="R368" s="223">
        <f>Q368*H368</f>
        <v>0</v>
      </c>
      <c r="S368" s="223">
        <v>0</v>
      </c>
      <c r="T368" s="224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25" t="s">
        <v>238</v>
      </c>
      <c r="AT368" s="225" t="s">
        <v>136</v>
      </c>
      <c r="AU368" s="225" t="s">
        <v>83</v>
      </c>
      <c r="AY368" s="19" t="s">
        <v>134</v>
      </c>
      <c r="BE368" s="226">
        <f>IF(N368="základní",J368,0)</f>
        <v>0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9" t="s">
        <v>81</v>
      </c>
      <c r="BK368" s="226">
        <f>ROUND(I368*H368,2)</f>
        <v>0</v>
      </c>
      <c r="BL368" s="19" t="s">
        <v>238</v>
      </c>
      <c r="BM368" s="225" t="s">
        <v>804</v>
      </c>
    </row>
    <row r="369" s="2" customFormat="1">
      <c r="A369" s="40"/>
      <c r="B369" s="41"/>
      <c r="C369" s="42"/>
      <c r="D369" s="227" t="s">
        <v>143</v>
      </c>
      <c r="E369" s="42"/>
      <c r="F369" s="228" t="s">
        <v>805</v>
      </c>
      <c r="G369" s="42"/>
      <c r="H369" s="42"/>
      <c r="I369" s="229"/>
      <c r="J369" s="42"/>
      <c r="K369" s="42"/>
      <c r="L369" s="46"/>
      <c r="M369" s="230"/>
      <c r="N369" s="231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143</v>
      </c>
      <c r="AU369" s="19" t="s">
        <v>83</v>
      </c>
    </row>
    <row r="370" s="13" customFormat="1">
      <c r="A370" s="13"/>
      <c r="B370" s="232"/>
      <c r="C370" s="233"/>
      <c r="D370" s="234" t="s">
        <v>145</v>
      </c>
      <c r="E370" s="235" t="s">
        <v>19</v>
      </c>
      <c r="F370" s="236" t="s">
        <v>806</v>
      </c>
      <c r="G370" s="233"/>
      <c r="H370" s="237">
        <v>5.4000000000000004</v>
      </c>
      <c r="I370" s="238"/>
      <c r="J370" s="233"/>
      <c r="K370" s="233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145</v>
      </c>
      <c r="AU370" s="243" t="s">
        <v>83</v>
      </c>
      <c r="AV370" s="13" t="s">
        <v>83</v>
      </c>
      <c r="AW370" s="13" t="s">
        <v>35</v>
      </c>
      <c r="AX370" s="13" t="s">
        <v>81</v>
      </c>
      <c r="AY370" s="243" t="s">
        <v>134</v>
      </c>
    </row>
    <row r="371" s="2" customFormat="1" ht="16.5" customHeight="1">
      <c r="A371" s="40"/>
      <c r="B371" s="41"/>
      <c r="C371" s="214" t="s">
        <v>807</v>
      </c>
      <c r="D371" s="214" t="s">
        <v>136</v>
      </c>
      <c r="E371" s="215" t="s">
        <v>808</v>
      </c>
      <c r="F371" s="216" t="s">
        <v>809</v>
      </c>
      <c r="G371" s="217" t="s">
        <v>139</v>
      </c>
      <c r="H371" s="218">
        <v>5.4000000000000004</v>
      </c>
      <c r="I371" s="219"/>
      <c r="J371" s="220">
        <f>ROUND(I371*H371,2)</f>
        <v>0</v>
      </c>
      <c r="K371" s="216" t="s">
        <v>273</v>
      </c>
      <c r="L371" s="46"/>
      <c r="M371" s="221" t="s">
        <v>19</v>
      </c>
      <c r="N371" s="222" t="s">
        <v>45</v>
      </c>
      <c r="O371" s="86"/>
      <c r="P371" s="223">
        <f>O371*H371</f>
        <v>0</v>
      </c>
      <c r="Q371" s="223">
        <v>0</v>
      </c>
      <c r="R371" s="223">
        <f>Q371*H371</f>
        <v>0</v>
      </c>
      <c r="S371" s="223">
        <v>0</v>
      </c>
      <c r="T371" s="224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25" t="s">
        <v>238</v>
      </c>
      <c r="AT371" s="225" t="s">
        <v>136</v>
      </c>
      <c r="AU371" s="225" t="s">
        <v>83</v>
      </c>
      <c r="AY371" s="19" t="s">
        <v>134</v>
      </c>
      <c r="BE371" s="226">
        <f>IF(N371="základní",J371,0)</f>
        <v>0</v>
      </c>
      <c r="BF371" s="226">
        <f>IF(N371="snížená",J371,0)</f>
        <v>0</v>
      </c>
      <c r="BG371" s="226">
        <f>IF(N371="zákl. přenesená",J371,0)</f>
        <v>0</v>
      </c>
      <c r="BH371" s="226">
        <f>IF(N371="sníž. přenesená",J371,0)</f>
        <v>0</v>
      </c>
      <c r="BI371" s="226">
        <f>IF(N371="nulová",J371,0)</f>
        <v>0</v>
      </c>
      <c r="BJ371" s="19" t="s">
        <v>81</v>
      </c>
      <c r="BK371" s="226">
        <f>ROUND(I371*H371,2)</f>
        <v>0</v>
      </c>
      <c r="BL371" s="19" t="s">
        <v>238</v>
      </c>
      <c r="BM371" s="225" t="s">
        <v>810</v>
      </c>
    </row>
    <row r="372" s="2" customFormat="1">
      <c r="A372" s="40"/>
      <c r="B372" s="41"/>
      <c r="C372" s="42"/>
      <c r="D372" s="227" t="s">
        <v>143</v>
      </c>
      <c r="E372" s="42"/>
      <c r="F372" s="228" t="s">
        <v>811</v>
      </c>
      <c r="G372" s="42"/>
      <c r="H372" s="42"/>
      <c r="I372" s="229"/>
      <c r="J372" s="42"/>
      <c r="K372" s="42"/>
      <c r="L372" s="46"/>
      <c r="M372" s="230"/>
      <c r="N372" s="231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143</v>
      </c>
      <c r="AU372" s="19" t="s">
        <v>83</v>
      </c>
    </row>
    <row r="373" s="13" customFormat="1">
      <c r="A373" s="13"/>
      <c r="B373" s="232"/>
      <c r="C373" s="233"/>
      <c r="D373" s="234" t="s">
        <v>145</v>
      </c>
      <c r="E373" s="235" t="s">
        <v>19</v>
      </c>
      <c r="F373" s="236" t="s">
        <v>806</v>
      </c>
      <c r="G373" s="233"/>
      <c r="H373" s="237">
        <v>5.4000000000000004</v>
      </c>
      <c r="I373" s="238"/>
      <c r="J373" s="233"/>
      <c r="K373" s="233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145</v>
      </c>
      <c r="AU373" s="243" t="s">
        <v>83</v>
      </c>
      <c r="AV373" s="13" t="s">
        <v>83</v>
      </c>
      <c r="AW373" s="13" t="s">
        <v>35</v>
      </c>
      <c r="AX373" s="13" t="s">
        <v>81</v>
      </c>
      <c r="AY373" s="243" t="s">
        <v>134</v>
      </c>
    </row>
    <row r="374" s="2" customFormat="1" ht="16.5" customHeight="1">
      <c r="A374" s="40"/>
      <c r="B374" s="41"/>
      <c r="C374" s="255" t="s">
        <v>812</v>
      </c>
      <c r="D374" s="255" t="s">
        <v>201</v>
      </c>
      <c r="E374" s="256" t="s">
        <v>813</v>
      </c>
      <c r="F374" s="257" t="s">
        <v>814</v>
      </c>
      <c r="G374" s="258" t="s">
        <v>163</v>
      </c>
      <c r="H374" s="259">
        <v>0.27000000000000002</v>
      </c>
      <c r="I374" s="260"/>
      <c r="J374" s="261">
        <f>ROUND(I374*H374,2)</f>
        <v>0</v>
      </c>
      <c r="K374" s="257" t="s">
        <v>273</v>
      </c>
      <c r="L374" s="262"/>
      <c r="M374" s="263" t="s">
        <v>19</v>
      </c>
      <c r="N374" s="264" t="s">
        <v>45</v>
      </c>
      <c r="O374" s="86"/>
      <c r="P374" s="223">
        <f>O374*H374</f>
        <v>0</v>
      </c>
      <c r="Q374" s="223">
        <v>0.75</v>
      </c>
      <c r="R374" s="223">
        <f>Q374*H374</f>
        <v>0.20250000000000001</v>
      </c>
      <c r="S374" s="223">
        <v>0</v>
      </c>
      <c r="T374" s="224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25" t="s">
        <v>646</v>
      </c>
      <c r="AT374" s="225" t="s">
        <v>201</v>
      </c>
      <c r="AU374" s="225" t="s">
        <v>83</v>
      </c>
      <c r="AY374" s="19" t="s">
        <v>134</v>
      </c>
      <c r="BE374" s="226">
        <f>IF(N374="základní",J374,0)</f>
        <v>0</v>
      </c>
      <c r="BF374" s="226">
        <f>IF(N374="snížená",J374,0)</f>
        <v>0</v>
      </c>
      <c r="BG374" s="226">
        <f>IF(N374="zákl. přenesená",J374,0)</f>
        <v>0</v>
      </c>
      <c r="BH374" s="226">
        <f>IF(N374="sníž. přenesená",J374,0)</f>
        <v>0</v>
      </c>
      <c r="BI374" s="226">
        <f>IF(N374="nulová",J374,0)</f>
        <v>0</v>
      </c>
      <c r="BJ374" s="19" t="s">
        <v>81</v>
      </c>
      <c r="BK374" s="226">
        <f>ROUND(I374*H374,2)</f>
        <v>0</v>
      </c>
      <c r="BL374" s="19" t="s">
        <v>238</v>
      </c>
      <c r="BM374" s="225" t="s">
        <v>815</v>
      </c>
    </row>
    <row r="375" s="13" customFormat="1">
      <c r="A375" s="13"/>
      <c r="B375" s="232"/>
      <c r="C375" s="233"/>
      <c r="D375" s="234" t="s">
        <v>145</v>
      </c>
      <c r="E375" s="235" t="s">
        <v>19</v>
      </c>
      <c r="F375" s="236" t="s">
        <v>816</v>
      </c>
      <c r="G375" s="233"/>
      <c r="H375" s="237">
        <v>0.27000000000000002</v>
      </c>
      <c r="I375" s="238"/>
      <c r="J375" s="233"/>
      <c r="K375" s="233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145</v>
      </c>
      <c r="AU375" s="243" t="s">
        <v>83</v>
      </c>
      <c r="AV375" s="13" t="s">
        <v>83</v>
      </c>
      <c r="AW375" s="13" t="s">
        <v>35</v>
      </c>
      <c r="AX375" s="13" t="s">
        <v>74</v>
      </c>
      <c r="AY375" s="243" t="s">
        <v>134</v>
      </c>
    </row>
    <row r="376" s="14" customFormat="1">
      <c r="A376" s="14"/>
      <c r="B376" s="244"/>
      <c r="C376" s="245"/>
      <c r="D376" s="234" t="s">
        <v>145</v>
      </c>
      <c r="E376" s="246" t="s">
        <v>19</v>
      </c>
      <c r="F376" s="247" t="s">
        <v>147</v>
      </c>
      <c r="G376" s="245"/>
      <c r="H376" s="248">
        <v>0.27000000000000002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145</v>
      </c>
      <c r="AU376" s="254" t="s">
        <v>83</v>
      </c>
      <c r="AV376" s="14" t="s">
        <v>141</v>
      </c>
      <c r="AW376" s="14" t="s">
        <v>35</v>
      </c>
      <c r="AX376" s="14" t="s">
        <v>81</v>
      </c>
      <c r="AY376" s="254" t="s">
        <v>134</v>
      </c>
    </row>
    <row r="377" s="2" customFormat="1" ht="16.5" customHeight="1">
      <c r="A377" s="40"/>
      <c r="B377" s="41"/>
      <c r="C377" s="214" t="s">
        <v>817</v>
      </c>
      <c r="D377" s="214" t="s">
        <v>136</v>
      </c>
      <c r="E377" s="215" t="s">
        <v>818</v>
      </c>
      <c r="F377" s="216" t="s">
        <v>819</v>
      </c>
      <c r="G377" s="217" t="s">
        <v>139</v>
      </c>
      <c r="H377" s="218">
        <v>5.4000000000000004</v>
      </c>
      <c r="I377" s="219"/>
      <c r="J377" s="220">
        <f>ROUND(I377*H377,2)</f>
        <v>0</v>
      </c>
      <c r="K377" s="216" t="s">
        <v>273</v>
      </c>
      <c r="L377" s="46"/>
      <c r="M377" s="221" t="s">
        <v>19</v>
      </c>
      <c r="N377" s="222" t="s">
        <v>45</v>
      </c>
      <c r="O377" s="86"/>
      <c r="P377" s="223">
        <f>O377*H377</f>
        <v>0</v>
      </c>
      <c r="Q377" s="223">
        <v>0.00018000000000000001</v>
      </c>
      <c r="R377" s="223">
        <f>Q377*H377</f>
        <v>0.0009720000000000001</v>
      </c>
      <c r="S377" s="223">
        <v>0</v>
      </c>
      <c r="T377" s="224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25" t="s">
        <v>238</v>
      </c>
      <c r="AT377" s="225" t="s">
        <v>136</v>
      </c>
      <c r="AU377" s="225" t="s">
        <v>83</v>
      </c>
      <c r="AY377" s="19" t="s">
        <v>134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19" t="s">
        <v>81</v>
      </c>
      <c r="BK377" s="226">
        <f>ROUND(I377*H377,2)</f>
        <v>0</v>
      </c>
      <c r="BL377" s="19" t="s">
        <v>238</v>
      </c>
      <c r="BM377" s="225" t="s">
        <v>820</v>
      </c>
    </row>
    <row r="378" s="2" customFormat="1">
      <c r="A378" s="40"/>
      <c r="B378" s="41"/>
      <c r="C378" s="42"/>
      <c r="D378" s="227" t="s">
        <v>143</v>
      </c>
      <c r="E378" s="42"/>
      <c r="F378" s="228" t="s">
        <v>821</v>
      </c>
      <c r="G378" s="42"/>
      <c r="H378" s="42"/>
      <c r="I378" s="229"/>
      <c r="J378" s="42"/>
      <c r="K378" s="42"/>
      <c r="L378" s="46"/>
      <c r="M378" s="230"/>
      <c r="N378" s="231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143</v>
      </c>
      <c r="AU378" s="19" t="s">
        <v>83</v>
      </c>
    </row>
    <row r="379" s="13" customFormat="1">
      <c r="A379" s="13"/>
      <c r="B379" s="232"/>
      <c r="C379" s="233"/>
      <c r="D379" s="234" t="s">
        <v>145</v>
      </c>
      <c r="E379" s="235" t="s">
        <v>19</v>
      </c>
      <c r="F379" s="236" t="s">
        <v>822</v>
      </c>
      <c r="G379" s="233"/>
      <c r="H379" s="237">
        <v>5.4000000000000004</v>
      </c>
      <c r="I379" s="238"/>
      <c r="J379" s="233"/>
      <c r="K379" s="233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145</v>
      </c>
      <c r="AU379" s="243" t="s">
        <v>83</v>
      </c>
      <c r="AV379" s="13" t="s">
        <v>83</v>
      </c>
      <c r="AW379" s="13" t="s">
        <v>35</v>
      </c>
      <c r="AX379" s="13" t="s">
        <v>74</v>
      </c>
      <c r="AY379" s="243" t="s">
        <v>134</v>
      </c>
    </row>
    <row r="380" s="14" customFormat="1">
      <c r="A380" s="14"/>
      <c r="B380" s="244"/>
      <c r="C380" s="245"/>
      <c r="D380" s="234" t="s">
        <v>145</v>
      </c>
      <c r="E380" s="246" t="s">
        <v>19</v>
      </c>
      <c r="F380" s="247" t="s">
        <v>147</v>
      </c>
      <c r="G380" s="245"/>
      <c r="H380" s="248">
        <v>5.4000000000000004</v>
      </c>
      <c r="I380" s="249"/>
      <c r="J380" s="245"/>
      <c r="K380" s="245"/>
      <c r="L380" s="250"/>
      <c r="M380" s="251"/>
      <c r="N380" s="252"/>
      <c r="O380" s="252"/>
      <c r="P380" s="252"/>
      <c r="Q380" s="252"/>
      <c r="R380" s="252"/>
      <c r="S380" s="252"/>
      <c r="T380" s="253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4" t="s">
        <v>145</v>
      </c>
      <c r="AU380" s="254" t="s">
        <v>83</v>
      </c>
      <c r="AV380" s="14" t="s">
        <v>141</v>
      </c>
      <c r="AW380" s="14" t="s">
        <v>35</v>
      </c>
      <c r="AX380" s="14" t="s">
        <v>81</v>
      </c>
      <c r="AY380" s="254" t="s">
        <v>134</v>
      </c>
    </row>
    <row r="381" s="2" customFormat="1" ht="24.15" customHeight="1">
      <c r="A381" s="40"/>
      <c r="B381" s="41"/>
      <c r="C381" s="214" t="s">
        <v>823</v>
      </c>
      <c r="D381" s="214" t="s">
        <v>136</v>
      </c>
      <c r="E381" s="215" t="s">
        <v>824</v>
      </c>
      <c r="F381" s="216" t="s">
        <v>825</v>
      </c>
      <c r="G381" s="217" t="s">
        <v>204</v>
      </c>
      <c r="H381" s="218">
        <v>0.20300000000000001</v>
      </c>
      <c r="I381" s="219"/>
      <c r="J381" s="220">
        <f>ROUND(I381*H381,2)</f>
        <v>0</v>
      </c>
      <c r="K381" s="216" t="s">
        <v>273</v>
      </c>
      <c r="L381" s="46"/>
      <c r="M381" s="221" t="s">
        <v>19</v>
      </c>
      <c r="N381" s="222" t="s">
        <v>45</v>
      </c>
      <c r="O381" s="86"/>
      <c r="P381" s="223">
        <f>O381*H381</f>
        <v>0</v>
      </c>
      <c r="Q381" s="223">
        <v>0</v>
      </c>
      <c r="R381" s="223">
        <f>Q381*H381</f>
        <v>0</v>
      </c>
      <c r="S381" s="223">
        <v>0</v>
      </c>
      <c r="T381" s="224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25" t="s">
        <v>238</v>
      </c>
      <c r="AT381" s="225" t="s">
        <v>136</v>
      </c>
      <c r="AU381" s="225" t="s">
        <v>83</v>
      </c>
      <c r="AY381" s="19" t="s">
        <v>134</v>
      </c>
      <c r="BE381" s="226">
        <f>IF(N381="základní",J381,0)</f>
        <v>0</v>
      </c>
      <c r="BF381" s="226">
        <f>IF(N381="snížená",J381,0)</f>
        <v>0</v>
      </c>
      <c r="BG381" s="226">
        <f>IF(N381="zákl. přenesená",J381,0)</f>
        <v>0</v>
      </c>
      <c r="BH381" s="226">
        <f>IF(N381="sníž. přenesená",J381,0)</f>
        <v>0</v>
      </c>
      <c r="BI381" s="226">
        <f>IF(N381="nulová",J381,0)</f>
        <v>0</v>
      </c>
      <c r="BJ381" s="19" t="s">
        <v>81</v>
      </c>
      <c r="BK381" s="226">
        <f>ROUND(I381*H381,2)</f>
        <v>0</v>
      </c>
      <c r="BL381" s="19" t="s">
        <v>238</v>
      </c>
      <c r="BM381" s="225" t="s">
        <v>826</v>
      </c>
    </row>
    <row r="382" s="2" customFormat="1">
      <c r="A382" s="40"/>
      <c r="B382" s="41"/>
      <c r="C382" s="42"/>
      <c r="D382" s="227" t="s">
        <v>143</v>
      </c>
      <c r="E382" s="42"/>
      <c r="F382" s="228" t="s">
        <v>827</v>
      </c>
      <c r="G382" s="42"/>
      <c r="H382" s="42"/>
      <c r="I382" s="229"/>
      <c r="J382" s="42"/>
      <c r="K382" s="42"/>
      <c r="L382" s="46"/>
      <c r="M382" s="230"/>
      <c r="N382" s="231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143</v>
      </c>
      <c r="AU382" s="19" t="s">
        <v>83</v>
      </c>
    </row>
    <row r="383" s="12" customFormat="1" ht="22.8" customHeight="1">
      <c r="A383" s="12"/>
      <c r="B383" s="198"/>
      <c r="C383" s="199"/>
      <c r="D383" s="200" t="s">
        <v>73</v>
      </c>
      <c r="E383" s="212" t="s">
        <v>828</v>
      </c>
      <c r="F383" s="212" t="s">
        <v>829</v>
      </c>
      <c r="G383" s="199"/>
      <c r="H383" s="199"/>
      <c r="I383" s="202"/>
      <c r="J383" s="213">
        <f>BK383</f>
        <v>0</v>
      </c>
      <c r="K383" s="199"/>
      <c r="L383" s="204"/>
      <c r="M383" s="205"/>
      <c r="N383" s="206"/>
      <c r="O383" s="206"/>
      <c r="P383" s="207">
        <f>SUM(P384:P465)</f>
        <v>0</v>
      </c>
      <c r="Q383" s="206"/>
      <c r="R383" s="207">
        <f>SUM(R384:R465)</f>
        <v>15.313844</v>
      </c>
      <c r="S383" s="206"/>
      <c r="T383" s="208">
        <f>SUM(T384:T465)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09" t="s">
        <v>83</v>
      </c>
      <c r="AT383" s="210" t="s">
        <v>73</v>
      </c>
      <c r="AU383" s="210" t="s">
        <v>81</v>
      </c>
      <c r="AY383" s="209" t="s">
        <v>134</v>
      </c>
      <c r="BK383" s="211">
        <f>SUM(BK384:BK465)</f>
        <v>0</v>
      </c>
    </row>
    <row r="384" s="2" customFormat="1" ht="24.15" customHeight="1">
      <c r="A384" s="40"/>
      <c r="B384" s="41"/>
      <c r="C384" s="214" t="s">
        <v>830</v>
      </c>
      <c r="D384" s="214" t="s">
        <v>136</v>
      </c>
      <c r="E384" s="215" t="s">
        <v>831</v>
      </c>
      <c r="F384" s="216" t="s">
        <v>832</v>
      </c>
      <c r="G384" s="217" t="s">
        <v>204</v>
      </c>
      <c r="H384" s="218">
        <v>15.314</v>
      </c>
      <c r="I384" s="219"/>
      <c r="J384" s="220">
        <f>ROUND(I384*H384,2)</f>
        <v>0</v>
      </c>
      <c r="K384" s="216" t="s">
        <v>273</v>
      </c>
      <c r="L384" s="46"/>
      <c r="M384" s="221" t="s">
        <v>19</v>
      </c>
      <c r="N384" s="222" t="s">
        <v>45</v>
      </c>
      <c r="O384" s="86"/>
      <c r="P384" s="223">
        <f>O384*H384</f>
        <v>0</v>
      </c>
      <c r="Q384" s="223">
        <v>0</v>
      </c>
      <c r="R384" s="223">
        <f>Q384*H384</f>
        <v>0</v>
      </c>
      <c r="S384" s="223">
        <v>0</v>
      </c>
      <c r="T384" s="224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25" t="s">
        <v>238</v>
      </c>
      <c r="AT384" s="225" t="s">
        <v>136</v>
      </c>
      <c r="AU384" s="225" t="s">
        <v>83</v>
      </c>
      <c r="AY384" s="19" t="s">
        <v>134</v>
      </c>
      <c r="BE384" s="226">
        <f>IF(N384="základní",J384,0)</f>
        <v>0</v>
      </c>
      <c r="BF384" s="226">
        <f>IF(N384="snížená",J384,0)</f>
        <v>0</v>
      </c>
      <c r="BG384" s="226">
        <f>IF(N384="zákl. přenesená",J384,0)</f>
        <v>0</v>
      </c>
      <c r="BH384" s="226">
        <f>IF(N384="sníž. přenesená",J384,0)</f>
        <v>0</v>
      </c>
      <c r="BI384" s="226">
        <f>IF(N384="nulová",J384,0)</f>
        <v>0</v>
      </c>
      <c r="BJ384" s="19" t="s">
        <v>81</v>
      </c>
      <c r="BK384" s="226">
        <f>ROUND(I384*H384,2)</f>
        <v>0</v>
      </c>
      <c r="BL384" s="19" t="s">
        <v>238</v>
      </c>
      <c r="BM384" s="225" t="s">
        <v>833</v>
      </c>
    </row>
    <row r="385" s="2" customFormat="1">
      <c r="A385" s="40"/>
      <c r="B385" s="41"/>
      <c r="C385" s="42"/>
      <c r="D385" s="227" t="s">
        <v>143</v>
      </c>
      <c r="E385" s="42"/>
      <c r="F385" s="228" t="s">
        <v>834</v>
      </c>
      <c r="G385" s="42"/>
      <c r="H385" s="42"/>
      <c r="I385" s="229"/>
      <c r="J385" s="42"/>
      <c r="K385" s="42"/>
      <c r="L385" s="46"/>
      <c r="M385" s="230"/>
      <c r="N385" s="231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143</v>
      </c>
      <c r="AU385" s="19" t="s">
        <v>83</v>
      </c>
    </row>
    <row r="386" s="2" customFormat="1" ht="16.5" customHeight="1">
      <c r="A386" s="40"/>
      <c r="B386" s="41"/>
      <c r="C386" s="214" t="s">
        <v>835</v>
      </c>
      <c r="D386" s="214" t="s">
        <v>136</v>
      </c>
      <c r="E386" s="215" t="s">
        <v>836</v>
      </c>
      <c r="F386" s="216" t="s">
        <v>837</v>
      </c>
      <c r="G386" s="217" t="s">
        <v>220</v>
      </c>
      <c r="H386" s="218">
        <v>1</v>
      </c>
      <c r="I386" s="219"/>
      <c r="J386" s="220">
        <f>ROUND(I386*H386,2)</f>
        <v>0</v>
      </c>
      <c r="K386" s="216" t="s">
        <v>19</v>
      </c>
      <c r="L386" s="46"/>
      <c r="M386" s="221" t="s">
        <v>19</v>
      </c>
      <c r="N386" s="222" t="s">
        <v>45</v>
      </c>
      <c r="O386" s="86"/>
      <c r="P386" s="223">
        <f>O386*H386</f>
        <v>0</v>
      </c>
      <c r="Q386" s="223">
        <v>0.029999999999999999</v>
      </c>
      <c r="R386" s="223">
        <f>Q386*H386</f>
        <v>0.029999999999999999</v>
      </c>
      <c r="S386" s="223">
        <v>0</v>
      </c>
      <c r="T386" s="224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25" t="s">
        <v>238</v>
      </c>
      <c r="AT386" s="225" t="s">
        <v>136</v>
      </c>
      <c r="AU386" s="225" t="s">
        <v>83</v>
      </c>
      <c r="AY386" s="19" t="s">
        <v>134</v>
      </c>
      <c r="BE386" s="226">
        <f>IF(N386="základní",J386,0)</f>
        <v>0</v>
      </c>
      <c r="BF386" s="226">
        <f>IF(N386="snížená",J386,0)</f>
        <v>0</v>
      </c>
      <c r="BG386" s="226">
        <f>IF(N386="zákl. přenesená",J386,0)</f>
        <v>0</v>
      </c>
      <c r="BH386" s="226">
        <f>IF(N386="sníž. přenesená",J386,0)</f>
        <v>0</v>
      </c>
      <c r="BI386" s="226">
        <f>IF(N386="nulová",J386,0)</f>
        <v>0</v>
      </c>
      <c r="BJ386" s="19" t="s">
        <v>81</v>
      </c>
      <c r="BK386" s="226">
        <f>ROUND(I386*H386,2)</f>
        <v>0</v>
      </c>
      <c r="BL386" s="19" t="s">
        <v>238</v>
      </c>
      <c r="BM386" s="225" t="s">
        <v>838</v>
      </c>
    </row>
    <row r="387" s="13" customFormat="1">
      <c r="A387" s="13"/>
      <c r="B387" s="232"/>
      <c r="C387" s="233"/>
      <c r="D387" s="234" t="s">
        <v>145</v>
      </c>
      <c r="E387" s="235" t="s">
        <v>19</v>
      </c>
      <c r="F387" s="236" t="s">
        <v>81</v>
      </c>
      <c r="G387" s="233"/>
      <c r="H387" s="237">
        <v>1</v>
      </c>
      <c r="I387" s="238"/>
      <c r="J387" s="233"/>
      <c r="K387" s="233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145</v>
      </c>
      <c r="AU387" s="243" t="s">
        <v>83</v>
      </c>
      <c r="AV387" s="13" t="s">
        <v>83</v>
      </c>
      <c r="AW387" s="13" t="s">
        <v>35</v>
      </c>
      <c r="AX387" s="13" t="s">
        <v>74</v>
      </c>
      <c r="AY387" s="243" t="s">
        <v>134</v>
      </c>
    </row>
    <row r="388" s="14" customFormat="1">
      <c r="A388" s="14"/>
      <c r="B388" s="244"/>
      <c r="C388" s="245"/>
      <c r="D388" s="234" t="s">
        <v>145</v>
      </c>
      <c r="E388" s="246" t="s">
        <v>19</v>
      </c>
      <c r="F388" s="247" t="s">
        <v>147</v>
      </c>
      <c r="G388" s="245"/>
      <c r="H388" s="248">
        <v>1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145</v>
      </c>
      <c r="AU388" s="254" t="s">
        <v>83</v>
      </c>
      <c r="AV388" s="14" t="s">
        <v>141</v>
      </c>
      <c r="AW388" s="14" t="s">
        <v>35</v>
      </c>
      <c r="AX388" s="14" t="s">
        <v>81</v>
      </c>
      <c r="AY388" s="254" t="s">
        <v>134</v>
      </c>
    </row>
    <row r="389" s="2" customFormat="1" ht="24.15" customHeight="1">
      <c r="A389" s="40"/>
      <c r="B389" s="41"/>
      <c r="C389" s="214" t="s">
        <v>839</v>
      </c>
      <c r="D389" s="214" t="s">
        <v>136</v>
      </c>
      <c r="E389" s="215" t="s">
        <v>840</v>
      </c>
      <c r="F389" s="216" t="s">
        <v>841</v>
      </c>
      <c r="G389" s="217" t="s">
        <v>539</v>
      </c>
      <c r="H389" s="218">
        <v>117.91</v>
      </c>
      <c r="I389" s="219"/>
      <c r="J389" s="220">
        <f>ROUND(I389*H389,2)</f>
        <v>0</v>
      </c>
      <c r="K389" s="216" t="s">
        <v>19</v>
      </c>
      <c r="L389" s="46"/>
      <c r="M389" s="221" t="s">
        <v>19</v>
      </c>
      <c r="N389" s="222" t="s">
        <v>45</v>
      </c>
      <c r="O389" s="86"/>
      <c r="P389" s="223">
        <f>O389*H389</f>
        <v>0</v>
      </c>
      <c r="Q389" s="223">
        <v>0.050000000000000003</v>
      </c>
      <c r="R389" s="223">
        <f>Q389*H389</f>
        <v>5.8955000000000002</v>
      </c>
      <c r="S389" s="223">
        <v>0</v>
      </c>
      <c r="T389" s="224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25" t="s">
        <v>238</v>
      </c>
      <c r="AT389" s="225" t="s">
        <v>136</v>
      </c>
      <c r="AU389" s="225" t="s">
        <v>83</v>
      </c>
      <c r="AY389" s="19" t="s">
        <v>134</v>
      </c>
      <c r="BE389" s="226">
        <f>IF(N389="základní",J389,0)</f>
        <v>0</v>
      </c>
      <c r="BF389" s="226">
        <f>IF(N389="snížená",J389,0)</f>
        <v>0</v>
      </c>
      <c r="BG389" s="226">
        <f>IF(N389="zákl. přenesená",J389,0)</f>
        <v>0</v>
      </c>
      <c r="BH389" s="226">
        <f>IF(N389="sníž. přenesená",J389,0)</f>
        <v>0</v>
      </c>
      <c r="BI389" s="226">
        <f>IF(N389="nulová",J389,0)</f>
        <v>0</v>
      </c>
      <c r="BJ389" s="19" t="s">
        <v>81</v>
      </c>
      <c r="BK389" s="226">
        <f>ROUND(I389*H389,2)</f>
        <v>0</v>
      </c>
      <c r="BL389" s="19" t="s">
        <v>238</v>
      </c>
      <c r="BM389" s="225" t="s">
        <v>842</v>
      </c>
    </row>
    <row r="390" s="13" customFormat="1">
      <c r="A390" s="13"/>
      <c r="B390" s="232"/>
      <c r="C390" s="233"/>
      <c r="D390" s="234" t="s">
        <v>145</v>
      </c>
      <c r="E390" s="235" t="s">
        <v>19</v>
      </c>
      <c r="F390" s="236" t="s">
        <v>843</v>
      </c>
      <c r="G390" s="233"/>
      <c r="H390" s="237">
        <v>2.0899999999999999</v>
      </c>
      <c r="I390" s="238"/>
      <c r="J390" s="233"/>
      <c r="K390" s="233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145</v>
      </c>
      <c r="AU390" s="243" t="s">
        <v>83</v>
      </c>
      <c r="AV390" s="13" t="s">
        <v>83</v>
      </c>
      <c r="AW390" s="13" t="s">
        <v>35</v>
      </c>
      <c r="AX390" s="13" t="s">
        <v>74</v>
      </c>
      <c r="AY390" s="243" t="s">
        <v>134</v>
      </c>
    </row>
    <row r="391" s="13" customFormat="1">
      <c r="A391" s="13"/>
      <c r="B391" s="232"/>
      <c r="C391" s="233"/>
      <c r="D391" s="234" t="s">
        <v>145</v>
      </c>
      <c r="E391" s="235" t="s">
        <v>19</v>
      </c>
      <c r="F391" s="236" t="s">
        <v>844</v>
      </c>
      <c r="G391" s="233"/>
      <c r="H391" s="237">
        <v>31.350000000000001</v>
      </c>
      <c r="I391" s="238"/>
      <c r="J391" s="233"/>
      <c r="K391" s="233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145</v>
      </c>
      <c r="AU391" s="243" t="s">
        <v>83</v>
      </c>
      <c r="AV391" s="13" t="s">
        <v>83</v>
      </c>
      <c r="AW391" s="13" t="s">
        <v>35</v>
      </c>
      <c r="AX391" s="13" t="s">
        <v>74</v>
      </c>
      <c r="AY391" s="243" t="s">
        <v>134</v>
      </c>
    </row>
    <row r="392" s="13" customFormat="1">
      <c r="A392" s="13"/>
      <c r="B392" s="232"/>
      <c r="C392" s="233"/>
      <c r="D392" s="234" t="s">
        <v>145</v>
      </c>
      <c r="E392" s="235" t="s">
        <v>19</v>
      </c>
      <c r="F392" s="236" t="s">
        <v>200</v>
      </c>
      <c r="G392" s="233"/>
      <c r="H392" s="237">
        <v>10</v>
      </c>
      <c r="I392" s="238"/>
      <c r="J392" s="233"/>
      <c r="K392" s="233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145</v>
      </c>
      <c r="AU392" s="243" t="s">
        <v>83</v>
      </c>
      <c r="AV392" s="13" t="s">
        <v>83</v>
      </c>
      <c r="AW392" s="13" t="s">
        <v>35</v>
      </c>
      <c r="AX392" s="13" t="s">
        <v>74</v>
      </c>
      <c r="AY392" s="243" t="s">
        <v>134</v>
      </c>
    </row>
    <row r="393" s="13" customFormat="1">
      <c r="A393" s="13"/>
      <c r="B393" s="232"/>
      <c r="C393" s="233"/>
      <c r="D393" s="234" t="s">
        <v>145</v>
      </c>
      <c r="E393" s="235" t="s">
        <v>19</v>
      </c>
      <c r="F393" s="236" t="s">
        <v>845</v>
      </c>
      <c r="G393" s="233"/>
      <c r="H393" s="237">
        <v>56.649999999999999</v>
      </c>
      <c r="I393" s="238"/>
      <c r="J393" s="233"/>
      <c r="K393" s="233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145</v>
      </c>
      <c r="AU393" s="243" t="s">
        <v>83</v>
      </c>
      <c r="AV393" s="13" t="s">
        <v>83</v>
      </c>
      <c r="AW393" s="13" t="s">
        <v>35</v>
      </c>
      <c r="AX393" s="13" t="s">
        <v>74</v>
      </c>
      <c r="AY393" s="243" t="s">
        <v>134</v>
      </c>
    </row>
    <row r="394" s="13" customFormat="1">
      <c r="A394" s="13"/>
      <c r="B394" s="232"/>
      <c r="C394" s="233"/>
      <c r="D394" s="234" t="s">
        <v>145</v>
      </c>
      <c r="E394" s="235" t="s">
        <v>19</v>
      </c>
      <c r="F394" s="236" t="s">
        <v>846</v>
      </c>
      <c r="G394" s="233"/>
      <c r="H394" s="237">
        <v>0.77000000000000002</v>
      </c>
      <c r="I394" s="238"/>
      <c r="J394" s="233"/>
      <c r="K394" s="233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145</v>
      </c>
      <c r="AU394" s="243" t="s">
        <v>83</v>
      </c>
      <c r="AV394" s="13" t="s">
        <v>83</v>
      </c>
      <c r="AW394" s="13" t="s">
        <v>35</v>
      </c>
      <c r="AX394" s="13" t="s">
        <v>74</v>
      </c>
      <c r="AY394" s="243" t="s">
        <v>134</v>
      </c>
    </row>
    <row r="395" s="13" customFormat="1">
      <c r="A395" s="13"/>
      <c r="B395" s="232"/>
      <c r="C395" s="233"/>
      <c r="D395" s="234" t="s">
        <v>145</v>
      </c>
      <c r="E395" s="235" t="s">
        <v>19</v>
      </c>
      <c r="F395" s="236" t="s">
        <v>847</v>
      </c>
      <c r="G395" s="233"/>
      <c r="H395" s="237">
        <v>1.21</v>
      </c>
      <c r="I395" s="238"/>
      <c r="J395" s="233"/>
      <c r="K395" s="233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145</v>
      </c>
      <c r="AU395" s="243" t="s">
        <v>83</v>
      </c>
      <c r="AV395" s="13" t="s">
        <v>83</v>
      </c>
      <c r="AW395" s="13" t="s">
        <v>35</v>
      </c>
      <c r="AX395" s="13" t="s">
        <v>74</v>
      </c>
      <c r="AY395" s="243" t="s">
        <v>134</v>
      </c>
    </row>
    <row r="396" s="13" customFormat="1">
      <c r="A396" s="13"/>
      <c r="B396" s="232"/>
      <c r="C396" s="233"/>
      <c r="D396" s="234" t="s">
        <v>145</v>
      </c>
      <c r="E396" s="235" t="s">
        <v>19</v>
      </c>
      <c r="F396" s="236" t="s">
        <v>848</v>
      </c>
      <c r="G396" s="233"/>
      <c r="H396" s="237">
        <v>15.84</v>
      </c>
      <c r="I396" s="238"/>
      <c r="J396" s="233"/>
      <c r="K396" s="233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145</v>
      </c>
      <c r="AU396" s="243" t="s">
        <v>83</v>
      </c>
      <c r="AV396" s="13" t="s">
        <v>83</v>
      </c>
      <c r="AW396" s="13" t="s">
        <v>35</v>
      </c>
      <c r="AX396" s="13" t="s">
        <v>74</v>
      </c>
      <c r="AY396" s="243" t="s">
        <v>134</v>
      </c>
    </row>
    <row r="397" s="14" customFormat="1">
      <c r="A397" s="14"/>
      <c r="B397" s="244"/>
      <c r="C397" s="245"/>
      <c r="D397" s="234" t="s">
        <v>145</v>
      </c>
      <c r="E397" s="246" t="s">
        <v>19</v>
      </c>
      <c r="F397" s="247" t="s">
        <v>147</v>
      </c>
      <c r="G397" s="245"/>
      <c r="H397" s="248">
        <v>117.91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145</v>
      </c>
      <c r="AU397" s="254" t="s">
        <v>83</v>
      </c>
      <c r="AV397" s="14" t="s">
        <v>141</v>
      </c>
      <c r="AW397" s="14" t="s">
        <v>35</v>
      </c>
      <c r="AX397" s="14" t="s">
        <v>81</v>
      </c>
      <c r="AY397" s="254" t="s">
        <v>134</v>
      </c>
    </row>
    <row r="398" s="2" customFormat="1" ht="16.5" customHeight="1">
      <c r="A398" s="40"/>
      <c r="B398" s="41"/>
      <c r="C398" s="255" t="s">
        <v>849</v>
      </c>
      <c r="D398" s="255" t="s">
        <v>201</v>
      </c>
      <c r="E398" s="256" t="s">
        <v>850</v>
      </c>
      <c r="F398" s="257" t="s">
        <v>851</v>
      </c>
      <c r="G398" s="258" t="s">
        <v>204</v>
      </c>
      <c r="H398" s="259">
        <v>0.016</v>
      </c>
      <c r="I398" s="260"/>
      <c r="J398" s="261">
        <f>ROUND(I398*H398,2)</f>
        <v>0</v>
      </c>
      <c r="K398" s="257" t="s">
        <v>273</v>
      </c>
      <c r="L398" s="262"/>
      <c r="M398" s="263" t="s">
        <v>19</v>
      </c>
      <c r="N398" s="264" t="s">
        <v>45</v>
      </c>
      <c r="O398" s="86"/>
      <c r="P398" s="223">
        <f>O398*H398</f>
        <v>0</v>
      </c>
      <c r="Q398" s="223">
        <v>1</v>
      </c>
      <c r="R398" s="223">
        <f>Q398*H398</f>
        <v>0.016</v>
      </c>
      <c r="S398" s="223">
        <v>0</v>
      </c>
      <c r="T398" s="224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25" t="s">
        <v>646</v>
      </c>
      <c r="AT398" s="225" t="s">
        <v>201</v>
      </c>
      <c r="AU398" s="225" t="s">
        <v>83</v>
      </c>
      <c r="AY398" s="19" t="s">
        <v>134</v>
      </c>
      <c r="BE398" s="226">
        <f>IF(N398="základní",J398,0)</f>
        <v>0</v>
      </c>
      <c r="BF398" s="226">
        <f>IF(N398="snížená",J398,0)</f>
        <v>0</v>
      </c>
      <c r="BG398" s="226">
        <f>IF(N398="zákl. přenesená",J398,0)</f>
        <v>0</v>
      </c>
      <c r="BH398" s="226">
        <f>IF(N398="sníž. přenesená",J398,0)</f>
        <v>0</v>
      </c>
      <c r="BI398" s="226">
        <f>IF(N398="nulová",J398,0)</f>
        <v>0</v>
      </c>
      <c r="BJ398" s="19" t="s">
        <v>81</v>
      </c>
      <c r="BK398" s="226">
        <f>ROUND(I398*H398,2)</f>
        <v>0</v>
      </c>
      <c r="BL398" s="19" t="s">
        <v>238</v>
      </c>
      <c r="BM398" s="225" t="s">
        <v>852</v>
      </c>
    </row>
    <row r="399" s="13" customFormat="1">
      <c r="A399" s="13"/>
      <c r="B399" s="232"/>
      <c r="C399" s="233"/>
      <c r="D399" s="234" t="s">
        <v>145</v>
      </c>
      <c r="E399" s="235" t="s">
        <v>19</v>
      </c>
      <c r="F399" s="236" t="s">
        <v>853</v>
      </c>
      <c r="G399" s="233"/>
      <c r="H399" s="237">
        <v>0.016</v>
      </c>
      <c r="I399" s="238"/>
      <c r="J399" s="233"/>
      <c r="K399" s="233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145</v>
      </c>
      <c r="AU399" s="243" t="s">
        <v>83</v>
      </c>
      <c r="AV399" s="13" t="s">
        <v>83</v>
      </c>
      <c r="AW399" s="13" t="s">
        <v>35</v>
      </c>
      <c r="AX399" s="13" t="s">
        <v>74</v>
      </c>
      <c r="AY399" s="243" t="s">
        <v>134</v>
      </c>
    </row>
    <row r="400" s="14" customFormat="1">
      <c r="A400" s="14"/>
      <c r="B400" s="244"/>
      <c r="C400" s="245"/>
      <c r="D400" s="234" t="s">
        <v>145</v>
      </c>
      <c r="E400" s="246" t="s">
        <v>19</v>
      </c>
      <c r="F400" s="247" t="s">
        <v>147</v>
      </c>
      <c r="G400" s="245"/>
      <c r="H400" s="248">
        <v>0.016</v>
      </c>
      <c r="I400" s="249"/>
      <c r="J400" s="245"/>
      <c r="K400" s="245"/>
      <c r="L400" s="250"/>
      <c r="M400" s="251"/>
      <c r="N400" s="252"/>
      <c r="O400" s="252"/>
      <c r="P400" s="252"/>
      <c r="Q400" s="252"/>
      <c r="R400" s="252"/>
      <c r="S400" s="252"/>
      <c r="T400" s="25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4" t="s">
        <v>145</v>
      </c>
      <c r="AU400" s="254" t="s">
        <v>83</v>
      </c>
      <c r="AV400" s="14" t="s">
        <v>141</v>
      </c>
      <c r="AW400" s="14" t="s">
        <v>35</v>
      </c>
      <c r="AX400" s="14" t="s">
        <v>81</v>
      </c>
      <c r="AY400" s="254" t="s">
        <v>134</v>
      </c>
    </row>
    <row r="401" s="2" customFormat="1" ht="16.5" customHeight="1">
      <c r="A401" s="40"/>
      <c r="B401" s="41"/>
      <c r="C401" s="255" t="s">
        <v>854</v>
      </c>
      <c r="D401" s="255" t="s">
        <v>201</v>
      </c>
      <c r="E401" s="256" t="s">
        <v>855</v>
      </c>
      <c r="F401" s="257" t="s">
        <v>856</v>
      </c>
      <c r="G401" s="258" t="s">
        <v>204</v>
      </c>
      <c r="H401" s="259">
        <v>0.002</v>
      </c>
      <c r="I401" s="260"/>
      <c r="J401" s="261">
        <f>ROUND(I401*H401,2)</f>
        <v>0</v>
      </c>
      <c r="K401" s="257" t="s">
        <v>19</v>
      </c>
      <c r="L401" s="262"/>
      <c r="M401" s="263" t="s">
        <v>19</v>
      </c>
      <c r="N401" s="264" t="s">
        <v>45</v>
      </c>
      <c r="O401" s="86"/>
      <c r="P401" s="223">
        <f>O401*H401</f>
        <v>0</v>
      </c>
      <c r="Q401" s="223">
        <v>1</v>
      </c>
      <c r="R401" s="223">
        <f>Q401*H401</f>
        <v>0.002</v>
      </c>
      <c r="S401" s="223">
        <v>0</v>
      </c>
      <c r="T401" s="224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25" t="s">
        <v>646</v>
      </c>
      <c r="AT401" s="225" t="s">
        <v>201</v>
      </c>
      <c r="AU401" s="225" t="s">
        <v>83</v>
      </c>
      <c r="AY401" s="19" t="s">
        <v>134</v>
      </c>
      <c r="BE401" s="226">
        <f>IF(N401="základní",J401,0)</f>
        <v>0</v>
      </c>
      <c r="BF401" s="226">
        <f>IF(N401="snížená",J401,0)</f>
        <v>0</v>
      </c>
      <c r="BG401" s="226">
        <f>IF(N401="zákl. přenesená",J401,0)</f>
        <v>0</v>
      </c>
      <c r="BH401" s="226">
        <f>IF(N401="sníž. přenesená",J401,0)</f>
        <v>0</v>
      </c>
      <c r="BI401" s="226">
        <f>IF(N401="nulová",J401,0)</f>
        <v>0</v>
      </c>
      <c r="BJ401" s="19" t="s">
        <v>81</v>
      </c>
      <c r="BK401" s="226">
        <f>ROUND(I401*H401,2)</f>
        <v>0</v>
      </c>
      <c r="BL401" s="19" t="s">
        <v>238</v>
      </c>
      <c r="BM401" s="225" t="s">
        <v>857</v>
      </c>
    </row>
    <row r="402" s="13" customFormat="1">
      <c r="A402" s="13"/>
      <c r="B402" s="232"/>
      <c r="C402" s="233"/>
      <c r="D402" s="234" t="s">
        <v>145</v>
      </c>
      <c r="E402" s="235" t="s">
        <v>19</v>
      </c>
      <c r="F402" s="236" t="s">
        <v>858</v>
      </c>
      <c r="G402" s="233"/>
      <c r="H402" s="237">
        <v>0.002</v>
      </c>
      <c r="I402" s="238"/>
      <c r="J402" s="233"/>
      <c r="K402" s="233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145</v>
      </c>
      <c r="AU402" s="243" t="s">
        <v>83</v>
      </c>
      <c r="AV402" s="13" t="s">
        <v>83</v>
      </c>
      <c r="AW402" s="13" t="s">
        <v>35</v>
      </c>
      <c r="AX402" s="13" t="s">
        <v>74</v>
      </c>
      <c r="AY402" s="243" t="s">
        <v>134</v>
      </c>
    </row>
    <row r="403" s="14" customFormat="1">
      <c r="A403" s="14"/>
      <c r="B403" s="244"/>
      <c r="C403" s="245"/>
      <c r="D403" s="234" t="s">
        <v>145</v>
      </c>
      <c r="E403" s="246" t="s">
        <v>19</v>
      </c>
      <c r="F403" s="247" t="s">
        <v>147</v>
      </c>
      <c r="G403" s="245"/>
      <c r="H403" s="248">
        <v>0.002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145</v>
      </c>
      <c r="AU403" s="254" t="s">
        <v>83</v>
      </c>
      <c r="AV403" s="14" t="s">
        <v>141</v>
      </c>
      <c r="AW403" s="14" t="s">
        <v>35</v>
      </c>
      <c r="AX403" s="14" t="s">
        <v>81</v>
      </c>
      <c r="AY403" s="254" t="s">
        <v>134</v>
      </c>
    </row>
    <row r="404" s="2" customFormat="1" ht="16.5" customHeight="1">
      <c r="A404" s="40"/>
      <c r="B404" s="41"/>
      <c r="C404" s="255" t="s">
        <v>859</v>
      </c>
      <c r="D404" s="255" t="s">
        <v>201</v>
      </c>
      <c r="E404" s="256" t="s">
        <v>860</v>
      </c>
      <c r="F404" s="257" t="s">
        <v>861</v>
      </c>
      <c r="G404" s="258" t="s">
        <v>204</v>
      </c>
      <c r="H404" s="259">
        <v>0.001</v>
      </c>
      <c r="I404" s="260"/>
      <c r="J404" s="261">
        <f>ROUND(I404*H404,2)</f>
        <v>0</v>
      </c>
      <c r="K404" s="257" t="s">
        <v>273</v>
      </c>
      <c r="L404" s="262"/>
      <c r="M404" s="263" t="s">
        <v>19</v>
      </c>
      <c r="N404" s="264" t="s">
        <v>45</v>
      </c>
      <c r="O404" s="86"/>
      <c r="P404" s="223">
        <f>O404*H404</f>
        <v>0</v>
      </c>
      <c r="Q404" s="223">
        <v>1</v>
      </c>
      <c r="R404" s="223">
        <f>Q404*H404</f>
        <v>0.001</v>
      </c>
      <c r="S404" s="223">
        <v>0</v>
      </c>
      <c r="T404" s="224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25" t="s">
        <v>646</v>
      </c>
      <c r="AT404" s="225" t="s">
        <v>201</v>
      </c>
      <c r="AU404" s="225" t="s">
        <v>83</v>
      </c>
      <c r="AY404" s="19" t="s">
        <v>134</v>
      </c>
      <c r="BE404" s="226">
        <f>IF(N404="základní",J404,0)</f>
        <v>0</v>
      </c>
      <c r="BF404" s="226">
        <f>IF(N404="snížená",J404,0)</f>
        <v>0</v>
      </c>
      <c r="BG404" s="226">
        <f>IF(N404="zákl. přenesená",J404,0)</f>
        <v>0</v>
      </c>
      <c r="BH404" s="226">
        <f>IF(N404="sníž. přenesená",J404,0)</f>
        <v>0</v>
      </c>
      <c r="BI404" s="226">
        <f>IF(N404="nulová",J404,0)</f>
        <v>0</v>
      </c>
      <c r="BJ404" s="19" t="s">
        <v>81</v>
      </c>
      <c r="BK404" s="226">
        <f>ROUND(I404*H404,2)</f>
        <v>0</v>
      </c>
      <c r="BL404" s="19" t="s">
        <v>238</v>
      </c>
      <c r="BM404" s="225" t="s">
        <v>862</v>
      </c>
    </row>
    <row r="405" s="13" customFormat="1">
      <c r="A405" s="13"/>
      <c r="B405" s="232"/>
      <c r="C405" s="233"/>
      <c r="D405" s="234" t="s">
        <v>145</v>
      </c>
      <c r="E405" s="235" t="s">
        <v>19</v>
      </c>
      <c r="F405" s="236" t="s">
        <v>863</v>
      </c>
      <c r="G405" s="233"/>
      <c r="H405" s="237">
        <v>0.001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145</v>
      </c>
      <c r="AU405" s="243" t="s">
        <v>83</v>
      </c>
      <c r="AV405" s="13" t="s">
        <v>83</v>
      </c>
      <c r="AW405" s="13" t="s">
        <v>35</v>
      </c>
      <c r="AX405" s="13" t="s">
        <v>74</v>
      </c>
      <c r="AY405" s="243" t="s">
        <v>134</v>
      </c>
    </row>
    <row r="406" s="14" customFormat="1">
      <c r="A406" s="14"/>
      <c r="B406" s="244"/>
      <c r="C406" s="245"/>
      <c r="D406" s="234" t="s">
        <v>145</v>
      </c>
      <c r="E406" s="246" t="s">
        <v>19</v>
      </c>
      <c r="F406" s="247" t="s">
        <v>147</v>
      </c>
      <c r="G406" s="245"/>
      <c r="H406" s="248">
        <v>0.001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145</v>
      </c>
      <c r="AU406" s="254" t="s">
        <v>83</v>
      </c>
      <c r="AV406" s="14" t="s">
        <v>141</v>
      </c>
      <c r="AW406" s="14" t="s">
        <v>35</v>
      </c>
      <c r="AX406" s="14" t="s">
        <v>81</v>
      </c>
      <c r="AY406" s="254" t="s">
        <v>134</v>
      </c>
    </row>
    <row r="407" s="2" customFormat="1" ht="16.5" customHeight="1">
      <c r="A407" s="40"/>
      <c r="B407" s="41"/>
      <c r="C407" s="255" t="s">
        <v>864</v>
      </c>
      <c r="D407" s="255" t="s">
        <v>201</v>
      </c>
      <c r="E407" s="256" t="s">
        <v>865</v>
      </c>
      <c r="F407" s="257" t="s">
        <v>866</v>
      </c>
      <c r="G407" s="258" t="s">
        <v>204</v>
      </c>
      <c r="H407" s="259">
        <v>0.001</v>
      </c>
      <c r="I407" s="260"/>
      <c r="J407" s="261">
        <f>ROUND(I407*H407,2)</f>
        <v>0</v>
      </c>
      <c r="K407" s="257" t="s">
        <v>273</v>
      </c>
      <c r="L407" s="262"/>
      <c r="M407" s="263" t="s">
        <v>19</v>
      </c>
      <c r="N407" s="264" t="s">
        <v>45</v>
      </c>
      <c r="O407" s="86"/>
      <c r="P407" s="223">
        <f>O407*H407</f>
        <v>0</v>
      </c>
      <c r="Q407" s="223">
        <v>1</v>
      </c>
      <c r="R407" s="223">
        <f>Q407*H407</f>
        <v>0.001</v>
      </c>
      <c r="S407" s="223">
        <v>0</v>
      </c>
      <c r="T407" s="224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25" t="s">
        <v>646</v>
      </c>
      <c r="AT407" s="225" t="s">
        <v>201</v>
      </c>
      <c r="AU407" s="225" t="s">
        <v>83</v>
      </c>
      <c r="AY407" s="19" t="s">
        <v>134</v>
      </c>
      <c r="BE407" s="226">
        <f>IF(N407="základní",J407,0)</f>
        <v>0</v>
      </c>
      <c r="BF407" s="226">
        <f>IF(N407="snížená",J407,0)</f>
        <v>0</v>
      </c>
      <c r="BG407" s="226">
        <f>IF(N407="zákl. přenesená",J407,0)</f>
        <v>0</v>
      </c>
      <c r="BH407" s="226">
        <f>IF(N407="sníž. přenesená",J407,0)</f>
        <v>0</v>
      </c>
      <c r="BI407" s="226">
        <f>IF(N407="nulová",J407,0)</f>
        <v>0</v>
      </c>
      <c r="BJ407" s="19" t="s">
        <v>81</v>
      </c>
      <c r="BK407" s="226">
        <f>ROUND(I407*H407,2)</f>
        <v>0</v>
      </c>
      <c r="BL407" s="19" t="s">
        <v>238</v>
      </c>
      <c r="BM407" s="225" t="s">
        <v>867</v>
      </c>
    </row>
    <row r="408" s="13" customFormat="1">
      <c r="A408" s="13"/>
      <c r="B408" s="232"/>
      <c r="C408" s="233"/>
      <c r="D408" s="234" t="s">
        <v>145</v>
      </c>
      <c r="E408" s="235" t="s">
        <v>19</v>
      </c>
      <c r="F408" s="236" t="s">
        <v>868</v>
      </c>
      <c r="G408" s="233"/>
      <c r="H408" s="237">
        <v>0.001</v>
      </c>
      <c r="I408" s="238"/>
      <c r="J408" s="233"/>
      <c r="K408" s="233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145</v>
      </c>
      <c r="AU408" s="243" t="s">
        <v>83</v>
      </c>
      <c r="AV408" s="13" t="s">
        <v>83</v>
      </c>
      <c r="AW408" s="13" t="s">
        <v>35</v>
      </c>
      <c r="AX408" s="13" t="s">
        <v>74</v>
      </c>
      <c r="AY408" s="243" t="s">
        <v>134</v>
      </c>
    </row>
    <row r="409" s="14" customFormat="1">
      <c r="A409" s="14"/>
      <c r="B409" s="244"/>
      <c r="C409" s="245"/>
      <c r="D409" s="234" t="s">
        <v>145</v>
      </c>
      <c r="E409" s="246" t="s">
        <v>19</v>
      </c>
      <c r="F409" s="247" t="s">
        <v>147</v>
      </c>
      <c r="G409" s="245"/>
      <c r="H409" s="248">
        <v>0.001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145</v>
      </c>
      <c r="AU409" s="254" t="s">
        <v>83</v>
      </c>
      <c r="AV409" s="14" t="s">
        <v>141</v>
      </c>
      <c r="AW409" s="14" t="s">
        <v>35</v>
      </c>
      <c r="AX409" s="14" t="s">
        <v>81</v>
      </c>
      <c r="AY409" s="254" t="s">
        <v>134</v>
      </c>
    </row>
    <row r="410" s="2" customFormat="1" ht="16.5" customHeight="1">
      <c r="A410" s="40"/>
      <c r="B410" s="41"/>
      <c r="C410" s="255" t="s">
        <v>869</v>
      </c>
      <c r="D410" s="255" t="s">
        <v>201</v>
      </c>
      <c r="E410" s="256" t="s">
        <v>870</v>
      </c>
      <c r="F410" s="257" t="s">
        <v>871</v>
      </c>
      <c r="G410" s="258" t="s">
        <v>220</v>
      </c>
      <c r="H410" s="259">
        <v>2</v>
      </c>
      <c r="I410" s="260"/>
      <c r="J410" s="261">
        <f>ROUND(I410*H410,2)</f>
        <v>0</v>
      </c>
      <c r="K410" s="257" t="s">
        <v>19</v>
      </c>
      <c r="L410" s="262"/>
      <c r="M410" s="263" t="s">
        <v>19</v>
      </c>
      <c r="N410" s="264" t="s">
        <v>45</v>
      </c>
      <c r="O410" s="86"/>
      <c r="P410" s="223">
        <f>O410*H410</f>
        <v>0</v>
      </c>
      <c r="Q410" s="223">
        <v>0.0015</v>
      </c>
      <c r="R410" s="223">
        <f>Q410*H410</f>
        <v>0.0030000000000000001</v>
      </c>
      <c r="S410" s="223">
        <v>0</v>
      </c>
      <c r="T410" s="224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25" t="s">
        <v>646</v>
      </c>
      <c r="AT410" s="225" t="s">
        <v>201</v>
      </c>
      <c r="AU410" s="225" t="s">
        <v>83</v>
      </c>
      <c r="AY410" s="19" t="s">
        <v>134</v>
      </c>
      <c r="BE410" s="226">
        <f>IF(N410="základní",J410,0)</f>
        <v>0</v>
      </c>
      <c r="BF410" s="226">
        <f>IF(N410="snížená",J410,0)</f>
        <v>0</v>
      </c>
      <c r="BG410" s="226">
        <f>IF(N410="zákl. přenesená",J410,0)</f>
        <v>0</v>
      </c>
      <c r="BH410" s="226">
        <f>IF(N410="sníž. přenesená",J410,0)</f>
        <v>0</v>
      </c>
      <c r="BI410" s="226">
        <f>IF(N410="nulová",J410,0)</f>
        <v>0</v>
      </c>
      <c r="BJ410" s="19" t="s">
        <v>81</v>
      </c>
      <c r="BK410" s="226">
        <f>ROUND(I410*H410,2)</f>
        <v>0</v>
      </c>
      <c r="BL410" s="19" t="s">
        <v>238</v>
      </c>
      <c r="BM410" s="225" t="s">
        <v>872</v>
      </c>
    </row>
    <row r="411" s="13" customFormat="1">
      <c r="A411" s="13"/>
      <c r="B411" s="232"/>
      <c r="C411" s="233"/>
      <c r="D411" s="234" t="s">
        <v>145</v>
      </c>
      <c r="E411" s="235" t="s">
        <v>19</v>
      </c>
      <c r="F411" s="236" t="s">
        <v>83</v>
      </c>
      <c r="G411" s="233"/>
      <c r="H411" s="237">
        <v>2</v>
      </c>
      <c r="I411" s="238"/>
      <c r="J411" s="233"/>
      <c r="K411" s="233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145</v>
      </c>
      <c r="AU411" s="243" t="s">
        <v>83</v>
      </c>
      <c r="AV411" s="13" t="s">
        <v>83</v>
      </c>
      <c r="AW411" s="13" t="s">
        <v>35</v>
      </c>
      <c r="AX411" s="13" t="s">
        <v>74</v>
      </c>
      <c r="AY411" s="243" t="s">
        <v>134</v>
      </c>
    </row>
    <row r="412" s="14" customFormat="1">
      <c r="A412" s="14"/>
      <c r="B412" s="244"/>
      <c r="C412" s="245"/>
      <c r="D412" s="234" t="s">
        <v>145</v>
      </c>
      <c r="E412" s="246" t="s">
        <v>19</v>
      </c>
      <c r="F412" s="247" t="s">
        <v>147</v>
      </c>
      <c r="G412" s="245"/>
      <c r="H412" s="248">
        <v>2</v>
      </c>
      <c r="I412" s="249"/>
      <c r="J412" s="245"/>
      <c r="K412" s="245"/>
      <c r="L412" s="250"/>
      <c r="M412" s="251"/>
      <c r="N412" s="252"/>
      <c r="O412" s="252"/>
      <c r="P412" s="252"/>
      <c r="Q412" s="252"/>
      <c r="R412" s="252"/>
      <c r="S412" s="252"/>
      <c r="T412" s="253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4" t="s">
        <v>145</v>
      </c>
      <c r="AU412" s="254" t="s">
        <v>83</v>
      </c>
      <c r="AV412" s="14" t="s">
        <v>141</v>
      </c>
      <c r="AW412" s="14" t="s">
        <v>35</v>
      </c>
      <c r="AX412" s="14" t="s">
        <v>81</v>
      </c>
      <c r="AY412" s="254" t="s">
        <v>134</v>
      </c>
    </row>
    <row r="413" s="2" customFormat="1" ht="16.5" customHeight="1">
      <c r="A413" s="40"/>
      <c r="B413" s="41"/>
      <c r="C413" s="255" t="s">
        <v>873</v>
      </c>
      <c r="D413" s="255" t="s">
        <v>201</v>
      </c>
      <c r="E413" s="256" t="s">
        <v>874</v>
      </c>
      <c r="F413" s="257" t="s">
        <v>875</v>
      </c>
      <c r="G413" s="258" t="s">
        <v>204</v>
      </c>
      <c r="H413" s="259">
        <v>0.057000000000000002</v>
      </c>
      <c r="I413" s="260"/>
      <c r="J413" s="261">
        <f>ROUND(I413*H413,2)</f>
        <v>0</v>
      </c>
      <c r="K413" s="257" t="s">
        <v>273</v>
      </c>
      <c r="L413" s="262"/>
      <c r="M413" s="263" t="s">
        <v>19</v>
      </c>
      <c r="N413" s="264" t="s">
        <v>45</v>
      </c>
      <c r="O413" s="86"/>
      <c r="P413" s="223">
        <f>O413*H413</f>
        <v>0</v>
      </c>
      <c r="Q413" s="223">
        <v>1</v>
      </c>
      <c r="R413" s="223">
        <f>Q413*H413</f>
        <v>0.057000000000000002</v>
      </c>
      <c r="S413" s="223">
        <v>0</v>
      </c>
      <c r="T413" s="224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25" t="s">
        <v>646</v>
      </c>
      <c r="AT413" s="225" t="s">
        <v>201</v>
      </c>
      <c r="AU413" s="225" t="s">
        <v>83</v>
      </c>
      <c r="AY413" s="19" t="s">
        <v>134</v>
      </c>
      <c r="BE413" s="226">
        <f>IF(N413="základní",J413,0)</f>
        <v>0</v>
      </c>
      <c r="BF413" s="226">
        <f>IF(N413="snížená",J413,0)</f>
        <v>0</v>
      </c>
      <c r="BG413" s="226">
        <f>IF(N413="zákl. přenesená",J413,0)</f>
        <v>0</v>
      </c>
      <c r="BH413" s="226">
        <f>IF(N413="sníž. přenesená",J413,0)</f>
        <v>0</v>
      </c>
      <c r="BI413" s="226">
        <f>IF(N413="nulová",J413,0)</f>
        <v>0</v>
      </c>
      <c r="BJ413" s="19" t="s">
        <v>81</v>
      </c>
      <c r="BK413" s="226">
        <f>ROUND(I413*H413,2)</f>
        <v>0</v>
      </c>
      <c r="BL413" s="19" t="s">
        <v>238</v>
      </c>
      <c r="BM413" s="225" t="s">
        <v>876</v>
      </c>
    </row>
    <row r="414" s="13" customFormat="1">
      <c r="A414" s="13"/>
      <c r="B414" s="232"/>
      <c r="C414" s="233"/>
      <c r="D414" s="234" t="s">
        <v>145</v>
      </c>
      <c r="E414" s="235" t="s">
        <v>19</v>
      </c>
      <c r="F414" s="236" t="s">
        <v>877</v>
      </c>
      <c r="G414" s="233"/>
      <c r="H414" s="237">
        <v>0.057000000000000002</v>
      </c>
      <c r="I414" s="238"/>
      <c r="J414" s="233"/>
      <c r="K414" s="233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145</v>
      </c>
      <c r="AU414" s="243" t="s">
        <v>83</v>
      </c>
      <c r="AV414" s="13" t="s">
        <v>83</v>
      </c>
      <c r="AW414" s="13" t="s">
        <v>35</v>
      </c>
      <c r="AX414" s="13" t="s">
        <v>74</v>
      </c>
      <c r="AY414" s="243" t="s">
        <v>134</v>
      </c>
    </row>
    <row r="415" s="14" customFormat="1">
      <c r="A415" s="14"/>
      <c r="B415" s="244"/>
      <c r="C415" s="245"/>
      <c r="D415" s="234" t="s">
        <v>145</v>
      </c>
      <c r="E415" s="246" t="s">
        <v>19</v>
      </c>
      <c r="F415" s="247" t="s">
        <v>147</v>
      </c>
      <c r="G415" s="245"/>
      <c r="H415" s="248">
        <v>0.057000000000000002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4" t="s">
        <v>145</v>
      </c>
      <c r="AU415" s="254" t="s">
        <v>83</v>
      </c>
      <c r="AV415" s="14" t="s">
        <v>141</v>
      </c>
      <c r="AW415" s="14" t="s">
        <v>35</v>
      </c>
      <c r="AX415" s="14" t="s">
        <v>81</v>
      </c>
      <c r="AY415" s="254" t="s">
        <v>134</v>
      </c>
    </row>
    <row r="416" s="2" customFormat="1" ht="16.5" customHeight="1">
      <c r="A416" s="40"/>
      <c r="B416" s="41"/>
      <c r="C416" s="255" t="s">
        <v>878</v>
      </c>
      <c r="D416" s="255" t="s">
        <v>201</v>
      </c>
      <c r="E416" s="256" t="s">
        <v>879</v>
      </c>
      <c r="F416" s="257" t="s">
        <v>880</v>
      </c>
      <c r="G416" s="258" t="s">
        <v>204</v>
      </c>
      <c r="H416" s="259">
        <v>0.001</v>
      </c>
      <c r="I416" s="260"/>
      <c r="J416" s="261">
        <f>ROUND(I416*H416,2)</f>
        <v>0</v>
      </c>
      <c r="K416" s="257" t="s">
        <v>273</v>
      </c>
      <c r="L416" s="262"/>
      <c r="M416" s="263" t="s">
        <v>19</v>
      </c>
      <c r="N416" s="264" t="s">
        <v>45</v>
      </c>
      <c r="O416" s="86"/>
      <c r="P416" s="223">
        <f>O416*H416</f>
        <v>0</v>
      </c>
      <c r="Q416" s="223">
        <v>1</v>
      </c>
      <c r="R416" s="223">
        <f>Q416*H416</f>
        <v>0.001</v>
      </c>
      <c r="S416" s="223">
        <v>0</v>
      </c>
      <c r="T416" s="224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25" t="s">
        <v>646</v>
      </c>
      <c r="AT416" s="225" t="s">
        <v>201</v>
      </c>
      <c r="AU416" s="225" t="s">
        <v>83</v>
      </c>
      <c r="AY416" s="19" t="s">
        <v>134</v>
      </c>
      <c r="BE416" s="226">
        <f>IF(N416="základní",J416,0)</f>
        <v>0</v>
      </c>
      <c r="BF416" s="226">
        <f>IF(N416="snížená",J416,0)</f>
        <v>0</v>
      </c>
      <c r="BG416" s="226">
        <f>IF(N416="zákl. přenesená",J416,0)</f>
        <v>0</v>
      </c>
      <c r="BH416" s="226">
        <f>IF(N416="sníž. přenesená",J416,0)</f>
        <v>0</v>
      </c>
      <c r="BI416" s="226">
        <f>IF(N416="nulová",J416,0)</f>
        <v>0</v>
      </c>
      <c r="BJ416" s="19" t="s">
        <v>81</v>
      </c>
      <c r="BK416" s="226">
        <f>ROUND(I416*H416,2)</f>
        <v>0</v>
      </c>
      <c r="BL416" s="19" t="s">
        <v>238</v>
      </c>
      <c r="BM416" s="225" t="s">
        <v>881</v>
      </c>
    </row>
    <row r="417" s="13" customFormat="1">
      <c r="A417" s="13"/>
      <c r="B417" s="232"/>
      <c r="C417" s="233"/>
      <c r="D417" s="234" t="s">
        <v>145</v>
      </c>
      <c r="E417" s="235" t="s">
        <v>19</v>
      </c>
      <c r="F417" s="236" t="s">
        <v>882</v>
      </c>
      <c r="G417" s="233"/>
      <c r="H417" s="237">
        <v>0</v>
      </c>
      <c r="I417" s="238"/>
      <c r="J417" s="233"/>
      <c r="K417" s="233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145</v>
      </c>
      <c r="AU417" s="243" t="s">
        <v>83</v>
      </c>
      <c r="AV417" s="13" t="s">
        <v>83</v>
      </c>
      <c r="AW417" s="13" t="s">
        <v>4</v>
      </c>
      <c r="AX417" s="13" t="s">
        <v>74</v>
      </c>
      <c r="AY417" s="243" t="s">
        <v>134</v>
      </c>
    </row>
    <row r="418" s="13" customFormat="1">
      <c r="A418" s="13"/>
      <c r="B418" s="232"/>
      <c r="C418" s="233"/>
      <c r="D418" s="234" t="s">
        <v>145</v>
      </c>
      <c r="E418" s="235" t="s">
        <v>19</v>
      </c>
      <c r="F418" s="236" t="s">
        <v>12</v>
      </c>
      <c r="G418" s="233"/>
      <c r="H418" s="237">
        <v>0.001</v>
      </c>
      <c r="I418" s="238"/>
      <c r="J418" s="233"/>
      <c r="K418" s="233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145</v>
      </c>
      <c r="AU418" s="243" t="s">
        <v>83</v>
      </c>
      <c r="AV418" s="13" t="s">
        <v>83</v>
      </c>
      <c r="AW418" s="13" t="s">
        <v>35</v>
      </c>
      <c r="AX418" s="13" t="s">
        <v>74</v>
      </c>
      <c r="AY418" s="243" t="s">
        <v>134</v>
      </c>
    </row>
    <row r="419" s="14" customFormat="1">
      <c r="A419" s="14"/>
      <c r="B419" s="244"/>
      <c r="C419" s="245"/>
      <c r="D419" s="234" t="s">
        <v>145</v>
      </c>
      <c r="E419" s="246" t="s">
        <v>19</v>
      </c>
      <c r="F419" s="247" t="s">
        <v>147</v>
      </c>
      <c r="G419" s="245"/>
      <c r="H419" s="248">
        <v>0.001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4" t="s">
        <v>145</v>
      </c>
      <c r="AU419" s="254" t="s">
        <v>83</v>
      </c>
      <c r="AV419" s="14" t="s">
        <v>141</v>
      </c>
      <c r="AW419" s="14" t="s">
        <v>35</v>
      </c>
      <c r="AX419" s="14" t="s">
        <v>81</v>
      </c>
      <c r="AY419" s="254" t="s">
        <v>134</v>
      </c>
    </row>
    <row r="420" s="2" customFormat="1" ht="16.5" customHeight="1">
      <c r="A420" s="40"/>
      <c r="B420" s="41"/>
      <c r="C420" s="255" t="s">
        <v>883</v>
      </c>
      <c r="D420" s="255" t="s">
        <v>201</v>
      </c>
      <c r="E420" s="256" t="s">
        <v>884</v>
      </c>
      <c r="F420" s="257" t="s">
        <v>885</v>
      </c>
      <c r="G420" s="258" t="s">
        <v>204</v>
      </c>
      <c r="H420" s="259">
        <v>0.031</v>
      </c>
      <c r="I420" s="260"/>
      <c r="J420" s="261">
        <f>ROUND(I420*H420,2)</f>
        <v>0</v>
      </c>
      <c r="K420" s="257" t="s">
        <v>273</v>
      </c>
      <c r="L420" s="262"/>
      <c r="M420" s="263" t="s">
        <v>19</v>
      </c>
      <c r="N420" s="264" t="s">
        <v>45</v>
      </c>
      <c r="O420" s="86"/>
      <c r="P420" s="223">
        <f>O420*H420</f>
        <v>0</v>
      </c>
      <c r="Q420" s="223">
        <v>1</v>
      </c>
      <c r="R420" s="223">
        <f>Q420*H420</f>
        <v>0.031</v>
      </c>
      <c r="S420" s="223">
        <v>0</v>
      </c>
      <c r="T420" s="224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25" t="s">
        <v>646</v>
      </c>
      <c r="AT420" s="225" t="s">
        <v>201</v>
      </c>
      <c r="AU420" s="225" t="s">
        <v>83</v>
      </c>
      <c r="AY420" s="19" t="s">
        <v>134</v>
      </c>
      <c r="BE420" s="226">
        <f>IF(N420="základní",J420,0)</f>
        <v>0</v>
      </c>
      <c r="BF420" s="226">
        <f>IF(N420="snížená",J420,0)</f>
        <v>0</v>
      </c>
      <c r="BG420" s="226">
        <f>IF(N420="zákl. přenesená",J420,0)</f>
        <v>0</v>
      </c>
      <c r="BH420" s="226">
        <f>IF(N420="sníž. přenesená",J420,0)</f>
        <v>0</v>
      </c>
      <c r="BI420" s="226">
        <f>IF(N420="nulová",J420,0)</f>
        <v>0</v>
      </c>
      <c r="BJ420" s="19" t="s">
        <v>81</v>
      </c>
      <c r="BK420" s="226">
        <f>ROUND(I420*H420,2)</f>
        <v>0</v>
      </c>
      <c r="BL420" s="19" t="s">
        <v>238</v>
      </c>
      <c r="BM420" s="225" t="s">
        <v>886</v>
      </c>
    </row>
    <row r="421" s="13" customFormat="1">
      <c r="A421" s="13"/>
      <c r="B421" s="232"/>
      <c r="C421" s="233"/>
      <c r="D421" s="234" t="s">
        <v>145</v>
      </c>
      <c r="E421" s="235" t="s">
        <v>19</v>
      </c>
      <c r="F421" s="236" t="s">
        <v>887</v>
      </c>
      <c r="G421" s="233"/>
      <c r="H421" s="237">
        <v>0.031</v>
      </c>
      <c r="I421" s="238"/>
      <c r="J421" s="233"/>
      <c r="K421" s="233"/>
      <c r="L421" s="239"/>
      <c r="M421" s="240"/>
      <c r="N421" s="241"/>
      <c r="O421" s="241"/>
      <c r="P421" s="241"/>
      <c r="Q421" s="241"/>
      <c r="R421" s="241"/>
      <c r="S421" s="241"/>
      <c r="T421" s="24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3" t="s">
        <v>145</v>
      </c>
      <c r="AU421" s="243" t="s">
        <v>83</v>
      </c>
      <c r="AV421" s="13" t="s">
        <v>83</v>
      </c>
      <c r="AW421" s="13" t="s">
        <v>35</v>
      </c>
      <c r="AX421" s="13" t="s">
        <v>74</v>
      </c>
      <c r="AY421" s="243" t="s">
        <v>134</v>
      </c>
    </row>
    <row r="422" s="14" customFormat="1">
      <c r="A422" s="14"/>
      <c r="B422" s="244"/>
      <c r="C422" s="245"/>
      <c r="D422" s="234" t="s">
        <v>145</v>
      </c>
      <c r="E422" s="246" t="s">
        <v>19</v>
      </c>
      <c r="F422" s="247" t="s">
        <v>147</v>
      </c>
      <c r="G422" s="245"/>
      <c r="H422" s="248">
        <v>0.031</v>
      </c>
      <c r="I422" s="249"/>
      <c r="J422" s="245"/>
      <c r="K422" s="245"/>
      <c r="L422" s="250"/>
      <c r="M422" s="251"/>
      <c r="N422" s="252"/>
      <c r="O422" s="252"/>
      <c r="P422" s="252"/>
      <c r="Q422" s="252"/>
      <c r="R422" s="252"/>
      <c r="S422" s="252"/>
      <c r="T422" s="25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4" t="s">
        <v>145</v>
      </c>
      <c r="AU422" s="254" t="s">
        <v>83</v>
      </c>
      <c r="AV422" s="14" t="s">
        <v>141</v>
      </c>
      <c r="AW422" s="14" t="s">
        <v>35</v>
      </c>
      <c r="AX422" s="14" t="s">
        <v>81</v>
      </c>
      <c r="AY422" s="254" t="s">
        <v>134</v>
      </c>
    </row>
    <row r="423" s="2" customFormat="1" ht="16.5" customHeight="1">
      <c r="A423" s="40"/>
      <c r="B423" s="41"/>
      <c r="C423" s="214" t="s">
        <v>888</v>
      </c>
      <c r="D423" s="214" t="s">
        <v>136</v>
      </c>
      <c r="E423" s="215" t="s">
        <v>889</v>
      </c>
      <c r="F423" s="216" t="s">
        <v>890</v>
      </c>
      <c r="G423" s="217" t="s">
        <v>220</v>
      </c>
      <c r="H423" s="218">
        <v>1</v>
      </c>
      <c r="I423" s="219"/>
      <c r="J423" s="220">
        <f>ROUND(I423*H423,2)</f>
        <v>0</v>
      </c>
      <c r="K423" s="216" t="s">
        <v>19</v>
      </c>
      <c r="L423" s="46"/>
      <c r="M423" s="221" t="s">
        <v>19</v>
      </c>
      <c r="N423" s="222" t="s">
        <v>45</v>
      </c>
      <c r="O423" s="86"/>
      <c r="P423" s="223">
        <f>O423*H423</f>
        <v>0</v>
      </c>
      <c r="Q423" s="223">
        <v>0</v>
      </c>
      <c r="R423" s="223">
        <f>Q423*H423</f>
        <v>0</v>
      </c>
      <c r="S423" s="223">
        <v>0</v>
      </c>
      <c r="T423" s="224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25" t="s">
        <v>238</v>
      </c>
      <c r="AT423" s="225" t="s">
        <v>136</v>
      </c>
      <c r="AU423" s="225" t="s">
        <v>83</v>
      </c>
      <c r="AY423" s="19" t="s">
        <v>134</v>
      </c>
      <c r="BE423" s="226">
        <f>IF(N423="základní",J423,0)</f>
        <v>0</v>
      </c>
      <c r="BF423" s="226">
        <f>IF(N423="snížená",J423,0)</f>
        <v>0</v>
      </c>
      <c r="BG423" s="226">
        <f>IF(N423="zákl. přenesená",J423,0)</f>
        <v>0</v>
      </c>
      <c r="BH423" s="226">
        <f>IF(N423="sníž. přenesená",J423,0)</f>
        <v>0</v>
      </c>
      <c r="BI423" s="226">
        <f>IF(N423="nulová",J423,0)</f>
        <v>0</v>
      </c>
      <c r="BJ423" s="19" t="s">
        <v>81</v>
      </c>
      <c r="BK423" s="226">
        <f>ROUND(I423*H423,2)</f>
        <v>0</v>
      </c>
      <c r="BL423" s="19" t="s">
        <v>238</v>
      </c>
      <c r="BM423" s="225" t="s">
        <v>891</v>
      </c>
    </row>
    <row r="424" s="13" customFormat="1">
      <c r="A424" s="13"/>
      <c r="B424" s="232"/>
      <c r="C424" s="233"/>
      <c r="D424" s="234" t="s">
        <v>145</v>
      </c>
      <c r="E424" s="235" t="s">
        <v>19</v>
      </c>
      <c r="F424" s="236" t="s">
        <v>81</v>
      </c>
      <c r="G424" s="233"/>
      <c r="H424" s="237">
        <v>1</v>
      </c>
      <c r="I424" s="238"/>
      <c r="J424" s="233"/>
      <c r="K424" s="233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145</v>
      </c>
      <c r="AU424" s="243" t="s">
        <v>83</v>
      </c>
      <c r="AV424" s="13" t="s">
        <v>83</v>
      </c>
      <c r="AW424" s="13" t="s">
        <v>35</v>
      </c>
      <c r="AX424" s="13" t="s">
        <v>74</v>
      </c>
      <c r="AY424" s="243" t="s">
        <v>134</v>
      </c>
    </row>
    <row r="425" s="14" customFormat="1">
      <c r="A425" s="14"/>
      <c r="B425" s="244"/>
      <c r="C425" s="245"/>
      <c r="D425" s="234" t="s">
        <v>145</v>
      </c>
      <c r="E425" s="246" t="s">
        <v>19</v>
      </c>
      <c r="F425" s="247" t="s">
        <v>892</v>
      </c>
      <c r="G425" s="245"/>
      <c r="H425" s="248">
        <v>1</v>
      </c>
      <c r="I425" s="249"/>
      <c r="J425" s="245"/>
      <c r="K425" s="245"/>
      <c r="L425" s="250"/>
      <c r="M425" s="251"/>
      <c r="N425" s="252"/>
      <c r="O425" s="252"/>
      <c r="P425" s="252"/>
      <c r="Q425" s="252"/>
      <c r="R425" s="252"/>
      <c r="S425" s="252"/>
      <c r="T425" s="25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4" t="s">
        <v>145</v>
      </c>
      <c r="AU425" s="254" t="s">
        <v>83</v>
      </c>
      <c r="AV425" s="14" t="s">
        <v>141</v>
      </c>
      <c r="AW425" s="14" t="s">
        <v>35</v>
      </c>
      <c r="AX425" s="14" t="s">
        <v>81</v>
      </c>
      <c r="AY425" s="254" t="s">
        <v>134</v>
      </c>
    </row>
    <row r="426" s="2" customFormat="1" ht="16.5" customHeight="1">
      <c r="A426" s="40"/>
      <c r="B426" s="41"/>
      <c r="C426" s="214" t="s">
        <v>893</v>
      </c>
      <c r="D426" s="214" t="s">
        <v>136</v>
      </c>
      <c r="E426" s="215" t="s">
        <v>894</v>
      </c>
      <c r="F426" s="216" t="s">
        <v>895</v>
      </c>
      <c r="G426" s="217" t="s">
        <v>539</v>
      </c>
      <c r="H426" s="218">
        <v>100.27200000000001</v>
      </c>
      <c r="I426" s="219"/>
      <c r="J426" s="220">
        <f>ROUND(I426*H426,2)</f>
        <v>0</v>
      </c>
      <c r="K426" s="216" t="s">
        <v>19</v>
      </c>
      <c r="L426" s="46"/>
      <c r="M426" s="221" t="s">
        <v>19</v>
      </c>
      <c r="N426" s="222" t="s">
        <v>45</v>
      </c>
      <c r="O426" s="86"/>
      <c r="P426" s="223">
        <f>O426*H426</f>
        <v>0</v>
      </c>
      <c r="Q426" s="223">
        <v>0.050000000000000003</v>
      </c>
      <c r="R426" s="223">
        <f>Q426*H426</f>
        <v>5.0136000000000003</v>
      </c>
      <c r="S426" s="223">
        <v>0</v>
      </c>
      <c r="T426" s="224">
        <f>S426*H426</f>
        <v>0</v>
      </c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R426" s="225" t="s">
        <v>238</v>
      </c>
      <c r="AT426" s="225" t="s">
        <v>136</v>
      </c>
      <c r="AU426" s="225" t="s">
        <v>83</v>
      </c>
      <c r="AY426" s="19" t="s">
        <v>134</v>
      </c>
      <c r="BE426" s="226">
        <f>IF(N426="základní",J426,0)</f>
        <v>0</v>
      </c>
      <c r="BF426" s="226">
        <f>IF(N426="snížená",J426,0)</f>
        <v>0</v>
      </c>
      <c r="BG426" s="226">
        <f>IF(N426="zákl. přenesená",J426,0)</f>
        <v>0</v>
      </c>
      <c r="BH426" s="226">
        <f>IF(N426="sníž. přenesená",J426,0)</f>
        <v>0</v>
      </c>
      <c r="BI426" s="226">
        <f>IF(N426="nulová",J426,0)</f>
        <v>0</v>
      </c>
      <c r="BJ426" s="19" t="s">
        <v>81</v>
      </c>
      <c r="BK426" s="226">
        <f>ROUND(I426*H426,2)</f>
        <v>0</v>
      </c>
      <c r="BL426" s="19" t="s">
        <v>238</v>
      </c>
      <c r="BM426" s="225" t="s">
        <v>896</v>
      </c>
    </row>
    <row r="427" s="13" customFormat="1">
      <c r="A427" s="13"/>
      <c r="B427" s="232"/>
      <c r="C427" s="233"/>
      <c r="D427" s="234" t="s">
        <v>145</v>
      </c>
      <c r="E427" s="235" t="s">
        <v>19</v>
      </c>
      <c r="F427" s="236" t="s">
        <v>897</v>
      </c>
      <c r="G427" s="233"/>
      <c r="H427" s="237">
        <v>37.799999999999997</v>
      </c>
      <c r="I427" s="238"/>
      <c r="J427" s="233"/>
      <c r="K427" s="233"/>
      <c r="L427" s="239"/>
      <c r="M427" s="240"/>
      <c r="N427" s="241"/>
      <c r="O427" s="241"/>
      <c r="P427" s="241"/>
      <c r="Q427" s="241"/>
      <c r="R427" s="241"/>
      <c r="S427" s="241"/>
      <c r="T427" s="24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3" t="s">
        <v>145</v>
      </c>
      <c r="AU427" s="243" t="s">
        <v>83</v>
      </c>
      <c r="AV427" s="13" t="s">
        <v>83</v>
      </c>
      <c r="AW427" s="13" t="s">
        <v>35</v>
      </c>
      <c r="AX427" s="13" t="s">
        <v>74</v>
      </c>
      <c r="AY427" s="243" t="s">
        <v>134</v>
      </c>
    </row>
    <row r="428" s="13" customFormat="1">
      <c r="A428" s="13"/>
      <c r="B428" s="232"/>
      <c r="C428" s="233"/>
      <c r="D428" s="234" t="s">
        <v>145</v>
      </c>
      <c r="E428" s="235" t="s">
        <v>19</v>
      </c>
      <c r="F428" s="236" t="s">
        <v>898</v>
      </c>
      <c r="G428" s="233"/>
      <c r="H428" s="237">
        <v>14.592000000000001</v>
      </c>
      <c r="I428" s="238"/>
      <c r="J428" s="233"/>
      <c r="K428" s="233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145</v>
      </c>
      <c r="AU428" s="243" t="s">
        <v>83</v>
      </c>
      <c r="AV428" s="13" t="s">
        <v>83</v>
      </c>
      <c r="AW428" s="13" t="s">
        <v>35</v>
      </c>
      <c r="AX428" s="13" t="s">
        <v>74</v>
      </c>
      <c r="AY428" s="243" t="s">
        <v>134</v>
      </c>
    </row>
    <row r="429" s="13" customFormat="1">
      <c r="A429" s="13"/>
      <c r="B429" s="232"/>
      <c r="C429" s="233"/>
      <c r="D429" s="234" t="s">
        <v>145</v>
      </c>
      <c r="E429" s="235" t="s">
        <v>19</v>
      </c>
      <c r="F429" s="236" t="s">
        <v>899</v>
      </c>
      <c r="G429" s="233"/>
      <c r="H429" s="237">
        <v>47.880000000000003</v>
      </c>
      <c r="I429" s="238"/>
      <c r="J429" s="233"/>
      <c r="K429" s="233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145</v>
      </c>
      <c r="AU429" s="243" t="s">
        <v>83</v>
      </c>
      <c r="AV429" s="13" t="s">
        <v>83</v>
      </c>
      <c r="AW429" s="13" t="s">
        <v>35</v>
      </c>
      <c r="AX429" s="13" t="s">
        <v>74</v>
      </c>
      <c r="AY429" s="243" t="s">
        <v>134</v>
      </c>
    </row>
    <row r="430" s="14" customFormat="1">
      <c r="A430" s="14"/>
      <c r="B430" s="244"/>
      <c r="C430" s="245"/>
      <c r="D430" s="234" t="s">
        <v>145</v>
      </c>
      <c r="E430" s="246" t="s">
        <v>19</v>
      </c>
      <c r="F430" s="247" t="s">
        <v>147</v>
      </c>
      <c r="G430" s="245"/>
      <c r="H430" s="248">
        <v>100.27200000000001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145</v>
      </c>
      <c r="AU430" s="254" t="s">
        <v>83</v>
      </c>
      <c r="AV430" s="14" t="s">
        <v>141</v>
      </c>
      <c r="AW430" s="14" t="s">
        <v>35</v>
      </c>
      <c r="AX430" s="14" t="s">
        <v>81</v>
      </c>
      <c r="AY430" s="254" t="s">
        <v>134</v>
      </c>
    </row>
    <row r="431" s="2" customFormat="1" ht="16.5" customHeight="1">
      <c r="A431" s="40"/>
      <c r="B431" s="41"/>
      <c r="C431" s="255" t="s">
        <v>900</v>
      </c>
      <c r="D431" s="255" t="s">
        <v>201</v>
      </c>
      <c r="E431" s="256" t="s">
        <v>901</v>
      </c>
      <c r="F431" s="257" t="s">
        <v>902</v>
      </c>
      <c r="G431" s="258" t="s">
        <v>204</v>
      </c>
      <c r="H431" s="259">
        <v>0.037999999999999999</v>
      </c>
      <c r="I431" s="260"/>
      <c r="J431" s="261">
        <f>ROUND(I431*H431,2)</f>
        <v>0</v>
      </c>
      <c r="K431" s="257" t="s">
        <v>273</v>
      </c>
      <c r="L431" s="262"/>
      <c r="M431" s="263" t="s">
        <v>19</v>
      </c>
      <c r="N431" s="264" t="s">
        <v>45</v>
      </c>
      <c r="O431" s="86"/>
      <c r="P431" s="223">
        <f>O431*H431</f>
        <v>0</v>
      </c>
      <c r="Q431" s="223">
        <v>1</v>
      </c>
      <c r="R431" s="223">
        <f>Q431*H431</f>
        <v>0.037999999999999999</v>
      </c>
      <c r="S431" s="223">
        <v>0</v>
      </c>
      <c r="T431" s="224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25" t="s">
        <v>646</v>
      </c>
      <c r="AT431" s="225" t="s">
        <v>201</v>
      </c>
      <c r="AU431" s="225" t="s">
        <v>83</v>
      </c>
      <c r="AY431" s="19" t="s">
        <v>134</v>
      </c>
      <c r="BE431" s="226">
        <f>IF(N431="základní",J431,0)</f>
        <v>0</v>
      </c>
      <c r="BF431" s="226">
        <f>IF(N431="snížená",J431,0)</f>
        <v>0</v>
      </c>
      <c r="BG431" s="226">
        <f>IF(N431="zákl. přenesená",J431,0)</f>
        <v>0</v>
      </c>
      <c r="BH431" s="226">
        <f>IF(N431="sníž. přenesená",J431,0)</f>
        <v>0</v>
      </c>
      <c r="BI431" s="226">
        <f>IF(N431="nulová",J431,0)</f>
        <v>0</v>
      </c>
      <c r="BJ431" s="19" t="s">
        <v>81</v>
      </c>
      <c r="BK431" s="226">
        <f>ROUND(I431*H431,2)</f>
        <v>0</v>
      </c>
      <c r="BL431" s="19" t="s">
        <v>238</v>
      </c>
      <c r="BM431" s="225" t="s">
        <v>903</v>
      </c>
    </row>
    <row r="432" s="13" customFormat="1">
      <c r="A432" s="13"/>
      <c r="B432" s="232"/>
      <c r="C432" s="233"/>
      <c r="D432" s="234" t="s">
        <v>145</v>
      </c>
      <c r="E432" s="235" t="s">
        <v>19</v>
      </c>
      <c r="F432" s="236" t="s">
        <v>904</v>
      </c>
      <c r="G432" s="233"/>
      <c r="H432" s="237">
        <v>0.037999999999999999</v>
      </c>
      <c r="I432" s="238"/>
      <c r="J432" s="233"/>
      <c r="K432" s="233"/>
      <c r="L432" s="239"/>
      <c r="M432" s="240"/>
      <c r="N432" s="241"/>
      <c r="O432" s="241"/>
      <c r="P432" s="241"/>
      <c r="Q432" s="241"/>
      <c r="R432" s="241"/>
      <c r="S432" s="241"/>
      <c r="T432" s="24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3" t="s">
        <v>145</v>
      </c>
      <c r="AU432" s="243" t="s">
        <v>83</v>
      </c>
      <c r="AV432" s="13" t="s">
        <v>83</v>
      </c>
      <c r="AW432" s="13" t="s">
        <v>35</v>
      </c>
      <c r="AX432" s="13" t="s">
        <v>74</v>
      </c>
      <c r="AY432" s="243" t="s">
        <v>134</v>
      </c>
    </row>
    <row r="433" s="14" customFormat="1">
      <c r="A433" s="14"/>
      <c r="B433" s="244"/>
      <c r="C433" s="245"/>
      <c r="D433" s="234" t="s">
        <v>145</v>
      </c>
      <c r="E433" s="246" t="s">
        <v>19</v>
      </c>
      <c r="F433" s="247" t="s">
        <v>147</v>
      </c>
      <c r="G433" s="245"/>
      <c r="H433" s="248">
        <v>0.037999999999999999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4" t="s">
        <v>145</v>
      </c>
      <c r="AU433" s="254" t="s">
        <v>83</v>
      </c>
      <c r="AV433" s="14" t="s">
        <v>141</v>
      </c>
      <c r="AW433" s="14" t="s">
        <v>35</v>
      </c>
      <c r="AX433" s="14" t="s">
        <v>81</v>
      </c>
      <c r="AY433" s="254" t="s">
        <v>134</v>
      </c>
    </row>
    <row r="434" s="2" customFormat="1" ht="16.5" customHeight="1">
      <c r="A434" s="40"/>
      <c r="B434" s="41"/>
      <c r="C434" s="255" t="s">
        <v>905</v>
      </c>
      <c r="D434" s="255" t="s">
        <v>201</v>
      </c>
      <c r="E434" s="256" t="s">
        <v>906</v>
      </c>
      <c r="F434" s="257" t="s">
        <v>907</v>
      </c>
      <c r="G434" s="258" t="s">
        <v>204</v>
      </c>
      <c r="H434" s="259">
        <v>0.048000000000000001</v>
      </c>
      <c r="I434" s="260"/>
      <c r="J434" s="261">
        <f>ROUND(I434*H434,2)</f>
        <v>0</v>
      </c>
      <c r="K434" s="257" t="s">
        <v>273</v>
      </c>
      <c r="L434" s="262"/>
      <c r="M434" s="263" t="s">
        <v>19</v>
      </c>
      <c r="N434" s="264" t="s">
        <v>45</v>
      </c>
      <c r="O434" s="86"/>
      <c r="P434" s="223">
        <f>O434*H434</f>
        <v>0</v>
      </c>
      <c r="Q434" s="223">
        <v>1</v>
      </c>
      <c r="R434" s="223">
        <f>Q434*H434</f>
        <v>0.048000000000000001</v>
      </c>
      <c r="S434" s="223">
        <v>0</v>
      </c>
      <c r="T434" s="224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25" t="s">
        <v>646</v>
      </c>
      <c r="AT434" s="225" t="s">
        <v>201</v>
      </c>
      <c r="AU434" s="225" t="s">
        <v>83</v>
      </c>
      <c r="AY434" s="19" t="s">
        <v>134</v>
      </c>
      <c r="BE434" s="226">
        <f>IF(N434="základní",J434,0)</f>
        <v>0</v>
      </c>
      <c r="BF434" s="226">
        <f>IF(N434="snížená",J434,0)</f>
        <v>0</v>
      </c>
      <c r="BG434" s="226">
        <f>IF(N434="zákl. přenesená",J434,0)</f>
        <v>0</v>
      </c>
      <c r="BH434" s="226">
        <f>IF(N434="sníž. přenesená",J434,0)</f>
        <v>0</v>
      </c>
      <c r="BI434" s="226">
        <f>IF(N434="nulová",J434,0)</f>
        <v>0</v>
      </c>
      <c r="BJ434" s="19" t="s">
        <v>81</v>
      </c>
      <c r="BK434" s="226">
        <f>ROUND(I434*H434,2)</f>
        <v>0</v>
      </c>
      <c r="BL434" s="19" t="s">
        <v>238</v>
      </c>
      <c r="BM434" s="225" t="s">
        <v>908</v>
      </c>
    </row>
    <row r="435" s="13" customFormat="1">
      <c r="A435" s="13"/>
      <c r="B435" s="232"/>
      <c r="C435" s="233"/>
      <c r="D435" s="234" t="s">
        <v>145</v>
      </c>
      <c r="E435" s="235" t="s">
        <v>19</v>
      </c>
      <c r="F435" s="236" t="s">
        <v>909</v>
      </c>
      <c r="G435" s="233"/>
      <c r="H435" s="237">
        <v>0.048000000000000001</v>
      </c>
      <c r="I435" s="238"/>
      <c r="J435" s="233"/>
      <c r="K435" s="233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145</v>
      </c>
      <c r="AU435" s="243" t="s">
        <v>83</v>
      </c>
      <c r="AV435" s="13" t="s">
        <v>83</v>
      </c>
      <c r="AW435" s="13" t="s">
        <v>35</v>
      </c>
      <c r="AX435" s="13" t="s">
        <v>74</v>
      </c>
      <c r="AY435" s="243" t="s">
        <v>134</v>
      </c>
    </row>
    <row r="436" s="14" customFormat="1">
      <c r="A436" s="14"/>
      <c r="B436" s="244"/>
      <c r="C436" s="245"/>
      <c r="D436" s="234" t="s">
        <v>145</v>
      </c>
      <c r="E436" s="246" t="s">
        <v>19</v>
      </c>
      <c r="F436" s="247" t="s">
        <v>147</v>
      </c>
      <c r="G436" s="245"/>
      <c r="H436" s="248">
        <v>0.048000000000000001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145</v>
      </c>
      <c r="AU436" s="254" t="s">
        <v>83</v>
      </c>
      <c r="AV436" s="14" t="s">
        <v>141</v>
      </c>
      <c r="AW436" s="14" t="s">
        <v>35</v>
      </c>
      <c r="AX436" s="14" t="s">
        <v>81</v>
      </c>
      <c r="AY436" s="254" t="s">
        <v>134</v>
      </c>
    </row>
    <row r="437" s="2" customFormat="1" ht="16.5" customHeight="1">
      <c r="A437" s="40"/>
      <c r="B437" s="41"/>
      <c r="C437" s="255" t="s">
        <v>910</v>
      </c>
      <c r="D437" s="255" t="s">
        <v>201</v>
      </c>
      <c r="E437" s="256" t="s">
        <v>911</v>
      </c>
      <c r="F437" s="257" t="s">
        <v>912</v>
      </c>
      <c r="G437" s="258" t="s">
        <v>204</v>
      </c>
      <c r="H437" s="259">
        <v>0.014999999999999999</v>
      </c>
      <c r="I437" s="260"/>
      <c r="J437" s="261">
        <f>ROUND(I437*H437,2)</f>
        <v>0</v>
      </c>
      <c r="K437" s="257" t="s">
        <v>273</v>
      </c>
      <c r="L437" s="262"/>
      <c r="M437" s="263" t="s">
        <v>19</v>
      </c>
      <c r="N437" s="264" t="s">
        <v>45</v>
      </c>
      <c r="O437" s="86"/>
      <c r="P437" s="223">
        <f>O437*H437</f>
        <v>0</v>
      </c>
      <c r="Q437" s="223">
        <v>1</v>
      </c>
      <c r="R437" s="223">
        <f>Q437*H437</f>
        <v>0.014999999999999999</v>
      </c>
      <c r="S437" s="223">
        <v>0</v>
      </c>
      <c r="T437" s="224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25" t="s">
        <v>646</v>
      </c>
      <c r="AT437" s="225" t="s">
        <v>201</v>
      </c>
      <c r="AU437" s="225" t="s">
        <v>83</v>
      </c>
      <c r="AY437" s="19" t="s">
        <v>134</v>
      </c>
      <c r="BE437" s="226">
        <f>IF(N437="základní",J437,0)</f>
        <v>0</v>
      </c>
      <c r="BF437" s="226">
        <f>IF(N437="snížená",J437,0)</f>
        <v>0</v>
      </c>
      <c r="BG437" s="226">
        <f>IF(N437="zákl. přenesená",J437,0)</f>
        <v>0</v>
      </c>
      <c r="BH437" s="226">
        <f>IF(N437="sníž. přenesená",J437,0)</f>
        <v>0</v>
      </c>
      <c r="BI437" s="226">
        <f>IF(N437="nulová",J437,0)</f>
        <v>0</v>
      </c>
      <c r="BJ437" s="19" t="s">
        <v>81</v>
      </c>
      <c r="BK437" s="226">
        <f>ROUND(I437*H437,2)</f>
        <v>0</v>
      </c>
      <c r="BL437" s="19" t="s">
        <v>238</v>
      </c>
      <c r="BM437" s="225" t="s">
        <v>913</v>
      </c>
    </row>
    <row r="438" s="13" customFormat="1">
      <c r="A438" s="13"/>
      <c r="B438" s="232"/>
      <c r="C438" s="233"/>
      <c r="D438" s="234" t="s">
        <v>145</v>
      </c>
      <c r="E438" s="235" t="s">
        <v>19</v>
      </c>
      <c r="F438" s="236" t="s">
        <v>914</v>
      </c>
      <c r="G438" s="233"/>
      <c r="H438" s="237">
        <v>0.014999999999999999</v>
      </c>
      <c r="I438" s="238"/>
      <c r="J438" s="233"/>
      <c r="K438" s="233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145</v>
      </c>
      <c r="AU438" s="243" t="s">
        <v>83</v>
      </c>
      <c r="AV438" s="13" t="s">
        <v>83</v>
      </c>
      <c r="AW438" s="13" t="s">
        <v>35</v>
      </c>
      <c r="AX438" s="13" t="s">
        <v>74</v>
      </c>
      <c r="AY438" s="243" t="s">
        <v>134</v>
      </c>
    </row>
    <row r="439" s="14" customFormat="1">
      <c r="A439" s="14"/>
      <c r="B439" s="244"/>
      <c r="C439" s="245"/>
      <c r="D439" s="234" t="s">
        <v>145</v>
      </c>
      <c r="E439" s="246" t="s">
        <v>19</v>
      </c>
      <c r="F439" s="247" t="s">
        <v>147</v>
      </c>
      <c r="G439" s="245"/>
      <c r="H439" s="248">
        <v>0.014999999999999999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4" t="s">
        <v>145</v>
      </c>
      <c r="AU439" s="254" t="s">
        <v>83</v>
      </c>
      <c r="AV439" s="14" t="s">
        <v>141</v>
      </c>
      <c r="AW439" s="14" t="s">
        <v>35</v>
      </c>
      <c r="AX439" s="14" t="s">
        <v>81</v>
      </c>
      <c r="AY439" s="254" t="s">
        <v>134</v>
      </c>
    </row>
    <row r="440" s="2" customFormat="1" ht="16.5" customHeight="1">
      <c r="A440" s="40"/>
      <c r="B440" s="41"/>
      <c r="C440" s="255" t="s">
        <v>915</v>
      </c>
      <c r="D440" s="255" t="s">
        <v>201</v>
      </c>
      <c r="E440" s="256" t="s">
        <v>916</v>
      </c>
      <c r="F440" s="257" t="s">
        <v>917</v>
      </c>
      <c r="G440" s="258" t="s">
        <v>220</v>
      </c>
      <c r="H440" s="259">
        <v>12</v>
      </c>
      <c r="I440" s="260"/>
      <c r="J440" s="261">
        <f>ROUND(I440*H440,2)</f>
        <v>0</v>
      </c>
      <c r="K440" s="257" t="s">
        <v>19</v>
      </c>
      <c r="L440" s="262"/>
      <c r="M440" s="263" t="s">
        <v>19</v>
      </c>
      <c r="N440" s="264" t="s">
        <v>45</v>
      </c>
      <c r="O440" s="86"/>
      <c r="P440" s="223">
        <f>O440*H440</f>
        <v>0</v>
      </c>
      <c r="Q440" s="223">
        <v>0.00089999999999999998</v>
      </c>
      <c r="R440" s="223">
        <f>Q440*H440</f>
        <v>0.010800000000000001</v>
      </c>
      <c r="S440" s="223">
        <v>0</v>
      </c>
      <c r="T440" s="224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25" t="s">
        <v>646</v>
      </c>
      <c r="AT440" s="225" t="s">
        <v>201</v>
      </c>
      <c r="AU440" s="225" t="s">
        <v>83</v>
      </c>
      <c r="AY440" s="19" t="s">
        <v>134</v>
      </c>
      <c r="BE440" s="226">
        <f>IF(N440="základní",J440,0)</f>
        <v>0</v>
      </c>
      <c r="BF440" s="226">
        <f>IF(N440="snížená",J440,0)</f>
        <v>0</v>
      </c>
      <c r="BG440" s="226">
        <f>IF(N440="zákl. přenesená",J440,0)</f>
        <v>0</v>
      </c>
      <c r="BH440" s="226">
        <f>IF(N440="sníž. přenesená",J440,0)</f>
        <v>0</v>
      </c>
      <c r="BI440" s="226">
        <f>IF(N440="nulová",J440,0)</f>
        <v>0</v>
      </c>
      <c r="BJ440" s="19" t="s">
        <v>81</v>
      </c>
      <c r="BK440" s="226">
        <f>ROUND(I440*H440,2)</f>
        <v>0</v>
      </c>
      <c r="BL440" s="19" t="s">
        <v>238</v>
      </c>
      <c r="BM440" s="225" t="s">
        <v>918</v>
      </c>
    </row>
    <row r="441" s="13" customFormat="1">
      <c r="A441" s="13"/>
      <c r="B441" s="232"/>
      <c r="C441" s="233"/>
      <c r="D441" s="234" t="s">
        <v>145</v>
      </c>
      <c r="E441" s="235" t="s">
        <v>19</v>
      </c>
      <c r="F441" s="236" t="s">
        <v>8</v>
      </c>
      <c r="G441" s="233"/>
      <c r="H441" s="237">
        <v>12</v>
      </c>
      <c r="I441" s="238"/>
      <c r="J441" s="233"/>
      <c r="K441" s="233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145</v>
      </c>
      <c r="AU441" s="243" t="s">
        <v>83</v>
      </c>
      <c r="AV441" s="13" t="s">
        <v>83</v>
      </c>
      <c r="AW441" s="13" t="s">
        <v>35</v>
      </c>
      <c r="AX441" s="13" t="s">
        <v>74</v>
      </c>
      <c r="AY441" s="243" t="s">
        <v>134</v>
      </c>
    </row>
    <row r="442" s="14" customFormat="1">
      <c r="A442" s="14"/>
      <c r="B442" s="244"/>
      <c r="C442" s="245"/>
      <c r="D442" s="234" t="s">
        <v>145</v>
      </c>
      <c r="E442" s="246" t="s">
        <v>19</v>
      </c>
      <c r="F442" s="247" t="s">
        <v>147</v>
      </c>
      <c r="G442" s="245"/>
      <c r="H442" s="248">
        <v>12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145</v>
      </c>
      <c r="AU442" s="254" t="s">
        <v>83</v>
      </c>
      <c r="AV442" s="14" t="s">
        <v>141</v>
      </c>
      <c r="AW442" s="14" t="s">
        <v>35</v>
      </c>
      <c r="AX442" s="14" t="s">
        <v>81</v>
      </c>
      <c r="AY442" s="254" t="s">
        <v>134</v>
      </c>
    </row>
    <row r="443" s="2" customFormat="1" ht="16.5" customHeight="1">
      <c r="A443" s="40"/>
      <c r="B443" s="41"/>
      <c r="C443" s="214" t="s">
        <v>919</v>
      </c>
      <c r="D443" s="214" t="s">
        <v>136</v>
      </c>
      <c r="E443" s="215" t="s">
        <v>920</v>
      </c>
      <c r="F443" s="216" t="s">
        <v>921</v>
      </c>
      <c r="G443" s="217" t="s">
        <v>539</v>
      </c>
      <c r="H443" s="218">
        <v>60</v>
      </c>
      <c r="I443" s="219"/>
      <c r="J443" s="220">
        <f>ROUND(I443*H443,2)</f>
        <v>0</v>
      </c>
      <c r="K443" s="216" t="s">
        <v>19</v>
      </c>
      <c r="L443" s="46"/>
      <c r="M443" s="221" t="s">
        <v>19</v>
      </c>
      <c r="N443" s="222" t="s">
        <v>45</v>
      </c>
      <c r="O443" s="86"/>
      <c r="P443" s="223">
        <f>O443*H443</f>
        <v>0</v>
      </c>
      <c r="Q443" s="223">
        <v>0.050000000000000003</v>
      </c>
      <c r="R443" s="223">
        <f>Q443*H443</f>
        <v>3</v>
      </c>
      <c r="S443" s="223">
        <v>0</v>
      </c>
      <c r="T443" s="224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25" t="s">
        <v>238</v>
      </c>
      <c r="AT443" s="225" t="s">
        <v>136</v>
      </c>
      <c r="AU443" s="225" t="s">
        <v>83</v>
      </c>
      <c r="AY443" s="19" t="s">
        <v>134</v>
      </c>
      <c r="BE443" s="226">
        <f>IF(N443="základní",J443,0)</f>
        <v>0</v>
      </c>
      <c r="BF443" s="226">
        <f>IF(N443="snížená",J443,0)</f>
        <v>0</v>
      </c>
      <c r="BG443" s="226">
        <f>IF(N443="zákl. přenesená",J443,0)</f>
        <v>0</v>
      </c>
      <c r="BH443" s="226">
        <f>IF(N443="sníž. přenesená",J443,0)</f>
        <v>0</v>
      </c>
      <c r="BI443" s="226">
        <f>IF(N443="nulová",J443,0)</f>
        <v>0</v>
      </c>
      <c r="BJ443" s="19" t="s">
        <v>81</v>
      </c>
      <c r="BK443" s="226">
        <f>ROUND(I443*H443,2)</f>
        <v>0</v>
      </c>
      <c r="BL443" s="19" t="s">
        <v>238</v>
      </c>
      <c r="BM443" s="225" t="s">
        <v>922</v>
      </c>
    </row>
    <row r="444" s="2" customFormat="1" ht="24.15" customHeight="1">
      <c r="A444" s="40"/>
      <c r="B444" s="41"/>
      <c r="C444" s="255" t="s">
        <v>923</v>
      </c>
      <c r="D444" s="255" t="s">
        <v>201</v>
      </c>
      <c r="E444" s="256" t="s">
        <v>924</v>
      </c>
      <c r="F444" s="257" t="s">
        <v>925</v>
      </c>
      <c r="G444" s="258" t="s">
        <v>761</v>
      </c>
      <c r="H444" s="259">
        <v>60</v>
      </c>
      <c r="I444" s="260"/>
      <c r="J444" s="261">
        <f>ROUND(I444*H444,2)</f>
        <v>0</v>
      </c>
      <c r="K444" s="257" t="s">
        <v>273</v>
      </c>
      <c r="L444" s="262"/>
      <c r="M444" s="263" t="s">
        <v>19</v>
      </c>
      <c r="N444" s="264" t="s">
        <v>45</v>
      </c>
      <c r="O444" s="86"/>
      <c r="P444" s="223">
        <f>O444*H444</f>
        <v>0</v>
      </c>
      <c r="Q444" s="223">
        <v>0.0088999999999999999</v>
      </c>
      <c r="R444" s="223">
        <f>Q444*H444</f>
        <v>0.53400000000000003</v>
      </c>
      <c r="S444" s="223">
        <v>0</v>
      </c>
      <c r="T444" s="224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25" t="s">
        <v>646</v>
      </c>
      <c r="AT444" s="225" t="s">
        <v>201</v>
      </c>
      <c r="AU444" s="225" t="s">
        <v>83</v>
      </c>
      <c r="AY444" s="19" t="s">
        <v>134</v>
      </c>
      <c r="BE444" s="226">
        <f>IF(N444="základní",J444,0)</f>
        <v>0</v>
      </c>
      <c r="BF444" s="226">
        <f>IF(N444="snížená",J444,0)</f>
        <v>0</v>
      </c>
      <c r="BG444" s="226">
        <f>IF(N444="zákl. přenesená",J444,0)</f>
        <v>0</v>
      </c>
      <c r="BH444" s="226">
        <f>IF(N444="sníž. přenesená",J444,0)</f>
        <v>0</v>
      </c>
      <c r="BI444" s="226">
        <f>IF(N444="nulová",J444,0)</f>
        <v>0</v>
      </c>
      <c r="BJ444" s="19" t="s">
        <v>81</v>
      </c>
      <c r="BK444" s="226">
        <f>ROUND(I444*H444,2)</f>
        <v>0</v>
      </c>
      <c r="BL444" s="19" t="s">
        <v>238</v>
      </c>
      <c r="BM444" s="225" t="s">
        <v>926</v>
      </c>
    </row>
    <row r="445" s="13" customFormat="1">
      <c r="A445" s="13"/>
      <c r="B445" s="232"/>
      <c r="C445" s="233"/>
      <c r="D445" s="234" t="s">
        <v>145</v>
      </c>
      <c r="E445" s="235" t="s">
        <v>19</v>
      </c>
      <c r="F445" s="236" t="s">
        <v>792</v>
      </c>
      <c r="G445" s="233"/>
      <c r="H445" s="237">
        <v>60</v>
      </c>
      <c r="I445" s="238"/>
      <c r="J445" s="233"/>
      <c r="K445" s="233"/>
      <c r="L445" s="239"/>
      <c r="M445" s="240"/>
      <c r="N445" s="241"/>
      <c r="O445" s="241"/>
      <c r="P445" s="241"/>
      <c r="Q445" s="241"/>
      <c r="R445" s="241"/>
      <c r="S445" s="241"/>
      <c r="T445" s="24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3" t="s">
        <v>145</v>
      </c>
      <c r="AU445" s="243" t="s">
        <v>83</v>
      </c>
      <c r="AV445" s="13" t="s">
        <v>83</v>
      </c>
      <c r="AW445" s="13" t="s">
        <v>35</v>
      </c>
      <c r="AX445" s="13" t="s">
        <v>74</v>
      </c>
      <c r="AY445" s="243" t="s">
        <v>134</v>
      </c>
    </row>
    <row r="446" s="14" customFormat="1">
      <c r="A446" s="14"/>
      <c r="B446" s="244"/>
      <c r="C446" s="245"/>
      <c r="D446" s="234" t="s">
        <v>145</v>
      </c>
      <c r="E446" s="246" t="s">
        <v>19</v>
      </c>
      <c r="F446" s="247" t="s">
        <v>147</v>
      </c>
      <c r="G446" s="245"/>
      <c r="H446" s="248">
        <v>60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4" t="s">
        <v>145</v>
      </c>
      <c r="AU446" s="254" t="s">
        <v>83</v>
      </c>
      <c r="AV446" s="14" t="s">
        <v>141</v>
      </c>
      <c r="AW446" s="14" t="s">
        <v>35</v>
      </c>
      <c r="AX446" s="14" t="s">
        <v>81</v>
      </c>
      <c r="AY446" s="254" t="s">
        <v>134</v>
      </c>
    </row>
    <row r="447" s="2" customFormat="1" ht="24.15" customHeight="1">
      <c r="A447" s="40"/>
      <c r="B447" s="41"/>
      <c r="C447" s="255" t="s">
        <v>927</v>
      </c>
      <c r="D447" s="255" t="s">
        <v>201</v>
      </c>
      <c r="E447" s="256" t="s">
        <v>928</v>
      </c>
      <c r="F447" s="257" t="s">
        <v>929</v>
      </c>
      <c r="G447" s="258" t="s">
        <v>761</v>
      </c>
      <c r="H447" s="259">
        <v>60</v>
      </c>
      <c r="I447" s="260"/>
      <c r="J447" s="261">
        <f>ROUND(I447*H447,2)</f>
        <v>0</v>
      </c>
      <c r="K447" s="257" t="s">
        <v>273</v>
      </c>
      <c r="L447" s="262"/>
      <c r="M447" s="263" t="s">
        <v>19</v>
      </c>
      <c r="N447" s="264" t="s">
        <v>45</v>
      </c>
      <c r="O447" s="86"/>
      <c r="P447" s="223">
        <f>O447*H447</f>
        <v>0</v>
      </c>
      <c r="Q447" s="223">
        <v>0</v>
      </c>
      <c r="R447" s="223">
        <f>Q447*H447</f>
        <v>0</v>
      </c>
      <c r="S447" s="223">
        <v>0</v>
      </c>
      <c r="T447" s="224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25" t="s">
        <v>646</v>
      </c>
      <c r="AT447" s="225" t="s">
        <v>201</v>
      </c>
      <c r="AU447" s="225" t="s">
        <v>83</v>
      </c>
      <c r="AY447" s="19" t="s">
        <v>134</v>
      </c>
      <c r="BE447" s="226">
        <f>IF(N447="základní",J447,0)</f>
        <v>0</v>
      </c>
      <c r="BF447" s="226">
        <f>IF(N447="snížená",J447,0)</f>
        <v>0</v>
      </c>
      <c r="BG447" s="226">
        <f>IF(N447="zákl. přenesená",J447,0)</f>
        <v>0</v>
      </c>
      <c r="BH447" s="226">
        <f>IF(N447="sníž. přenesená",J447,0)</f>
        <v>0</v>
      </c>
      <c r="BI447" s="226">
        <f>IF(N447="nulová",J447,0)</f>
        <v>0</v>
      </c>
      <c r="BJ447" s="19" t="s">
        <v>81</v>
      </c>
      <c r="BK447" s="226">
        <f>ROUND(I447*H447,2)</f>
        <v>0</v>
      </c>
      <c r="BL447" s="19" t="s">
        <v>238</v>
      </c>
      <c r="BM447" s="225" t="s">
        <v>930</v>
      </c>
    </row>
    <row r="448" s="13" customFormat="1">
      <c r="A448" s="13"/>
      <c r="B448" s="232"/>
      <c r="C448" s="233"/>
      <c r="D448" s="234" t="s">
        <v>145</v>
      </c>
      <c r="E448" s="235" t="s">
        <v>19</v>
      </c>
      <c r="F448" s="236" t="s">
        <v>792</v>
      </c>
      <c r="G448" s="233"/>
      <c r="H448" s="237">
        <v>60</v>
      </c>
      <c r="I448" s="238"/>
      <c r="J448" s="233"/>
      <c r="K448" s="233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145</v>
      </c>
      <c r="AU448" s="243" t="s">
        <v>83</v>
      </c>
      <c r="AV448" s="13" t="s">
        <v>83</v>
      </c>
      <c r="AW448" s="13" t="s">
        <v>35</v>
      </c>
      <c r="AX448" s="13" t="s">
        <v>74</v>
      </c>
      <c r="AY448" s="243" t="s">
        <v>134</v>
      </c>
    </row>
    <row r="449" s="14" customFormat="1">
      <c r="A449" s="14"/>
      <c r="B449" s="244"/>
      <c r="C449" s="245"/>
      <c r="D449" s="234" t="s">
        <v>145</v>
      </c>
      <c r="E449" s="246" t="s">
        <v>19</v>
      </c>
      <c r="F449" s="247" t="s">
        <v>147</v>
      </c>
      <c r="G449" s="245"/>
      <c r="H449" s="248">
        <v>60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145</v>
      </c>
      <c r="AU449" s="254" t="s">
        <v>83</v>
      </c>
      <c r="AV449" s="14" t="s">
        <v>141</v>
      </c>
      <c r="AW449" s="14" t="s">
        <v>35</v>
      </c>
      <c r="AX449" s="14" t="s">
        <v>81</v>
      </c>
      <c r="AY449" s="254" t="s">
        <v>134</v>
      </c>
    </row>
    <row r="450" s="2" customFormat="1" ht="24.15" customHeight="1">
      <c r="A450" s="40"/>
      <c r="B450" s="41"/>
      <c r="C450" s="255" t="s">
        <v>931</v>
      </c>
      <c r="D450" s="255" t="s">
        <v>201</v>
      </c>
      <c r="E450" s="256" t="s">
        <v>932</v>
      </c>
      <c r="F450" s="257" t="s">
        <v>933</v>
      </c>
      <c r="G450" s="258" t="s">
        <v>761</v>
      </c>
      <c r="H450" s="259">
        <v>60</v>
      </c>
      <c r="I450" s="260"/>
      <c r="J450" s="261">
        <f>ROUND(I450*H450,2)</f>
        <v>0</v>
      </c>
      <c r="K450" s="257" t="s">
        <v>273</v>
      </c>
      <c r="L450" s="262"/>
      <c r="M450" s="263" t="s">
        <v>19</v>
      </c>
      <c r="N450" s="264" t="s">
        <v>45</v>
      </c>
      <c r="O450" s="86"/>
      <c r="P450" s="223">
        <f>O450*H450</f>
        <v>0</v>
      </c>
      <c r="Q450" s="223">
        <v>0.00054000000000000001</v>
      </c>
      <c r="R450" s="223">
        <f>Q450*H450</f>
        <v>0.032399999999999998</v>
      </c>
      <c r="S450" s="223">
        <v>0</v>
      </c>
      <c r="T450" s="224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25" t="s">
        <v>646</v>
      </c>
      <c r="AT450" s="225" t="s">
        <v>201</v>
      </c>
      <c r="AU450" s="225" t="s">
        <v>83</v>
      </c>
      <c r="AY450" s="19" t="s">
        <v>134</v>
      </c>
      <c r="BE450" s="226">
        <f>IF(N450="základní",J450,0)</f>
        <v>0</v>
      </c>
      <c r="BF450" s="226">
        <f>IF(N450="snížená",J450,0)</f>
        <v>0</v>
      </c>
      <c r="BG450" s="226">
        <f>IF(N450="zákl. přenesená",J450,0)</f>
        <v>0</v>
      </c>
      <c r="BH450" s="226">
        <f>IF(N450="sníž. přenesená",J450,0)</f>
        <v>0</v>
      </c>
      <c r="BI450" s="226">
        <f>IF(N450="nulová",J450,0)</f>
        <v>0</v>
      </c>
      <c r="BJ450" s="19" t="s">
        <v>81</v>
      </c>
      <c r="BK450" s="226">
        <f>ROUND(I450*H450,2)</f>
        <v>0</v>
      </c>
      <c r="BL450" s="19" t="s">
        <v>238</v>
      </c>
      <c r="BM450" s="225" t="s">
        <v>934</v>
      </c>
    </row>
    <row r="451" s="13" customFormat="1">
      <c r="A451" s="13"/>
      <c r="B451" s="232"/>
      <c r="C451" s="233"/>
      <c r="D451" s="234" t="s">
        <v>145</v>
      </c>
      <c r="E451" s="235" t="s">
        <v>19</v>
      </c>
      <c r="F451" s="236" t="s">
        <v>792</v>
      </c>
      <c r="G451" s="233"/>
      <c r="H451" s="237">
        <v>60</v>
      </c>
      <c r="I451" s="238"/>
      <c r="J451" s="233"/>
      <c r="K451" s="233"/>
      <c r="L451" s="239"/>
      <c r="M451" s="240"/>
      <c r="N451" s="241"/>
      <c r="O451" s="241"/>
      <c r="P451" s="241"/>
      <c r="Q451" s="241"/>
      <c r="R451" s="241"/>
      <c r="S451" s="241"/>
      <c r="T451" s="24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3" t="s">
        <v>145</v>
      </c>
      <c r="AU451" s="243" t="s">
        <v>83</v>
      </c>
      <c r="AV451" s="13" t="s">
        <v>83</v>
      </c>
      <c r="AW451" s="13" t="s">
        <v>35</v>
      </c>
      <c r="AX451" s="13" t="s">
        <v>74</v>
      </c>
      <c r="AY451" s="243" t="s">
        <v>134</v>
      </c>
    </row>
    <row r="452" s="14" customFormat="1">
      <c r="A452" s="14"/>
      <c r="B452" s="244"/>
      <c r="C452" s="245"/>
      <c r="D452" s="234" t="s">
        <v>145</v>
      </c>
      <c r="E452" s="246" t="s">
        <v>19</v>
      </c>
      <c r="F452" s="247" t="s">
        <v>147</v>
      </c>
      <c r="G452" s="245"/>
      <c r="H452" s="248">
        <v>60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4" t="s">
        <v>145</v>
      </c>
      <c r="AU452" s="254" t="s">
        <v>83</v>
      </c>
      <c r="AV452" s="14" t="s">
        <v>141</v>
      </c>
      <c r="AW452" s="14" t="s">
        <v>35</v>
      </c>
      <c r="AX452" s="14" t="s">
        <v>81</v>
      </c>
      <c r="AY452" s="254" t="s">
        <v>134</v>
      </c>
    </row>
    <row r="453" s="2" customFormat="1" ht="16.5" customHeight="1">
      <c r="A453" s="40"/>
      <c r="B453" s="41"/>
      <c r="C453" s="255" t="s">
        <v>935</v>
      </c>
      <c r="D453" s="255" t="s">
        <v>201</v>
      </c>
      <c r="E453" s="256" t="s">
        <v>936</v>
      </c>
      <c r="F453" s="257" t="s">
        <v>937</v>
      </c>
      <c r="G453" s="258" t="s">
        <v>204</v>
      </c>
      <c r="H453" s="259">
        <v>0.024</v>
      </c>
      <c r="I453" s="260"/>
      <c r="J453" s="261">
        <f>ROUND(I453*H453,2)</f>
        <v>0</v>
      </c>
      <c r="K453" s="257" t="s">
        <v>273</v>
      </c>
      <c r="L453" s="262"/>
      <c r="M453" s="263" t="s">
        <v>19</v>
      </c>
      <c r="N453" s="264" t="s">
        <v>45</v>
      </c>
      <c r="O453" s="86"/>
      <c r="P453" s="223">
        <f>O453*H453</f>
        <v>0</v>
      </c>
      <c r="Q453" s="223">
        <v>1</v>
      </c>
      <c r="R453" s="223">
        <f>Q453*H453</f>
        <v>0.024</v>
      </c>
      <c r="S453" s="223">
        <v>0</v>
      </c>
      <c r="T453" s="224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25" t="s">
        <v>646</v>
      </c>
      <c r="AT453" s="225" t="s">
        <v>201</v>
      </c>
      <c r="AU453" s="225" t="s">
        <v>83</v>
      </c>
      <c r="AY453" s="19" t="s">
        <v>134</v>
      </c>
      <c r="BE453" s="226">
        <f>IF(N453="základní",J453,0)</f>
        <v>0</v>
      </c>
      <c r="BF453" s="226">
        <f>IF(N453="snížená",J453,0)</f>
        <v>0</v>
      </c>
      <c r="BG453" s="226">
        <f>IF(N453="zákl. přenesená",J453,0)</f>
        <v>0</v>
      </c>
      <c r="BH453" s="226">
        <f>IF(N453="sníž. přenesená",J453,0)</f>
        <v>0</v>
      </c>
      <c r="BI453" s="226">
        <f>IF(N453="nulová",J453,0)</f>
        <v>0</v>
      </c>
      <c r="BJ453" s="19" t="s">
        <v>81</v>
      </c>
      <c r="BK453" s="226">
        <f>ROUND(I453*H453,2)</f>
        <v>0</v>
      </c>
      <c r="BL453" s="19" t="s">
        <v>238</v>
      </c>
      <c r="BM453" s="225" t="s">
        <v>938</v>
      </c>
    </row>
    <row r="454" s="13" customFormat="1">
      <c r="A454" s="13"/>
      <c r="B454" s="232"/>
      <c r="C454" s="233"/>
      <c r="D454" s="234" t="s">
        <v>145</v>
      </c>
      <c r="E454" s="235" t="s">
        <v>19</v>
      </c>
      <c r="F454" s="236" t="s">
        <v>939</v>
      </c>
      <c r="G454" s="233"/>
      <c r="H454" s="237">
        <v>0.024</v>
      </c>
      <c r="I454" s="238"/>
      <c r="J454" s="233"/>
      <c r="K454" s="233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145</v>
      </c>
      <c r="AU454" s="243" t="s">
        <v>83</v>
      </c>
      <c r="AV454" s="13" t="s">
        <v>83</v>
      </c>
      <c r="AW454" s="13" t="s">
        <v>35</v>
      </c>
      <c r="AX454" s="13" t="s">
        <v>74</v>
      </c>
      <c r="AY454" s="243" t="s">
        <v>134</v>
      </c>
    </row>
    <row r="455" s="14" customFormat="1">
      <c r="A455" s="14"/>
      <c r="B455" s="244"/>
      <c r="C455" s="245"/>
      <c r="D455" s="234" t="s">
        <v>145</v>
      </c>
      <c r="E455" s="246" t="s">
        <v>19</v>
      </c>
      <c r="F455" s="247" t="s">
        <v>147</v>
      </c>
      <c r="G455" s="245"/>
      <c r="H455" s="248">
        <v>0.024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145</v>
      </c>
      <c r="AU455" s="254" t="s">
        <v>83</v>
      </c>
      <c r="AV455" s="14" t="s">
        <v>141</v>
      </c>
      <c r="AW455" s="14" t="s">
        <v>35</v>
      </c>
      <c r="AX455" s="14" t="s">
        <v>81</v>
      </c>
      <c r="AY455" s="254" t="s">
        <v>134</v>
      </c>
    </row>
    <row r="456" s="2" customFormat="1" ht="16.5" customHeight="1">
      <c r="A456" s="40"/>
      <c r="B456" s="41"/>
      <c r="C456" s="255" t="s">
        <v>940</v>
      </c>
      <c r="D456" s="255" t="s">
        <v>201</v>
      </c>
      <c r="E456" s="256" t="s">
        <v>941</v>
      </c>
      <c r="F456" s="257" t="s">
        <v>942</v>
      </c>
      <c r="G456" s="258" t="s">
        <v>204</v>
      </c>
      <c r="H456" s="259">
        <v>0.248</v>
      </c>
      <c r="I456" s="260"/>
      <c r="J456" s="261">
        <f>ROUND(I456*H456,2)</f>
        <v>0</v>
      </c>
      <c r="K456" s="257" t="s">
        <v>273</v>
      </c>
      <c r="L456" s="262"/>
      <c r="M456" s="263" t="s">
        <v>19</v>
      </c>
      <c r="N456" s="264" t="s">
        <v>45</v>
      </c>
      <c r="O456" s="86"/>
      <c r="P456" s="223">
        <f>O456*H456</f>
        <v>0</v>
      </c>
      <c r="Q456" s="223">
        <v>1</v>
      </c>
      <c r="R456" s="223">
        <f>Q456*H456</f>
        <v>0.248</v>
      </c>
      <c r="S456" s="223">
        <v>0</v>
      </c>
      <c r="T456" s="224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25" t="s">
        <v>646</v>
      </c>
      <c r="AT456" s="225" t="s">
        <v>201</v>
      </c>
      <c r="AU456" s="225" t="s">
        <v>83</v>
      </c>
      <c r="AY456" s="19" t="s">
        <v>134</v>
      </c>
      <c r="BE456" s="226">
        <f>IF(N456="základní",J456,0)</f>
        <v>0</v>
      </c>
      <c r="BF456" s="226">
        <f>IF(N456="snížená",J456,0)</f>
        <v>0</v>
      </c>
      <c r="BG456" s="226">
        <f>IF(N456="zákl. přenesená",J456,0)</f>
        <v>0</v>
      </c>
      <c r="BH456" s="226">
        <f>IF(N456="sníž. přenesená",J456,0)</f>
        <v>0</v>
      </c>
      <c r="BI456" s="226">
        <f>IF(N456="nulová",J456,0)</f>
        <v>0</v>
      </c>
      <c r="BJ456" s="19" t="s">
        <v>81</v>
      </c>
      <c r="BK456" s="226">
        <f>ROUND(I456*H456,2)</f>
        <v>0</v>
      </c>
      <c r="BL456" s="19" t="s">
        <v>238</v>
      </c>
      <c r="BM456" s="225" t="s">
        <v>943</v>
      </c>
    </row>
    <row r="457" s="13" customFormat="1">
      <c r="A457" s="13"/>
      <c r="B457" s="232"/>
      <c r="C457" s="233"/>
      <c r="D457" s="234" t="s">
        <v>145</v>
      </c>
      <c r="E457" s="235" t="s">
        <v>19</v>
      </c>
      <c r="F457" s="236" t="s">
        <v>944</v>
      </c>
      <c r="G457" s="233"/>
      <c r="H457" s="237">
        <v>0.248</v>
      </c>
      <c r="I457" s="238"/>
      <c r="J457" s="233"/>
      <c r="K457" s="233"/>
      <c r="L457" s="239"/>
      <c r="M457" s="240"/>
      <c r="N457" s="241"/>
      <c r="O457" s="241"/>
      <c r="P457" s="241"/>
      <c r="Q457" s="241"/>
      <c r="R457" s="241"/>
      <c r="S457" s="241"/>
      <c r="T457" s="24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3" t="s">
        <v>145</v>
      </c>
      <c r="AU457" s="243" t="s">
        <v>83</v>
      </c>
      <c r="AV457" s="13" t="s">
        <v>83</v>
      </c>
      <c r="AW457" s="13" t="s">
        <v>35</v>
      </c>
      <c r="AX457" s="13" t="s">
        <v>74</v>
      </c>
      <c r="AY457" s="243" t="s">
        <v>134</v>
      </c>
    </row>
    <row r="458" s="14" customFormat="1">
      <c r="A458" s="14"/>
      <c r="B458" s="244"/>
      <c r="C458" s="245"/>
      <c r="D458" s="234" t="s">
        <v>145</v>
      </c>
      <c r="E458" s="246" t="s">
        <v>19</v>
      </c>
      <c r="F458" s="247" t="s">
        <v>147</v>
      </c>
      <c r="G458" s="245"/>
      <c r="H458" s="248">
        <v>0.248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4" t="s">
        <v>145</v>
      </c>
      <c r="AU458" s="254" t="s">
        <v>83</v>
      </c>
      <c r="AV458" s="14" t="s">
        <v>141</v>
      </c>
      <c r="AW458" s="14" t="s">
        <v>35</v>
      </c>
      <c r="AX458" s="14" t="s">
        <v>81</v>
      </c>
      <c r="AY458" s="254" t="s">
        <v>134</v>
      </c>
    </row>
    <row r="459" s="2" customFormat="1" ht="16.5" customHeight="1">
      <c r="A459" s="40"/>
      <c r="B459" s="41"/>
      <c r="C459" s="255" t="s">
        <v>945</v>
      </c>
      <c r="D459" s="255" t="s">
        <v>201</v>
      </c>
      <c r="E459" s="256" t="s">
        <v>946</v>
      </c>
      <c r="F459" s="257" t="s">
        <v>947</v>
      </c>
      <c r="G459" s="258" t="s">
        <v>157</v>
      </c>
      <c r="H459" s="259">
        <v>96.799999999999997</v>
      </c>
      <c r="I459" s="260"/>
      <c r="J459" s="261">
        <f>ROUND(I459*H459,2)</f>
        <v>0</v>
      </c>
      <c r="K459" s="257" t="s">
        <v>273</v>
      </c>
      <c r="L459" s="262"/>
      <c r="M459" s="263" t="s">
        <v>19</v>
      </c>
      <c r="N459" s="264" t="s">
        <v>45</v>
      </c>
      <c r="O459" s="86"/>
      <c r="P459" s="223">
        <f>O459*H459</f>
        <v>0</v>
      </c>
      <c r="Q459" s="223">
        <v>0.0030799999999999998</v>
      </c>
      <c r="R459" s="223">
        <f>Q459*H459</f>
        <v>0.29814399999999996</v>
      </c>
      <c r="S459" s="223">
        <v>0</v>
      </c>
      <c r="T459" s="224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25" t="s">
        <v>646</v>
      </c>
      <c r="AT459" s="225" t="s">
        <v>201</v>
      </c>
      <c r="AU459" s="225" t="s">
        <v>83</v>
      </c>
      <c r="AY459" s="19" t="s">
        <v>134</v>
      </c>
      <c r="BE459" s="226">
        <f>IF(N459="základní",J459,0)</f>
        <v>0</v>
      </c>
      <c r="BF459" s="226">
        <f>IF(N459="snížená",J459,0)</f>
        <v>0</v>
      </c>
      <c r="BG459" s="226">
        <f>IF(N459="zákl. přenesená",J459,0)</f>
        <v>0</v>
      </c>
      <c r="BH459" s="226">
        <f>IF(N459="sníž. přenesená",J459,0)</f>
        <v>0</v>
      </c>
      <c r="BI459" s="226">
        <f>IF(N459="nulová",J459,0)</f>
        <v>0</v>
      </c>
      <c r="BJ459" s="19" t="s">
        <v>81</v>
      </c>
      <c r="BK459" s="226">
        <f>ROUND(I459*H459,2)</f>
        <v>0</v>
      </c>
      <c r="BL459" s="19" t="s">
        <v>238</v>
      </c>
      <c r="BM459" s="225" t="s">
        <v>948</v>
      </c>
    </row>
    <row r="460" s="13" customFormat="1">
      <c r="A460" s="13"/>
      <c r="B460" s="232"/>
      <c r="C460" s="233"/>
      <c r="D460" s="234" t="s">
        <v>145</v>
      </c>
      <c r="E460" s="235" t="s">
        <v>19</v>
      </c>
      <c r="F460" s="236" t="s">
        <v>949</v>
      </c>
      <c r="G460" s="233"/>
      <c r="H460" s="237">
        <v>12.98</v>
      </c>
      <c r="I460" s="238"/>
      <c r="J460" s="233"/>
      <c r="K460" s="233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145</v>
      </c>
      <c r="AU460" s="243" t="s">
        <v>83</v>
      </c>
      <c r="AV460" s="13" t="s">
        <v>83</v>
      </c>
      <c r="AW460" s="13" t="s">
        <v>35</v>
      </c>
      <c r="AX460" s="13" t="s">
        <v>74</v>
      </c>
      <c r="AY460" s="243" t="s">
        <v>134</v>
      </c>
    </row>
    <row r="461" s="13" customFormat="1">
      <c r="A461" s="13"/>
      <c r="B461" s="232"/>
      <c r="C461" s="233"/>
      <c r="D461" s="234" t="s">
        <v>145</v>
      </c>
      <c r="E461" s="235" t="s">
        <v>19</v>
      </c>
      <c r="F461" s="236" t="s">
        <v>950</v>
      </c>
      <c r="G461" s="233"/>
      <c r="H461" s="237">
        <v>34.32</v>
      </c>
      <c r="I461" s="238"/>
      <c r="J461" s="233"/>
      <c r="K461" s="233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145</v>
      </c>
      <c r="AU461" s="243" t="s">
        <v>83</v>
      </c>
      <c r="AV461" s="13" t="s">
        <v>83</v>
      </c>
      <c r="AW461" s="13" t="s">
        <v>35</v>
      </c>
      <c r="AX461" s="13" t="s">
        <v>74</v>
      </c>
      <c r="AY461" s="243" t="s">
        <v>134</v>
      </c>
    </row>
    <row r="462" s="13" customFormat="1">
      <c r="A462" s="13"/>
      <c r="B462" s="232"/>
      <c r="C462" s="233"/>
      <c r="D462" s="234" t="s">
        <v>145</v>
      </c>
      <c r="E462" s="235" t="s">
        <v>19</v>
      </c>
      <c r="F462" s="236" t="s">
        <v>951</v>
      </c>
      <c r="G462" s="233"/>
      <c r="H462" s="237">
        <v>10.560000000000001</v>
      </c>
      <c r="I462" s="238"/>
      <c r="J462" s="233"/>
      <c r="K462" s="233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145</v>
      </c>
      <c r="AU462" s="243" t="s">
        <v>83</v>
      </c>
      <c r="AV462" s="13" t="s">
        <v>83</v>
      </c>
      <c r="AW462" s="13" t="s">
        <v>35</v>
      </c>
      <c r="AX462" s="13" t="s">
        <v>74</v>
      </c>
      <c r="AY462" s="243" t="s">
        <v>134</v>
      </c>
    </row>
    <row r="463" s="13" customFormat="1">
      <c r="A463" s="13"/>
      <c r="B463" s="232"/>
      <c r="C463" s="233"/>
      <c r="D463" s="234" t="s">
        <v>145</v>
      </c>
      <c r="E463" s="235" t="s">
        <v>19</v>
      </c>
      <c r="F463" s="236" t="s">
        <v>952</v>
      </c>
      <c r="G463" s="233"/>
      <c r="H463" s="237">
        <v>38.939999999999998</v>
      </c>
      <c r="I463" s="238"/>
      <c r="J463" s="233"/>
      <c r="K463" s="233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145</v>
      </c>
      <c r="AU463" s="243" t="s">
        <v>83</v>
      </c>
      <c r="AV463" s="13" t="s">
        <v>83</v>
      </c>
      <c r="AW463" s="13" t="s">
        <v>35</v>
      </c>
      <c r="AX463" s="13" t="s">
        <v>74</v>
      </c>
      <c r="AY463" s="243" t="s">
        <v>134</v>
      </c>
    </row>
    <row r="464" s="14" customFormat="1">
      <c r="A464" s="14"/>
      <c r="B464" s="244"/>
      <c r="C464" s="245"/>
      <c r="D464" s="234" t="s">
        <v>145</v>
      </c>
      <c r="E464" s="246" t="s">
        <v>19</v>
      </c>
      <c r="F464" s="247" t="s">
        <v>953</v>
      </c>
      <c r="G464" s="245"/>
      <c r="H464" s="248">
        <v>96.799999999999997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4" t="s">
        <v>145</v>
      </c>
      <c r="AU464" s="254" t="s">
        <v>83</v>
      </c>
      <c r="AV464" s="14" t="s">
        <v>141</v>
      </c>
      <c r="AW464" s="14" t="s">
        <v>35</v>
      </c>
      <c r="AX464" s="14" t="s">
        <v>81</v>
      </c>
      <c r="AY464" s="254" t="s">
        <v>134</v>
      </c>
    </row>
    <row r="465" s="2" customFormat="1" ht="16.5" customHeight="1">
      <c r="A465" s="40"/>
      <c r="B465" s="41"/>
      <c r="C465" s="255" t="s">
        <v>954</v>
      </c>
      <c r="D465" s="255" t="s">
        <v>201</v>
      </c>
      <c r="E465" s="256" t="s">
        <v>955</v>
      </c>
      <c r="F465" s="257" t="s">
        <v>956</v>
      </c>
      <c r="G465" s="258" t="s">
        <v>220</v>
      </c>
      <c r="H465" s="259">
        <v>16</v>
      </c>
      <c r="I465" s="260"/>
      <c r="J465" s="261">
        <f>ROUND(I465*H465,2)</f>
        <v>0</v>
      </c>
      <c r="K465" s="257" t="s">
        <v>19</v>
      </c>
      <c r="L465" s="262"/>
      <c r="M465" s="263" t="s">
        <v>19</v>
      </c>
      <c r="N465" s="264" t="s">
        <v>45</v>
      </c>
      <c r="O465" s="86"/>
      <c r="P465" s="223">
        <f>O465*H465</f>
        <v>0</v>
      </c>
      <c r="Q465" s="223">
        <v>0.00089999999999999998</v>
      </c>
      <c r="R465" s="223">
        <f>Q465*H465</f>
        <v>0.0144</v>
      </c>
      <c r="S465" s="223">
        <v>0</v>
      </c>
      <c r="T465" s="224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25" t="s">
        <v>646</v>
      </c>
      <c r="AT465" s="225" t="s">
        <v>201</v>
      </c>
      <c r="AU465" s="225" t="s">
        <v>83</v>
      </c>
      <c r="AY465" s="19" t="s">
        <v>134</v>
      </c>
      <c r="BE465" s="226">
        <f>IF(N465="základní",J465,0)</f>
        <v>0</v>
      </c>
      <c r="BF465" s="226">
        <f>IF(N465="snížená",J465,0)</f>
        <v>0</v>
      </c>
      <c r="BG465" s="226">
        <f>IF(N465="zákl. přenesená",J465,0)</f>
        <v>0</v>
      </c>
      <c r="BH465" s="226">
        <f>IF(N465="sníž. přenesená",J465,0)</f>
        <v>0</v>
      </c>
      <c r="BI465" s="226">
        <f>IF(N465="nulová",J465,0)</f>
        <v>0</v>
      </c>
      <c r="BJ465" s="19" t="s">
        <v>81</v>
      </c>
      <c r="BK465" s="226">
        <f>ROUND(I465*H465,2)</f>
        <v>0</v>
      </c>
      <c r="BL465" s="19" t="s">
        <v>238</v>
      </c>
      <c r="BM465" s="225" t="s">
        <v>957</v>
      </c>
    </row>
    <row r="466" s="12" customFormat="1" ht="22.8" customHeight="1">
      <c r="A466" s="12"/>
      <c r="B466" s="198"/>
      <c r="C466" s="199"/>
      <c r="D466" s="200" t="s">
        <v>73</v>
      </c>
      <c r="E466" s="212" t="s">
        <v>958</v>
      </c>
      <c r="F466" s="212" t="s">
        <v>959</v>
      </c>
      <c r="G466" s="199"/>
      <c r="H466" s="199"/>
      <c r="I466" s="202"/>
      <c r="J466" s="213">
        <f>BK466</f>
        <v>0</v>
      </c>
      <c r="K466" s="199"/>
      <c r="L466" s="204"/>
      <c r="M466" s="205"/>
      <c r="N466" s="206"/>
      <c r="O466" s="206"/>
      <c r="P466" s="207">
        <f>SUM(P467:P472)</f>
        <v>0</v>
      </c>
      <c r="Q466" s="206"/>
      <c r="R466" s="207">
        <f>SUM(R467:R472)</f>
        <v>0.0038975999999999998</v>
      </c>
      <c r="S466" s="206"/>
      <c r="T466" s="208">
        <f>SUM(T467:T472)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09" t="s">
        <v>83</v>
      </c>
      <c r="AT466" s="210" t="s">
        <v>73</v>
      </c>
      <c r="AU466" s="210" t="s">
        <v>81</v>
      </c>
      <c r="AY466" s="209" t="s">
        <v>134</v>
      </c>
      <c r="BK466" s="211">
        <f>SUM(BK467:BK472)</f>
        <v>0</v>
      </c>
    </row>
    <row r="467" s="2" customFormat="1" ht="16.5" customHeight="1">
      <c r="A467" s="40"/>
      <c r="B467" s="41"/>
      <c r="C467" s="214" t="s">
        <v>960</v>
      </c>
      <c r="D467" s="214" t="s">
        <v>136</v>
      </c>
      <c r="E467" s="215" t="s">
        <v>961</v>
      </c>
      <c r="F467" s="216" t="s">
        <v>962</v>
      </c>
      <c r="G467" s="217" t="s">
        <v>139</v>
      </c>
      <c r="H467" s="218">
        <v>13.44</v>
      </c>
      <c r="I467" s="219"/>
      <c r="J467" s="220">
        <f>ROUND(I467*H467,2)</f>
        <v>0</v>
      </c>
      <c r="K467" s="216" t="s">
        <v>273</v>
      </c>
      <c r="L467" s="46"/>
      <c r="M467" s="221" t="s">
        <v>19</v>
      </c>
      <c r="N467" s="222" t="s">
        <v>45</v>
      </c>
      <c r="O467" s="86"/>
      <c r="P467" s="223">
        <f>O467*H467</f>
        <v>0</v>
      </c>
      <c r="Q467" s="223">
        <v>0.00029</v>
      </c>
      <c r="R467" s="223">
        <f>Q467*H467</f>
        <v>0.0038975999999999998</v>
      </c>
      <c r="S467" s="223">
        <v>0</v>
      </c>
      <c r="T467" s="224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25" t="s">
        <v>238</v>
      </c>
      <c r="AT467" s="225" t="s">
        <v>136</v>
      </c>
      <c r="AU467" s="225" t="s">
        <v>83</v>
      </c>
      <c r="AY467" s="19" t="s">
        <v>134</v>
      </c>
      <c r="BE467" s="226">
        <f>IF(N467="základní",J467,0)</f>
        <v>0</v>
      </c>
      <c r="BF467" s="226">
        <f>IF(N467="snížená",J467,0)</f>
        <v>0</v>
      </c>
      <c r="BG467" s="226">
        <f>IF(N467="zákl. přenesená",J467,0)</f>
        <v>0</v>
      </c>
      <c r="BH467" s="226">
        <f>IF(N467="sníž. přenesená",J467,0)</f>
        <v>0</v>
      </c>
      <c r="BI467" s="226">
        <f>IF(N467="nulová",J467,0)</f>
        <v>0</v>
      </c>
      <c r="BJ467" s="19" t="s">
        <v>81</v>
      </c>
      <c r="BK467" s="226">
        <f>ROUND(I467*H467,2)</f>
        <v>0</v>
      </c>
      <c r="BL467" s="19" t="s">
        <v>238</v>
      </c>
      <c r="BM467" s="225" t="s">
        <v>963</v>
      </c>
    </row>
    <row r="468" s="2" customFormat="1">
      <c r="A468" s="40"/>
      <c r="B468" s="41"/>
      <c r="C468" s="42"/>
      <c r="D468" s="227" t="s">
        <v>143</v>
      </c>
      <c r="E468" s="42"/>
      <c r="F468" s="228" t="s">
        <v>964</v>
      </c>
      <c r="G468" s="42"/>
      <c r="H468" s="42"/>
      <c r="I468" s="229"/>
      <c r="J468" s="42"/>
      <c r="K468" s="42"/>
      <c r="L468" s="46"/>
      <c r="M468" s="230"/>
      <c r="N468" s="231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143</v>
      </c>
      <c r="AU468" s="19" t="s">
        <v>83</v>
      </c>
    </row>
    <row r="469" s="13" customFormat="1">
      <c r="A469" s="13"/>
      <c r="B469" s="232"/>
      <c r="C469" s="233"/>
      <c r="D469" s="234" t="s">
        <v>145</v>
      </c>
      <c r="E469" s="235" t="s">
        <v>19</v>
      </c>
      <c r="F469" s="236" t="s">
        <v>965</v>
      </c>
      <c r="G469" s="233"/>
      <c r="H469" s="237">
        <v>2.1600000000000001</v>
      </c>
      <c r="I469" s="238"/>
      <c r="J469" s="233"/>
      <c r="K469" s="233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145</v>
      </c>
      <c r="AU469" s="243" t="s">
        <v>83</v>
      </c>
      <c r="AV469" s="13" t="s">
        <v>83</v>
      </c>
      <c r="AW469" s="13" t="s">
        <v>35</v>
      </c>
      <c r="AX469" s="13" t="s">
        <v>74</v>
      </c>
      <c r="AY469" s="243" t="s">
        <v>134</v>
      </c>
    </row>
    <row r="470" s="13" customFormat="1">
      <c r="A470" s="13"/>
      <c r="B470" s="232"/>
      <c r="C470" s="233"/>
      <c r="D470" s="234" t="s">
        <v>145</v>
      </c>
      <c r="E470" s="235" t="s">
        <v>19</v>
      </c>
      <c r="F470" s="236" t="s">
        <v>966</v>
      </c>
      <c r="G470" s="233"/>
      <c r="H470" s="237">
        <v>0.47999999999999998</v>
      </c>
      <c r="I470" s="238"/>
      <c r="J470" s="233"/>
      <c r="K470" s="233"/>
      <c r="L470" s="239"/>
      <c r="M470" s="240"/>
      <c r="N470" s="241"/>
      <c r="O470" s="241"/>
      <c r="P470" s="241"/>
      <c r="Q470" s="241"/>
      <c r="R470" s="241"/>
      <c r="S470" s="241"/>
      <c r="T470" s="24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3" t="s">
        <v>145</v>
      </c>
      <c r="AU470" s="243" t="s">
        <v>83</v>
      </c>
      <c r="AV470" s="13" t="s">
        <v>83</v>
      </c>
      <c r="AW470" s="13" t="s">
        <v>35</v>
      </c>
      <c r="AX470" s="13" t="s">
        <v>74</v>
      </c>
      <c r="AY470" s="243" t="s">
        <v>134</v>
      </c>
    </row>
    <row r="471" s="13" customFormat="1">
      <c r="A471" s="13"/>
      <c r="B471" s="232"/>
      <c r="C471" s="233"/>
      <c r="D471" s="234" t="s">
        <v>145</v>
      </c>
      <c r="E471" s="235" t="s">
        <v>19</v>
      </c>
      <c r="F471" s="236" t="s">
        <v>967</v>
      </c>
      <c r="G471" s="233"/>
      <c r="H471" s="237">
        <v>10.800000000000001</v>
      </c>
      <c r="I471" s="238"/>
      <c r="J471" s="233"/>
      <c r="K471" s="233"/>
      <c r="L471" s="239"/>
      <c r="M471" s="240"/>
      <c r="N471" s="241"/>
      <c r="O471" s="241"/>
      <c r="P471" s="241"/>
      <c r="Q471" s="241"/>
      <c r="R471" s="241"/>
      <c r="S471" s="241"/>
      <c r="T471" s="24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3" t="s">
        <v>145</v>
      </c>
      <c r="AU471" s="243" t="s">
        <v>83</v>
      </c>
      <c r="AV471" s="13" t="s">
        <v>83</v>
      </c>
      <c r="AW471" s="13" t="s">
        <v>35</v>
      </c>
      <c r="AX471" s="13" t="s">
        <v>74</v>
      </c>
      <c r="AY471" s="243" t="s">
        <v>134</v>
      </c>
    </row>
    <row r="472" s="14" customFormat="1">
      <c r="A472" s="14"/>
      <c r="B472" s="244"/>
      <c r="C472" s="245"/>
      <c r="D472" s="234" t="s">
        <v>145</v>
      </c>
      <c r="E472" s="246" t="s">
        <v>19</v>
      </c>
      <c r="F472" s="247" t="s">
        <v>968</v>
      </c>
      <c r="G472" s="245"/>
      <c r="H472" s="248">
        <v>13.44</v>
      </c>
      <c r="I472" s="249"/>
      <c r="J472" s="245"/>
      <c r="K472" s="245"/>
      <c r="L472" s="250"/>
      <c r="M472" s="269"/>
      <c r="N472" s="270"/>
      <c r="O472" s="270"/>
      <c r="P472" s="270"/>
      <c r="Q472" s="270"/>
      <c r="R472" s="270"/>
      <c r="S472" s="270"/>
      <c r="T472" s="271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4" t="s">
        <v>145</v>
      </c>
      <c r="AU472" s="254" t="s">
        <v>83</v>
      </c>
      <c r="AV472" s="14" t="s">
        <v>141</v>
      </c>
      <c r="AW472" s="14" t="s">
        <v>35</v>
      </c>
      <c r="AX472" s="14" t="s">
        <v>81</v>
      </c>
      <c r="AY472" s="254" t="s">
        <v>134</v>
      </c>
    </row>
    <row r="473" s="2" customFormat="1" ht="6.96" customHeight="1">
      <c r="A473" s="40"/>
      <c r="B473" s="61"/>
      <c r="C473" s="62"/>
      <c r="D473" s="62"/>
      <c r="E473" s="62"/>
      <c r="F473" s="62"/>
      <c r="G473" s="62"/>
      <c r="H473" s="62"/>
      <c r="I473" s="62"/>
      <c r="J473" s="62"/>
      <c r="K473" s="62"/>
      <c r="L473" s="46"/>
      <c r="M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</row>
  </sheetData>
  <sheetProtection sheet="1" autoFilter="0" formatColumns="0" formatRows="0" objects="1" scenarios="1" spinCount="100000" saltValue="SDjTF+J6IoK+Qlqt8NoYWKGrqmCglDO81iep39HYnXrqIwQ5EiltblxNcYulmsPHAZfQ4FfcwRRw96gs2wa8CA==" hashValue="CT0fA3tKaV2Ab1VKaZ9Tiu++XfKdsZL6l1f8VJ7I/811ACCvg0CoyhvKxH5kqpWCcqXF0CIwfcXq714x3lR8kg==" algorithmName="SHA-512" password="CC35"/>
  <autoFilter ref="C97:K47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hyperlinks>
    <hyperlink ref="F102" r:id="rId1" display="https://podminky.urs.cz/item/CS_URS_2023_01/113151111"/>
    <hyperlink ref="F106" r:id="rId2" display="https://podminky.urs.cz/item/CS_URS_2023_01/115101201"/>
    <hyperlink ref="F111" r:id="rId3" display="https://podminky.urs.cz/item/CS_URS_2023_01/122251103"/>
    <hyperlink ref="F121" r:id="rId4" display="https://podminky.urs.cz/item/CS_URS_2023_01/129253101"/>
    <hyperlink ref="F125" r:id="rId5" display="https://podminky.urs.cz/item/CS_URS_2023_01/132251101"/>
    <hyperlink ref="F129" r:id="rId6" display="https://podminky.urs.cz/item/CS_URS_2023_01/162251101"/>
    <hyperlink ref="F136" r:id="rId7" display="https://podminky.urs.cz/item/CS_URS_2023_01/162751117"/>
    <hyperlink ref="F140" r:id="rId8" display="https://podminky.urs.cz/item/CS_URS_2023_01/167151101"/>
    <hyperlink ref="F145" r:id="rId9" display="https://podminky.urs.cz/item/CS_URS_2023_01/171103201"/>
    <hyperlink ref="F149" r:id="rId10" display="https://podminky.urs.cz/item/CS_URS_2023_01/171201231"/>
    <hyperlink ref="F153" r:id="rId11" display="https://podminky.urs.cz/item/CS_URS_2023_01/171251201"/>
    <hyperlink ref="F157" r:id="rId12" display="https://podminky.urs.cz/item/CS_URS_2025_01/180405111"/>
    <hyperlink ref="F165" r:id="rId13" display="https://podminky.urs.cz/item/CS_URS_2025_01/180405112"/>
    <hyperlink ref="F175" r:id="rId14" display="https://podminky.urs.cz/item/CS_URS_2025_01/181351003"/>
    <hyperlink ref="F179" r:id="rId15" display="https://podminky.urs.cz/item/CS_URS_2023_01/181912112"/>
    <hyperlink ref="F183" r:id="rId16" display="https://podminky.urs.cz/item/CS_URS_2025_01/182251101"/>
    <hyperlink ref="F186" r:id="rId17" display="https://podminky.urs.cz/item/CS_URS_2025_01/182351023"/>
    <hyperlink ref="F191" r:id="rId18" display="https://podminky.urs.cz/item/CS_URS_2023_01/291211111"/>
    <hyperlink ref="F199" r:id="rId19" display="https://podminky.urs.cz/item/CS_URS_2023_01/321213345"/>
    <hyperlink ref="F208" r:id="rId20" display="https://podminky.urs.cz/item/CS_URS_2025_02/321321115"/>
    <hyperlink ref="F215" r:id="rId21" display="https://podminky.urs.cz/item/CS_URS_2023_01/321321116"/>
    <hyperlink ref="F222" r:id="rId22" display="https://podminky.urs.cz/item/CS_URS_2023_01/321321216"/>
    <hyperlink ref="F226" r:id="rId23" display="https://podminky.urs.cz/item/CS_URS_2023_01/321351010"/>
    <hyperlink ref="F234" r:id="rId24" display="https://podminky.urs.cz/item/CS_URS_2023_01/321352010"/>
    <hyperlink ref="F242" r:id="rId25" display="https://podminky.urs.cz/item/CS_URS_2023_01/321366111"/>
    <hyperlink ref="F247" r:id="rId26" display="https://podminky.urs.cz/item/CS_URS_2023_01/321368211"/>
    <hyperlink ref="F261" r:id="rId27" display="https://podminky.urs.cz/item/CS_URS_2023_01/434311115"/>
    <hyperlink ref="F265" r:id="rId28" display="https://podminky.urs.cz/item/CS_URS_2023_01/434351141"/>
    <hyperlink ref="F269" r:id="rId29" display="https://podminky.urs.cz/item/CS_URS_2023_01/434351142"/>
    <hyperlink ref="F273" r:id="rId30" display="https://podminky.urs.cz/item/CS_URS_2023_01/451314211"/>
    <hyperlink ref="F279" r:id="rId31" display="https://podminky.urs.cz/item/CS_URS_2023_01/451571111"/>
    <hyperlink ref="F285" r:id="rId32" display="https://podminky.urs.cz/item/CS_URS_2025_02/452311121"/>
    <hyperlink ref="F289" r:id="rId33" display="https://podminky.urs.cz/item/CS_URS_2023_01/463212111"/>
    <hyperlink ref="F293" r:id="rId34" display="https://podminky.urs.cz/item/CS_URS_2023_01/463212191"/>
    <hyperlink ref="F297" r:id="rId35" display="https://podminky.urs.cz/item/CS_URS_2023_01/465513227"/>
    <hyperlink ref="F304" r:id="rId36" display="https://podminky.urs.cz/item/CS_URS_2025_02/564231011"/>
    <hyperlink ref="F326" r:id="rId37" display="https://podminky.urs.cz/item/CS_URS_2023_01/934956124"/>
    <hyperlink ref="F330" r:id="rId38" display="https://podminky.urs.cz/item/CS_URS_2023_01/936501111"/>
    <hyperlink ref="F334" r:id="rId39" display="https://podminky.urs.cz/item/CS_URS_2023_01/953334423"/>
    <hyperlink ref="F338" r:id="rId40" display="https://podminky.urs.cz/item/CS_URS_2023_01/953961112"/>
    <hyperlink ref="F342" r:id="rId41" display="https://podminky.urs.cz/item/CS_URS_2025_02/961055111"/>
    <hyperlink ref="F357" r:id="rId42" display="https://podminky.urs.cz/item/CS_URS_2025_02/997013501"/>
    <hyperlink ref="F359" r:id="rId43" display="https://podminky.urs.cz/item/CS_URS_2025_02/997013509"/>
    <hyperlink ref="F362" r:id="rId44" display="https://podminky.urs.cz/item/CS_URS_2025_02/997013602"/>
    <hyperlink ref="F365" r:id="rId45" display="https://podminky.urs.cz/item/CS_URS_2023_01/998322011"/>
    <hyperlink ref="F369" r:id="rId46" display="https://podminky.urs.cz/item/CS_URS_2023_01/762081510"/>
    <hyperlink ref="F372" r:id="rId47" display="https://podminky.urs.cz/item/CS_URS_2023_01/762523108"/>
    <hyperlink ref="F378" r:id="rId48" display="https://podminky.urs.cz/item/CS_URS_2023_01/762595001"/>
    <hyperlink ref="F382" r:id="rId49" display="https://podminky.urs.cz/item/CS_URS_2023_01/998762101"/>
    <hyperlink ref="F385" r:id="rId50" display="https://podminky.urs.cz/item/CS_URS_2023_01/998767101"/>
    <hyperlink ref="F468" r:id="rId51" display="https://podminky.urs.cz/item/CS_URS_2023_01/7832182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Pístovské rybníky - řešení technického stavu rybník Lukáš</v>
      </c>
      <c r="F7" s="144"/>
      <c r="G7" s="144"/>
      <c r="H7" s="144"/>
      <c r="L7" s="22"/>
    </row>
    <row r="8" s="1" customFormat="1" ht="12" customHeight="1">
      <c r="B8" s="22"/>
      <c r="D8" s="144" t="s">
        <v>105</v>
      </c>
      <c r="L8" s="22"/>
    </row>
    <row r="9" s="2" customFormat="1" ht="16.5" customHeight="1">
      <c r="A9" s="40"/>
      <c r="B9" s="46"/>
      <c r="C9" s="40"/>
      <c r="D9" s="40"/>
      <c r="E9" s="145" t="s">
        <v>106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969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25. 9. 2025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32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4" t="s">
        <v>28</v>
      </c>
      <c r="J23" s="135" t="s">
        <v>34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ROUND(J95,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ROUND((SUM(BE95:BE298)),  2)</f>
        <v>0</v>
      </c>
      <c r="G35" s="40"/>
      <c r="H35" s="40"/>
      <c r="I35" s="159">
        <v>0.20999999999999999</v>
      </c>
      <c r="J35" s="158">
        <f>ROUND(((SUM(BE95:BE298))*I35),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ROUND((SUM(BF95:BF298)),  2)</f>
        <v>0</v>
      </c>
      <c r="G36" s="40"/>
      <c r="H36" s="40"/>
      <c r="I36" s="159">
        <v>0.12</v>
      </c>
      <c r="J36" s="158">
        <f>ROUND(((SUM(BF95:BF298))*I36),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ROUND((SUM(BG95:BG298)),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ROUND((SUM(BH95:BH298)),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ROUND((SUM(BI95:BI298)),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Pístovské rybníky - řešení technického stavu rybník Lukáš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D.1.3 - Bezpečnostní přeliv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Pístov u Jihlavy</v>
      </c>
      <c r="G56" s="42"/>
      <c r="H56" s="42"/>
      <c r="I56" s="34" t="s">
        <v>23</v>
      </c>
      <c r="J56" s="74" t="str">
        <f>IF(J14="","",J14)</f>
        <v>25. 9. 2025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Statutární město Jihlava, Masarykovo nám. 97/1, 58</v>
      </c>
      <c r="G58" s="42"/>
      <c r="H58" s="42"/>
      <c r="I58" s="34" t="s">
        <v>31</v>
      </c>
      <c r="J58" s="38" t="str">
        <f>E23</f>
        <v>Ing. Martin Růžička,CSc. - Alcedo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Martin Pavlíček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110</v>
      </c>
      <c r="D61" s="173"/>
      <c r="E61" s="173"/>
      <c r="F61" s="173"/>
      <c r="G61" s="173"/>
      <c r="H61" s="173"/>
      <c r="I61" s="173"/>
      <c r="J61" s="174" t="s">
        <v>111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J95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112</v>
      </c>
    </row>
    <row r="64" s="9" customFormat="1" ht="24.96" customHeight="1">
      <c r="A64" s="9"/>
      <c r="B64" s="176"/>
      <c r="C64" s="177"/>
      <c r="D64" s="178" t="s">
        <v>113</v>
      </c>
      <c r="E64" s="179"/>
      <c r="F64" s="179"/>
      <c r="G64" s="179"/>
      <c r="H64" s="179"/>
      <c r="I64" s="179"/>
      <c r="J64" s="180">
        <f>J96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114</v>
      </c>
      <c r="E65" s="184"/>
      <c r="F65" s="184"/>
      <c r="G65" s="184"/>
      <c r="H65" s="184"/>
      <c r="I65" s="184"/>
      <c r="J65" s="185">
        <f>J97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115</v>
      </c>
      <c r="E66" s="184"/>
      <c r="F66" s="184"/>
      <c r="G66" s="184"/>
      <c r="H66" s="184"/>
      <c r="I66" s="184"/>
      <c r="J66" s="185">
        <f>J164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269</v>
      </c>
      <c r="E67" s="184"/>
      <c r="F67" s="184"/>
      <c r="G67" s="184"/>
      <c r="H67" s="184"/>
      <c r="I67" s="184"/>
      <c r="J67" s="185">
        <f>J168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270</v>
      </c>
      <c r="E68" s="184"/>
      <c r="F68" s="184"/>
      <c r="G68" s="184"/>
      <c r="H68" s="184"/>
      <c r="I68" s="184"/>
      <c r="J68" s="185">
        <f>J235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473</v>
      </c>
      <c r="E69" s="184"/>
      <c r="F69" s="184"/>
      <c r="G69" s="184"/>
      <c r="H69" s="184"/>
      <c r="I69" s="184"/>
      <c r="J69" s="185">
        <f>J253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117</v>
      </c>
      <c r="E70" s="184"/>
      <c r="F70" s="184"/>
      <c r="G70" s="184"/>
      <c r="H70" s="184"/>
      <c r="I70" s="184"/>
      <c r="J70" s="185">
        <f>J275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118</v>
      </c>
      <c r="E71" s="184"/>
      <c r="F71" s="184"/>
      <c r="G71" s="184"/>
      <c r="H71" s="184"/>
      <c r="I71" s="184"/>
      <c r="J71" s="185">
        <f>J286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6"/>
      <c r="C72" s="177"/>
      <c r="D72" s="178" t="s">
        <v>474</v>
      </c>
      <c r="E72" s="179"/>
      <c r="F72" s="179"/>
      <c r="G72" s="179"/>
      <c r="H72" s="179"/>
      <c r="I72" s="179"/>
      <c r="J72" s="180">
        <f>J289</f>
        <v>0</v>
      </c>
      <c r="K72" s="177"/>
      <c r="L72" s="18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2"/>
      <c r="C73" s="127"/>
      <c r="D73" s="183" t="s">
        <v>476</v>
      </c>
      <c r="E73" s="184"/>
      <c r="F73" s="184"/>
      <c r="G73" s="184"/>
      <c r="H73" s="184"/>
      <c r="I73" s="184"/>
      <c r="J73" s="185">
        <f>J290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119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1" t="str">
        <f>E7</f>
        <v>Pístovské rybníky - řešení technického stavu rybník Lukáš</v>
      </c>
      <c r="F83" s="34"/>
      <c r="G83" s="34"/>
      <c r="H83" s="34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" customFormat="1" ht="12" customHeight="1">
      <c r="B84" s="23"/>
      <c r="C84" s="34" t="s">
        <v>105</v>
      </c>
      <c r="D84" s="24"/>
      <c r="E84" s="24"/>
      <c r="F84" s="24"/>
      <c r="G84" s="24"/>
      <c r="H84" s="24"/>
      <c r="I84" s="24"/>
      <c r="J84" s="24"/>
      <c r="K84" s="24"/>
      <c r="L84" s="22"/>
    </row>
    <row r="85" s="2" customFormat="1" ht="16.5" customHeight="1">
      <c r="A85" s="40"/>
      <c r="B85" s="41"/>
      <c r="C85" s="42"/>
      <c r="D85" s="42"/>
      <c r="E85" s="171" t="s">
        <v>106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107</v>
      </c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E11</f>
        <v>D.1.3 - Bezpečnostní přeliv</v>
      </c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F14</f>
        <v>Pístov u Jihlavy</v>
      </c>
      <c r="G89" s="42"/>
      <c r="H89" s="42"/>
      <c r="I89" s="34" t="s">
        <v>23</v>
      </c>
      <c r="J89" s="74" t="str">
        <f>IF(J14="","",J14)</f>
        <v>25. 9. 2025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40.05" customHeight="1">
      <c r="A91" s="40"/>
      <c r="B91" s="41"/>
      <c r="C91" s="34" t="s">
        <v>25</v>
      </c>
      <c r="D91" s="42"/>
      <c r="E91" s="42"/>
      <c r="F91" s="29" t="str">
        <f>E17</f>
        <v>Statutární město Jihlava, Masarykovo nám. 97/1, 58</v>
      </c>
      <c r="G91" s="42"/>
      <c r="H91" s="42"/>
      <c r="I91" s="34" t="s">
        <v>31</v>
      </c>
      <c r="J91" s="38" t="str">
        <f>E23</f>
        <v>Ing. Martin Růžička,CSc. - Alcedo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29</v>
      </c>
      <c r="D92" s="42"/>
      <c r="E92" s="42"/>
      <c r="F92" s="29" t="str">
        <f>IF(E20="","",E20)</f>
        <v>Vyplň údaj</v>
      </c>
      <c r="G92" s="42"/>
      <c r="H92" s="42"/>
      <c r="I92" s="34" t="s">
        <v>36</v>
      </c>
      <c r="J92" s="38" t="str">
        <f>E26</f>
        <v>Martin Pavlíček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87"/>
      <c r="B94" s="188"/>
      <c r="C94" s="189" t="s">
        <v>120</v>
      </c>
      <c r="D94" s="190" t="s">
        <v>59</v>
      </c>
      <c r="E94" s="190" t="s">
        <v>55</v>
      </c>
      <c r="F94" s="190" t="s">
        <v>56</v>
      </c>
      <c r="G94" s="190" t="s">
        <v>121</v>
      </c>
      <c r="H94" s="190" t="s">
        <v>122</v>
      </c>
      <c r="I94" s="190" t="s">
        <v>123</v>
      </c>
      <c r="J94" s="190" t="s">
        <v>111</v>
      </c>
      <c r="K94" s="191" t="s">
        <v>124</v>
      </c>
      <c r="L94" s="192"/>
      <c r="M94" s="94" t="s">
        <v>19</v>
      </c>
      <c r="N94" s="95" t="s">
        <v>44</v>
      </c>
      <c r="O94" s="95" t="s">
        <v>125</v>
      </c>
      <c r="P94" s="95" t="s">
        <v>126</v>
      </c>
      <c r="Q94" s="95" t="s">
        <v>127</v>
      </c>
      <c r="R94" s="95" t="s">
        <v>128</v>
      </c>
      <c r="S94" s="95" t="s">
        <v>129</v>
      </c>
      <c r="T94" s="96" t="s">
        <v>130</v>
      </c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="2" customFormat="1" ht="22.8" customHeight="1">
      <c r="A95" s="40"/>
      <c r="B95" s="41"/>
      <c r="C95" s="101" t="s">
        <v>131</v>
      </c>
      <c r="D95" s="42"/>
      <c r="E95" s="42"/>
      <c r="F95" s="42"/>
      <c r="G95" s="42"/>
      <c r="H95" s="42"/>
      <c r="I95" s="42"/>
      <c r="J95" s="193">
        <f>BK95</f>
        <v>0</v>
      </c>
      <c r="K95" s="42"/>
      <c r="L95" s="46"/>
      <c r="M95" s="97"/>
      <c r="N95" s="194"/>
      <c r="O95" s="98"/>
      <c r="P95" s="195">
        <f>P96+P289</f>
        <v>0</v>
      </c>
      <c r="Q95" s="98"/>
      <c r="R95" s="195">
        <f>R96+R289</f>
        <v>636.31326552732355</v>
      </c>
      <c r="S95" s="98"/>
      <c r="T95" s="196">
        <f>T96+T289</f>
        <v>18.352499999999999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73</v>
      </c>
      <c r="AU95" s="19" t="s">
        <v>112</v>
      </c>
      <c r="BK95" s="197">
        <f>BK96+BK289</f>
        <v>0</v>
      </c>
    </row>
    <row r="96" s="12" customFormat="1" ht="25.92" customHeight="1">
      <c r="A96" s="12"/>
      <c r="B96" s="198"/>
      <c r="C96" s="199"/>
      <c r="D96" s="200" t="s">
        <v>73</v>
      </c>
      <c r="E96" s="201" t="s">
        <v>132</v>
      </c>
      <c r="F96" s="201" t="s">
        <v>133</v>
      </c>
      <c r="G96" s="199"/>
      <c r="H96" s="199"/>
      <c r="I96" s="202"/>
      <c r="J96" s="203">
        <f>BK96</f>
        <v>0</v>
      </c>
      <c r="K96" s="199"/>
      <c r="L96" s="204"/>
      <c r="M96" s="205"/>
      <c r="N96" s="206"/>
      <c r="O96" s="206"/>
      <c r="P96" s="207">
        <f>P97+P164+P168+P235+P253+P275+P286</f>
        <v>0</v>
      </c>
      <c r="Q96" s="206"/>
      <c r="R96" s="207">
        <f>R97+R164+R168+R235+R253+R275+R286</f>
        <v>636.16440852732353</v>
      </c>
      <c r="S96" s="206"/>
      <c r="T96" s="208">
        <f>T97+T164+T168+T235+T253+T275+T286</f>
        <v>18.352499999999999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81</v>
      </c>
      <c r="AT96" s="210" t="s">
        <v>73</v>
      </c>
      <c r="AU96" s="210" t="s">
        <v>74</v>
      </c>
      <c r="AY96" s="209" t="s">
        <v>134</v>
      </c>
      <c r="BK96" s="211">
        <f>BK97+BK164+BK168+BK235+BK253+BK275+BK286</f>
        <v>0</v>
      </c>
    </row>
    <row r="97" s="12" customFormat="1" ht="22.8" customHeight="1">
      <c r="A97" s="12"/>
      <c r="B97" s="198"/>
      <c r="C97" s="199"/>
      <c r="D97" s="200" t="s">
        <v>73</v>
      </c>
      <c r="E97" s="212" t="s">
        <v>81</v>
      </c>
      <c r="F97" s="212" t="s">
        <v>135</v>
      </c>
      <c r="G97" s="199"/>
      <c r="H97" s="199"/>
      <c r="I97" s="202"/>
      <c r="J97" s="213">
        <f>BK97</f>
        <v>0</v>
      </c>
      <c r="K97" s="199"/>
      <c r="L97" s="204"/>
      <c r="M97" s="205"/>
      <c r="N97" s="206"/>
      <c r="O97" s="206"/>
      <c r="P97" s="207">
        <f>SUM(P98:P163)</f>
        <v>0</v>
      </c>
      <c r="Q97" s="206"/>
      <c r="R97" s="207">
        <f>SUM(R98:R163)</f>
        <v>0.0069059999999999998</v>
      </c>
      <c r="S97" s="206"/>
      <c r="T97" s="208">
        <f>SUM(T98:T163)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81</v>
      </c>
      <c r="AT97" s="210" t="s">
        <v>73</v>
      </c>
      <c r="AU97" s="210" t="s">
        <v>81</v>
      </c>
      <c r="AY97" s="209" t="s">
        <v>134</v>
      </c>
      <c r="BK97" s="211">
        <f>SUM(BK98:BK163)</f>
        <v>0</v>
      </c>
    </row>
    <row r="98" s="2" customFormat="1" ht="16.5" customHeight="1">
      <c r="A98" s="40"/>
      <c r="B98" s="41"/>
      <c r="C98" s="214" t="s">
        <v>81</v>
      </c>
      <c r="D98" s="214" t="s">
        <v>136</v>
      </c>
      <c r="E98" s="215" t="s">
        <v>282</v>
      </c>
      <c r="F98" s="216" t="s">
        <v>283</v>
      </c>
      <c r="G98" s="217" t="s">
        <v>139</v>
      </c>
      <c r="H98" s="218">
        <v>345.27999999999997</v>
      </c>
      <c r="I98" s="219"/>
      <c r="J98" s="220">
        <f>ROUND(I98*H98,2)</f>
        <v>0</v>
      </c>
      <c r="K98" s="216" t="s">
        <v>140</v>
      </c>
      <c r="L98" s="46"/>
      <c r="M98" s="221" t="s">
        <v>19</v>
      </c>
      <c r="N98" s="222" t="s">
        <v>45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141</v>
      </c>
      <c r="AT98" s="225" t="s">
        <v>136</v>
      </c>
      <c r="AU98" s="225" t="s">
        <v>83</v>
      </c>
      <c r="AY98" s="19" t="s">
        <v>134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81</v>
      </c>
      <c r="BK98" s="226">
        <f>ROUND(I98*H98,2)</f>
        <v>0</v>
      </c>
      <c r="BL98" s="19" t="s">
        <v>141</v>
      </c>
      <c r="BM98" s="225" t="s">
        <v>970</v>
      </c>
    </row>
    <row r="99" s="2" customFormat="1">
      <c r="A99" s="40"/>
      <c r="B99" s="41"/>
      <c r="C99" s="42"/>
      <c r="D99" s="227" t="s">
        <v>143</v>
      </c>
      <c r="E99" s="42"/>
      <c r="F99" s="228" t="s">
        <v>971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143</v>
      </c>
      <c r="AU99" s="19" t="s">
        <v>83</v>
      </c>
    </row>
    <row r="100" s="13" customFormat="1">
      <c r="A100" s="13"/>
      <c r="B100" s="232"/>
      <c r="C100" s="233"/>
      <c r="D100" s="234" t="s">
        <v>145</v>
      </c>
      <c r="E100" s="235" t="s">
        <v>19</v>
      </c>
      <c r="F100" s="236" t="s">
        <v>972</v>
      </c>
      <c r="G100" s="233"/>
      <c r="H100" s="237">
        <v>153.28</v>
      </c>
      <c r="I100" s="238"/>
      <c r="J100" s="233"/>
      <c r="K100" s="233"/>
      <c r="L100" s="239"/>
      <c r="M100" s="240"/>
      <c r="N100" s="241"/>
      <c r="O100" s="241"/>
      <c r="P100" s="241"/>
      <c r="Q100" s="241"/>
      <c r="R100" s="241"/>
      <c r="S100" s="241"/>
      <c r="T100" s="24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145</v>
      </c>
      <c r="AU100" s="243" t="s">
        <v>83</v>
      </c>
      <c r="AV100" s="13" t="s">
        <v>83</v>
      </c>
      <c r="AW100" s="13" t="s">
        <v>35</v>
      </c>
      <c r="AX100" s="13" t="s">
        <v>74</v>
      </c>
      <c r="AY100" s="243" t="s">
        <v>134</v>
      </c>
    </row>
    <row r="101" s="13" customFormat="1">
      <c r="A101" s="13"/>
      <c r="B101" s="232"/>
      <c r="C101" s="233"/>
      <c r="D101" s="234" t="s">
        <v>145</v>
      </c>
      <c r="E101" s="235" t="s">
        <v>19</v>
      </c>
      <c r="F101" s="236" t="s">
        <v>973</v>
      </c>
      <c r="G101" s="233"/>
      <c r="H101" s="237">
        <v>192</v>
      </c>
      <c r="I101" s="238"/>
      <c r="J101" s="233"/>
      <c r="K101" s="233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145</v>
      </c>
      <c r="AU101" s="243" t="s">
        <v>83</v>
      </c>
      <c r="AV101" s="13" t="s">
        <v>83</v>
      </c>
      <c r="AW101" s="13" t="s">
        <v>35</v>
      </c>
      <c r="AX101" s="13" t="s">
        <v>74</v>
      </c>
      <c r="AY101" s="243" t="s">
        <v>134</v>
      </c>
    </row>
    <row r="102" s="14" customFormat="1">
      <c r="A102" s="14"/>
      <c r="B102" s="244"/>
      <c r="C102" s="245"/>
      <c r="D102" s="234" t="s">
        <v>145</v>
      </c>
      <c r="E102" s="246" t="s">
        <v>19</v>
      </c>
      <c r="F102" s="247" t="s">
        <v>147</v>
      </c>
      <c r="G102" s="245"/>
      <c r="H102" s="248">
        <v>345.27999999999997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145</v>
      </c>
      <c r="AU102" s="254" t="s">
        <v>83</v>
      </c>
      <c r="AV102" s="14" t="s">
        <v>141</v>
      </c>
      <c r="AW102" s="14" t="s">
        <v>35</v>
      </c>
      <c r="AX102" s="14" t="s">
        <v>81</v>
      </c>
      <c r="AY102" s="254" t="s">
        <v>134</v>
      </c>
    </row>
    <row r="103" s="2" customFormat="1" ht="21.75" customHeight="1">
      <c r="A103" s="40"/>
      <c r="B103" s="41"/>
      <c r="C103" s="214" t="s">
        <v>83</v>
      </c>
      <c r="D103" s="214" t="s">
        <v>136</v>
      </c>
      <c r="E103" s="215" t="s">
        <v>974</v>
      </c>
      <c r="F103" s="216" t="s">
        <v>975</v>
      </c>
      <c r="G103" s="217" t="s">
        <v>163</v>
      </c>
      <c r="H103" s="218">
        <v>354.31099999999998</v>
      </c>
      <c r="I103" s="219"/>
      <c r="J103" s="220">
        <f>ROUND(I103*H103,2)</f>
        <v>0</v>
      </c>
      <c r="K103" s="216" t="s">
        <v>140</v>
      </c>
      <c r="L103" s="46"/>
      <c r="M103" s="221" t="s">
        <v>19</v>
      </c>
      <c r="N103" s="222" t="s">
        <v>45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141</v>
      </c>
      <c r="AT103" s="225" t="s">
        <v>136</v>
      </c>
      <c r="AU103" s="225" t="s">
        <v>83</v>
      </c>
      <c r="AY103" s="19" t="s">
        <v>134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81</v>
      </c>
      <c r="BK103" s="226">
        <f>ROUND(I103*H103,2)</f>
        <v>0</v>
      </c>
      <c r="BL103" s="19" t="s">
        <v>141</v>
      </c>
      <c r="BM103" s="225" t="s">
        <v>976</v>
      </c>
    </row>
    <row r="104" s="2" customFormat="1">
      <c r="A104" s="40"/>
      <c r="B104" s="41"/>
      <c r="C104" s="42"/>
      <c r="D104" s="227" t="s">
        <v>143</v>
      </c>
      <c r="E104" s="42"/>
      <c r="F104" s="228" t="s">
        <v>977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143</v>
      </c>
      <c r="AU104" s="19" t="s">
        <v>83</v>
      </c>
    </row>
    <row r="105" s="13" customFormat="1">
      <c r="A105" s="13"/>
      <c r="B105" s="232"/>
      <c r="C105" s="233"/>
      <c r="D105" s="234" t="s">
        <v>145</v>
      </c>
      <c r="E105" s="235" t="s">
        <v>19</v>
      </c>
      <c r="F105" s="236" t="s">
        <v>978</v>
      </c>
      <c r="G105" s="233"/>
      <c r="H105" s="237">
        <v>227.34800000000001</v>
      </c>
      <c r="I105" s="238"/>
      <c r="J105" s="233"/>
      <c r="K105" s="233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145</v>
      </c>
      <c r="AU105" s="243" t="s">
        <v>83</v>
      </c>
      <c r="AV105" s="13" t="s">
        <v>83</v>
      </c>
      <c r="AW105" s="13" t="s">
        <v>35</v>
      </c>
      <c r="AX105" s="13" t="s">
        <v>74</v>
      </c>
      <c r="AY105" s="243" t="s">
        <v>134</v>
      </c>
    </row>
    <row r="106" s="13" customFormat="1">
      <c r="A106" s="13"/>
      <c r="B106" s="232"/>
      <c r="C106" s="233"/>
      <c r="D106" s="234" t="s">
        <v>145</v>
      </c>
      <c r="E106" s="235" t="s">
        <v>19</v>
      </c>
      <c r="F106" s="236" t="s">
        <v>979</v>
      </c>
      <c r="G106" s="233"/>
      <c r="H106" s="237">
        <v>116.96299999999999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145</v>
      </c>
      <c r="AU106" s="243" t="s">
        <v>83</v>
      </c>
      <c r="AV106" s="13" t="s">
        <v>83</v>
      </c>
      <c r="AW106" s="13" t="s">
        <v>35</v>
      </c>
      <c r="AX106" s="13" t="s">
        <v>74</v>
      </c>
      <c r="AY106" s="243" t="s">
        <v>134</v>
      </c>
    </row>
    <row r="107" s="13" customFormat="1">
      <c r="A107" s="13"/>
      <c r="B107" s="232"/>
      <c r="C107" s="233"/>
      <c r="D107" s="234" t="s">
        <v>145</v>
      </c>
      <c r="E107" s="235" t="s">
        <v>19</v>
      </c>
      <c r="F107" s="236" t="s">
        <v>980</v>
      </c>
      <c r="G107" s="233"/>
      <c r="H107" s="237">
        <v>10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145</v>
      </c>
      <c r="AU107" s="243" t="s">
        <v>83</v>
      </c>
      <c r="AV107" s="13" t="s">
        <v>83</v>
      </c>
      <c r="AW107" s="13" t="s">
        <v>35</v>
      </c>
      <c r="AX107" s="13" t="s">
        <v>74</v>
      </c>
      <c r="AY107" s="243" t="s">
        <v>134</v>
      </c>
    </row>
    <row r="108" s="14" customFormat="1">
      <c r="A108" s="14"/>
      <c r="B108" s="244"/>
      <c r="C108" s="245"/>
      <c r="D108" s="234" t="s">
        <v>145</v>
      </c>
      <c r="E108" s="246" t="s">
        <v>19</v>
      </c>
      <c r="F108" s="247" t="s">
        <v>981</v>
      </c>
      <c r="G108" s="245"/>
      <c r="H108" s="248">
        <v>354.31099999999998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145</v>
      </c>
      <c r="AU108" s="254" t="s">
        <v>83</v>
      </c>
      <c r="AV108" s="14" t="s">
        <v>141</v>
      </c>
      <c r="AW108" s="14" t="s">
        <v>35</v>
      </c>
      <c r="AX108" s="14" t="s">
        <v>81</v>
      </c>
      <c r="AY108" s="254" t="s">
        <v>134</v>
      </c>
    </row>
    <row r="109" s="2" customFormat="1" ht="21.75" customHeight="1">
      <c r="A109" s="40"/>
      <c r="B109" s="41"/>
      <c r="C109" s="214" t="s">
        <v>154</v>
      </c>
      <c r="D109" s="214" t="s">
        <v>136</v>
      </c>
      <c r="E109" s="215" t="s">
        <v>982</v>
      </c>
      <c r="F109" s="216" t="s">
        <v>983</v>
      </c>
      <c r="G109" s="217" t="s">
        <v>163</v>
      </c>
      <c r="H109" s="218">
        <v>308.60000000000002</v>
      </c>
      <c r="I109" s="219"/>
      <c r="J109" s="220">
        <f>ROUND(I109*H109,2)</f>
        <v>0</v>
      </c>
      <c r="K109" s="216" t="s">
        <v>140</v>
      </c>
      <c r="L109" s="46"/>
      <c r="M109" s="221" t="s">
        <v>19</v>
      </c>
      <c r="N109" s="222" t="s">
        <v>45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141</v>
      </c>
      <c r="AT109" s="225" t="s">
        <v>136</v>
      </c>
      <c r="AU109" s="225" t="s">
        <v>83</v>
      </c>
      <c r="AY109" s="19" t="s">
        <v>134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81</v>
      </c>
      <c r="BK109" s="226">
        <f>ROUND(I109*H109,2)</f>
        <v>0</v>
      </c>
      <c r="BL109" s="19" t="s">
        <v>141</v>
      </c>
      <c r="BM109" s="225" t="s">
        <v>984</v>
      </c>
    </row>
    <row r="110" s="2" customFormat="1">
      <c r="A110" s="40"/>
      <c r="B110" s="41"/>
      <c r="C110" s="42"/>
      <c r="D110" s="227" t="s">
        <v>143</v>
      </c>
      <c r="E110" s="42"/>
      <c r="F110" s="228" t="s">
        <v>985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143</v>
      </c>
      <c r="AU110" s="19" t="s">
        <v>83</v>
      </c>
    </row>
    <row r="111" s="13" customFormat="1">
      <c r="A111" s="13"/>
      <c r="B111" s="232"/>
      <c r="C111" s="233"/>
      <c r="D111" s="234" t="s">
        <v>145</v>
      </c>
      <c r="E111" s="235" t="s">
        <v>19</v>
      </c>
      <c r="F111" s="236" t="s">
        <v>986</v>
      </c>
      <c r="G111" s="233"/>
      <c r="H111" s="237">
        <v>347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145</v>
      </c>
      <c r="AU111" s="243" t="s">
        <v>83</v>
      </c>
      <c r="AV111" s="13" t="s">
        <v>83</v>
      </c>
      <c r="AW111" s="13" t="s">
        <v>35</v>
      </c>
      <c r="AX111" s="13" t="s">
        <v>74</v>
      </c>
      <c r="AY111" s="243" t="s">
        <v>134</v>
      </c>
    </row>
    <row r="112" s="13" customFormat="1">
      <c r="A112" s="13"/>
      <c r="B112" s="232"/>
      <c r="C112" s="233"/>
      <c r="D112" s="234" t="s">
        <v>145</v>
      </c>
      <c r="E112" s="235" t="s">
        <v>19</v>
      </c>
      <c r="F112" s="236" t="s">
        <v>987</v>
      </c>
      <c r="G112" s="233"/>
      <c r="H112" s="237">
        <v>-38.399999999999999</v>
      </c>
      <c r="I112" s="238"/>
      <c r="J112" s="233"/>
      <c r="K112" s="233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145</v>
      </c>
      <c r="AU112" s="243" t="s">
        <v>83</v>
      </c>
      <c r="AV112" s="13" t="s">
        <v>83</v>
      </c>
      <c r="AW112" s="13" t="s">
        <v>35</v>
      </c>
      <c r="AX112" s="13" t="s">
        <v>74</v>
      </c>
      <c r="AY112" s="243" t="s">
        <v>134</v>
      </c>
    </row>
    <row r="113" s="14" customFormat="1">
      <c r="A113" s="14"/>
      <c r="B113" s="244"/>
      <c r="C113" s="245"/>
      <c r="D113" s="234" t="s">
        <v>145</v>
      </c>
      <c r="E113" s="246" t="s">
        <v>19</v>
      </c>
      <c r="F113" s="247" t="s">
        <v>988</v>
      </c>
      <c r="G113" s="245"/>
      <c r="H113" s="248">
        <v>308.60000000000002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145</v>
      </c>
      <c r="AU113" s="254" t="s">
        <v>83</v>
      </c>
      <c r="AV113" s="14" t="s">
        <v>141</v>
      </c>
      <c r="AW113" s="14" t="s">
        <v>35</v>
      </c>
      <c r="AX113" s="14" t="s">
        <v>81</v>
      </c>
      <c r="AY113" s="254" t="s">
        <v>134</v>
      </c>
    </row>
    <row r="114" s="2" customFormat="1" ht="37.8" customHeight="1">
      <c r="A114" s="40"/>
      <c r="B114" s="41"/>
      <c r="C114" s="214" t="s">
        <v>141</v>
      </c>
      <c r="D114" s="214" t="s">
        <v>136</v>
      </c>
      <c r="E114" s="215" t="s">
        <v>989</v>
      </c>
      <c r="F114" s="216" t="s">
        <v>990</v>
      </c>
      <c r="G114" s="217" t="s">
        <v>163</v>
      </c>
      <c r="H114" s="218">
        <v>340.61599999999999</v>
      </c>
      <c r="I114" s="219"/>
      <c r="J114" s="220">
        <f>ROUND(I114*H114,2)</f>
        <v>0</v>
      </c>
      <c r="K114" s="216" t="s">
        <v>140</v>
      </c>
      <c r="L114" s="46"/>
      <c r="M114" s="221" t="s">
        <v>19</v>
      </c>
      <c r="N114" s="222" t="s">
        <v>45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141</v>
      </c>
      <c r="AT114" s="225" t="s">
        <v>136</v>
      </c>
      <c r="AU114" s="225" t="s">
        <v>83</v>
      </c>
      <c r="AY114" s="19" t="s">
        <v>134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81</v>
      </c>
      <c r="BK114" s="226">
        <f>ROUND(I114*H114,2)</f>
        <v>0</v>
      </c>
      <c r="BL114" s="19" t="s">
        <v>141</v>
      </c>
      <c r="BM114" s="225" t="s">
        <v>991</v>
      </c>
    </row>
    <row r="115" s="2" customFormat="1">
      <c r="A115" s="40"/>
      <c r="B115" s="41"/>
      <c r="C115" s="42"/>
      <c r="D115" s="227" t="s">
        <v>143</v>
      </c>
      <c r="E115" s="42"/>
      <c r="F115" s="228" t="s">
        <v>992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143</v>
      </c>
      <c r="AU115" s="19" t="s">
        <v>83</v>
      </c>
    </row>
    <row r="116" s="13" customFormat="1">
      <c r="A116" s="13"/>
      <c r="B116" s="232"/>
      <c r="C116" s="233"/>
      <c r="D116" s="234" t="s">
        <v>145</v>
      </c>
      <c r="E116" s="235" t="s">
        <v>19</v>
      </c>
      <c r="F116" s="236" t="s">
        <v>993</v>
      </c>
      <c r="G116" s="233"/>
      <c r="H116" s="237">
        <v>170.30799999999999</v>
      </c>
      <c r="I116" s="238"/>
      <c r="J116" s="233"/>
      <c r="K116" s="233"/>
      <c r="L116" s="239"/>
      <c r="M116" s="240"/>
      <c r="N116" s="241"/>
      <c r="O116" s="241"/>
      <c r="P116" s="241"/>
      <c r="Q116" s="241"/>
      <c r="R116" s="241"/>
      <c r="S116" s="241"/>
      <c r="T116" s="24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3" t="s">
        <v>145</v>
      </c>
      <c r="AU116" s="243" t="s">
        <v>83</v>
      </c>
      <c r="AV116" s="13" t="s">
        <v>83</v>
      </c>
      <c r="AW116" s="13" t="s">
        <v>35</v>
      </c>
      <c r="AX116" s="13" t="s">
        <v>74</v>
      </c>
      <c r="AY116" s="243" t="s">
        <v>134</v>
      </c>
    </row>
    <row r="117" s="13" customFormat="1">
      <c r="A117" s="13"/>
      <c r="B117" s="232"/>
      <c r="C117" s="233"/>
      <c r="D117" s="234" t="s">
        <v>145</v>
      </c>
      <c r="E117" s="235" t="s">
        <v>19</v>
      </c>
      <c r="F117" s="236" t="s">
        <v>994</v>
      </c>
      <c r="G117" s="233"/>
      <c r="H117" s="237">
        <v>170.30799999999999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145</v>
      </c>
      <c r="AU117" s="243" t="s">
        <v>83</v>
      </c>
      <c r="AV117" s="13" t="s">
        <v>83</v>
      </c>
      <c r="AW117" s="13" t="s">
        <v>35</v>
      </c>
      <c r="AX117" s="13" t="s">
        <v>74</v>
      </c>
      <c r="AY117" s="243" t="s">
        <v>134</v>
      </c>
    </row>
    <row r="118" s="14" customFormat="1">
      <c r="A118" s="14"/>
      <c r="B118" s="244"/>
      <c r="C118" s="245"/>
      <c r="D118" s="234" t="s">
        <v>145</v>
      </c>
      <c r="E118" s="246" t="s">
        <v>19</v>
      </c>
      <c r="F118" s="247" t="s">
        <v>988</v>
      </c>
      <c r="G118" s="245"/>
      <c r="H118" s="248">
        <v>340.61599999999999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145</v>
      </c>
      <c r="AU118" s="254" t="s">
        <v>83</v>
      </c>
      <c r="AV118" s="14" t="s">
        <v>141</v>
      </c>
      <c r="AW118" s="14" t="s">
        <v>35</v>
      </c>
      <c r="AX118" s="14" t="s">
        <v>81</v>
      </c>
      <c r="AY118" s="254" t="s">
        <v>134</v>
      </c>
    </row>
    <row r="119" s="2" customFormat="1" ht="37.8" customHeight="1">
      <c r="A119" s="40"/>
      <c r="B119" s="41"/>
      <c r="C119" s="214" t="s">
        <v>167</v>
      </c>
      <c r="D119" s="214" t="s">
        <v>136</v>
      </c>
      <c r="E119" s="215" t="s">
        <v>320</v>
      </c>
      <c r="F119" s="216" t="s">
        <v>321</v>
      </c>
      <c r="G119" s="217" t="s">
        <v>163</v>
      </c>
      <c r="H119" s="218">
        <v>459.60300000000001</v>
      </c>
      <c r="I119" s="219"/>
      <c r="J119" s="220">
        <f>ROUND(I119*H119,2)</f>
        <v>0</v>
      </c>
      <c r="K119" s="216" t="s">
        <v>140</v>
      </c>
      <c r="L119" s="46"/>
      <c r="M119" s="221" t="s">
        <v>19</v>
      </c>
      <c r="N119" s="222" t="s">
        <v>45</v>
      </c>
      <c r="O119" s="86"/>
      <c r="P119" s="223">
        <f>O119*H119</f>
        <v>0</v>
      </c>
      <c r="Q119" s="223">
        <v>0</v>
      </c>
      <c r="R119" s="223">
        <f>Q119*H119</f>
        <v>0</v>
      </c>
      <c r="S119" s="223">
        <v>0</v>
      </c>
      <c r="T119" s="224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25" t="s">
        <v>141</v>
      </c>
      <c r="AT119" s="225" t="s">
        <v>136</v>
      </c>
      <c r="AU119" s="225" t="s">
        <v>83</v>
      </c>
      <c r="AY119" s="19" t="s">
        <v>134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19" t="s">
        <v>81</v>
      </c>
      <c r="BK119" s="226">
        <f>ROUND(I119*H119,2)</f>
        <v>0</v>
      </c>
      <c r="BL119" s="19" t="s">
        <v>141</v>
      </c>
      <c r="BM119" s="225" t="s">
        <v>995</v>
      </c>
    </row>
    <row r="120" s="2" customFormat="1">
      <c r="A120" s="40"/>
      <c r="B120" s="41"/>
      <c r="C120" s="42"/>
      <c r="D120" s="227" t="s">
        <v>143</v>
      </c>
      <c r="E120" s="42"/>
      <c r="F120" s="228" t="s">
        <v>996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143</v>
      </c>
      <c r="AU120" s="19" t="s">
        <v>83</v>
      </c>
    </row>
    <row r="121" s="13" customFormat="1">
      <c r="A121" s="13"/>
      <c r="B121" s="232"/>
      <c r="C121" s="233"/>
      <c r="D121" s="234" t="s">
        <v>145</v>
      </c>
      <c r="E121" s="235" t="s">
        <v>19</v>
      </c>
      <c r="F121" s="236" t="s">
        <v>997</v>
      </c>
      <c r="G121" s="233"/>
      <c r="H121" s="237">
        <v>459.60300000000001</v>
      </c>
      <c r="I121" s="238"/>
      <c r="J121" s="233"/>
      <c r="K121" s="233"/>
      <c r="L121" s="239"/>
      <c r="M121" s="240"/>
      <c r="N121" s="241"/>
      <c r="O121" s="241"/>
      <c r="P121" s="241"/>
      <c r="Q121" s="241"/>
      <c r="R121" s="241"/>
      <c r="S121" s="241"/>
      <c r="T121" s="24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3" t="s">
        <v>145</v>
      </c>
      <c r="AU121" s="243" t="s">
        <v>83</v>
      </c>
      <c r="AV121" s="13" t="s">
        <v>83</v>
      </c>
      <c r="AW121" s="13" t="s">
        <v>35</v>
      </c>
      <c r="AX121" s="13" t="s">
        <v>81</v>
      </c>
      <c r="AY121" s="243" t="s">
        <v>134</v>
      </c>
    </row>
    <row r="122" s="2" customFormat="1" ht="37.8" customHeight="1">
      <c r="A122" s="40"/>
      <c r="B122" s="41"/>
      <c r="C122" s="214" t="s">
        <v>173</v>
      </c>
      <c r="D122" s="214" t="s">
        <v>136</v>
      </c>
      <c r="E122" s="215" t="s">
        <v>325</v>
      </c>
      <c r="F122" s="216" t="s">
        <v>326</v>
      </c>
      <c r="G122" s="217" t="s">
        <v>163</v>
      </c>
      <c r="H122" s="218">
        <v>2757.6179999999999</v>
      </c>
      <c r="I122" s="219"/>
      <c r="J122" s="220">
        <f>ROUND(I122*H122,2)</f>
        <v>0</v>
      </c>
      <c r="K122" s="216" t="s">
        <v>140</v>
      </c>
      <c r="L122" s="46"/>
      <c r="M122" s="221" t="s">
        <v>19</v>
      </c>
      <c r="N122" s="222" t="s">
        <v>45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141</v>
      </c>
      <c r="AT122" s="225" t="s">
        <v>136</v>
      </c>
      <c r="AU122" s="225" t="s">
        <v>83</v>
      </c>
      <c r="AY122" s="19" t="s">
        <v>134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81</v>
      </c>
      <c r="BK122" s="226">
        <f>ROUND(I122*H122,2)</f>
        <v>0</v>
      </c>
      <c r="BL122" s="19" t="s">
        <v>141</v>
      </c>
      <c r="BM122" s="225" t="s">
        <v>998</v>
      </c>
    </row>
    <row r="123" s="2" customFormat="1">
      <c r="A123" s="40"/>
      <c r="B123" s="41"/>
      <c r="C123" s="42"/>
      <c r="D123" s="227" t="s">
        <v>143</v>
      </c>
      <c r="E123" s="42"/>
      <c r="F123" s="228" t="s">
        <v>999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143</v>
      </c>
      <c r="AU123" s="19" t="s">
        <v>83</v>
      </c>
    </row>
    <row r="124" s="13" customFormat="1">
      <c r="A124" s="13"/>
      <c r="B124" s="232"/>
      <c r="C124" s="233"/>
      <c r="D124" s="234" t="s">
        <v>145</v>
      </c>
      <c r="E124" s="235" t="s">
        <v>19</v>
      </c>
      <c r="F124" s="236" t="s">
        <v>997</v>
      </c>
      <c r="G124" s="233"/>
      <c r="H124" s="237">
        <v>459.60300000000001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145</v>
      </c>
      <c r="AU124" s="243" t="s">
        <v>83</v>
      </c>
      <c r="AV124" s="13" t="s">
        <v>83</v>
      </c>
      <c r="AW124" s="13" t="s">
        <v>35</v>
      </c>
      <c r="AX124" s="13" t="s">
        <v>81</v>
      </c>
      <c r="AY124" s="243" t="s">
        <v>134</v>
      </c>
    </row>
    <row r="125" s="13" customFormat="1">
      <c r="A125" s="13"/>
      <c r="B125" s="232"/>
      <c r="C125" s="233"/>
      <c r="D125" s="234" t="s">
        <v>145</v>
      </c>
      <c r="E125" s="233"/>
      <c r="F125" s="236" t="s">
        <v>1000</v>
      </c>
      <c r="G125" s="233"/>
      <c r="H125" s="237">
        <v>2757.6179999999999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145</v>
      </c>
      <c r="AU125" s="243" t="s">
        <v>83</v>
      </c>
      <c r="AV125" s="13" t="s">
        <v>83</v>
      </c>
      <c r="AW125" s="13" t="s">
        <v>4</v>
      </c>
      <c r="AX125" s="13" t="s">
        <v>81</v>
      </c>
      <c r="AY125" s="243" t="s">
        <v>134</v>
      </c>
    </row>
    <row r="126" s="2" customFormat="1" ht="24.15" customHeight="1">
      <c r="A126" s="40"/>
      <c r="B126" s="41"/>
      <c r="C126" s="214" t="s">
        <v>179</v>
      </c>
      <c r="D126" s="214" t="s">
        <v>136</v>
      </c>
      <c r="E126" s="215" t="s">
        <v>329</v>
      </c>
      <c r="F126" s="216" t="s">
        <v>1001</v>
      </c>
      <c r="G126" s="217" t="s">
        <v>163</v>
      </c>
      <c r="H126" s="218">
        <v>203.30799999999999</v>
      </c>
      <c r="I126" s="219"/>
      <c r="J126" s="220">
        <f>ROUND(I126*H126,2)</f>
        <v>0</v>
      </c>
      <c r="K126" s="216" t="s">
        <v>140</v>
      </c>
      <c r="L126" s="46"/>
      <c r="M126" s="221" t="s">
        <v>19</v>
      </c>
      <c r="N126" s="222" t="s">
        <v>45</v>
      </c>
      <c r="O126" s="86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141</v>
      </c>
      <c r="AT126" s="225" t="s">
        <v>136</v>
      </c>
      <c r="AU126" s="225" t="s">
        <v>83</v>
      </c>
      <c r="AY126" s="19" t="s">
        <v>134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81</v>
      </c>
      <c r="BK126" s="226">
        <f>ROUND(I126*H126,2)</f>
        <v>0</v>
      </c>
      <c r="BL126" s="19" t="s">
        <v>141</v>
      </c>
      <c r="BM126" s="225" t="s">
        <v>1002</v>
      </c>
    </row>
    <row r="127" s="2" customFormat="1">
      <c r="A127" s="40"/>
      <c r="B127" s="41"/>
      <c r="C127" s="42"/>
      <c r="D127" s="227" t="s">
        <v>143</v>
      </c>
      <c r="E127" s="42"/>
      <c r="F127" s="228" t="s">
        <v>1003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143</v>
      </c>
      <c r="AU127" s="19" t="s">
        <v>83</v>
      </c>
    </row>
    <row r="128" s="13" customFormat="1">
      <c r="A128" s="13"/>
      <c r="B128" s="232"/>
      <c r="C128" s="233"/>
      <c r="D128" s="234" t="s">
        <v>145</v>
      </c>
      <c r="E128" s="235" t="s">
        <v>19</v>
      </c>
      <c r="F128" s="236" t="s">
        <v>1004</v>
      </c>
      <c r="G128" s="233"/>
      <c r="H128" s="237">
        <v>203.30799999999999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145</v>
      </c>
      <c r="AU128" s="243" t="s">
        <v>83</v>
      </c>
      <c r="AV128" s="13" t="s">
        <v>83</v>
      </c>
      <c r="AW128" s="13" t="s">
        <v>35</v>
      </c>
      <c r="AX128" s="13" t="s">
        <v>74</v>
      </c>
      <c r="AY128" s="243" t="s">
        <v>134</v>
      </c>
    </row>
    <row r="129" s="14" customFormat="1">
      <c r="A129" s="14"/>
      <c r="B129" s="244"/>
      <c r="C129" s="245"/>
      <c r="D129" s="234" t="s">
        <v>145</v>
      </c>
      <c r="E129" s="246" t="s">
        <v>19</v>
      </c>
      <c r="F129" s="247" t="s">
        <v>988</v>
      </c>
      <c r="G129" s="245"/>
      <c r="H129" s="248">
        <v>203.30799999999999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145</v>
      </c>
      <c r="AU129" s="254" t="s">
        <v>83</v>
      </c>
      <c r="AV129" s="14" t="s">
        <v>141</v>
      </c>
      <c r="AW129" s="14" t="s">
        <v>35</v>
      </c>
      <c r="AX129" s="14" t="s">
        <v>81</v>
      </c>
      <c r="AY129" s="254" t="s">
        <v>134</v>
      </c>
    </row>
    <row r="130" s="2" customFormat="1" ht="37.8" customHeight="1">
      <c r="A130" s="40"/>
      <c r="B130" s="41"/>
      <c r="C130" s="214" t="s">
        <v>188</v>
      </c>
      <c r="D130" s="214" t="s">
        <v>136</v>
      </c>
      <c r="E130" s="215" t="s">
        <v>333</v>
      </c>
      <c r="F130" s="216" t="s">
        <v>334</v>
      </c>
      <c r="G130" s="217" t="s">
        <v>163</v>
      </c>
      <c r="H130" s="218">
        <v>33</v>
      </c>
      <c r="I130" s="219"/>
      <c r="J130" s="220">
        <f>ROUND(I130*H130,2)</f>
        <v>0</v>
      </c>
      <c r="K130" s="216" t="s">
        <v>140</v>
      </c>
      <c r="L130" s="46"/>
      <c r="M130" s="221" t="s">
        <v>19</v>
      </c>
      <c r="N130" s="222" t="s">
        <v>45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141</v>
      </c>
      <c r="AT130" s="225" t="s">
        <v>136</v>
      </c>
      <c r="AU130" s="225" t="s">
        <v>83</v>
      </c>
      <c r="AY130" s="19" t="s">
        <v>134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81</v>
      </c>
      <c r="BK130" s="226">
        <f>ROUND(I130*H130,2)</f>
        <v>0</v>
      </c>
      <c r="BL130" s="19" t="s">
        <v>141</v>
      </c>
      <c r="BM130" s="225" t="s">
        <v>1005</v>
      </c>
    </row>
    <row r="131" s="2" customFormat="1">
      <c r="A131" s="40"/>
      <c r="B131" s="41"/>
      <c r="C131" s="42"/>
      <c r="D131" s="227" t="s">
        <v>143</v>
      </c>
      <c r="E131" s="42"/>
      <c r="F131" s="228" t="s">
        <v>1006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143</v>
      </c>
      <c r="AU131" s="19" t="s">
        <v>83</v>
      </c>
    </row>
    <row r="132" s="13" customFormat="1">
      <c r="A132" s="13"/>
      <c r="B132" s="232"/>
      <c r="C132" s="233"/>
      <c r="D132" s="234" t="s">
        <v>145</v>
      </c>
      <c r="E132" s="235" t="s">
        <v>19</v>
      </c>
      <c r="F132" s="236" t="s">
        <v>1007</v>
      </c>
      <c r="G132" s="233"/>
      <c r="H132" s="237">
        <v>33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145</v>
      </c>
      <c r="AU132" s="243" t="s">
        <v>83</v>
      </c>
      <c r="AV132" s="13" t="s">
        <v>83</v>
      </c>
      <c r="AW132" s="13" t="s">
        <v>35</v>
      </c>
      <c r="AX132" s="13" t="s">
        <v>81</v>
      </c>
      <c r="AY132" s="243" t="s">
        <v>134</v>
      </c>
    </row>
    <row r="133" s="2" customFormat="1" ht="24.15" customHeight="1">
      <c r="A133" s="40"/>
      <c r="B133" s="41"/>
      <c r="C133" s="214" t="s">
        <v>195</v>
      </c>
      <c r="D133" s="214" t="s">
        <v>136</v>
      </c>
      <c r="E133" s="215" t="s">
        <v>340</v>
      </c>
      <c r="F133" s="216" t="s">
        <v>341</v>
      </c>
      <c r="G133" s="217" t="s">
        <v>204</v>
      </c>
      <c r="H133" s="218">
        <v>919.20600000000002</v>
      </c>
      <c r="I133" s="219"/>
      <c r="J133" s="220">
        <f>ROUND(I133*H133,2)</f>
        <v>0</v>
      </c>
      <c r="K133" s="216" t="s">
        <v>140</v>
      </c>
      <c r="L133" s="46"/>
      <c r="M133" s="221" t="s">
        <v>19</v>
      </c>
      <c r="N133" s="222" t="s">
        <v>45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141</v>
      </c>
      <c r="AT133" s="225" t="s">
        <v>136</v>
      </c>
      <c r="AU133" s="225" t="s">
        <v>83</v>
      </c>
      <c r="AY133" s="19" t="s">
        <v>134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81</v>
      </c>
      <c r="BK133" s="226">
        <f>ROUND(I133*H133,2)</f>
        <v>0</v>
      </c>
      <c r="BL133" s="19" t="s">
        <v>141</v>
      </c>
      <c r="BM133" s="225" t="s">
        <v>1008</v>
      </c>
    </row>
    <row r="134" s="2" customFormat="1">
      <c r="A134" s="40"/>
      <c r="B134" s="41"/>
      <c r="C134" s="42"/>
      <c r="D134" s="227" t="s">
        <v>143</v>
      </c>
      <c r="E134" s="42"/>
      <c r="F134" s="228" t="s">
        <v>1009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143</v>
      </c>
      <c r="AU134" s="19" t="s">
        <v>83</v>
      </c>
    </row>
    <row r="135" s="13" customFormat="1">
      <c r="A135" s="13"/>
      <c r="B135" s="232"/>
      <c r="C135" s="233"/>
      <c r="D135" s="234" t="s">
        <v>145</v>
      </c>
      <c r="E135" s="235" t="s">
        <v>19</v>
      </c>
      <c r="F135" s="236" t="s">
        <v>997</v>
      </c>
      <c r="G135" s="233"/>
      <c r="H135" s="237">
        <v>459.60300000000001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145</v>
      </c>
      <c r="AU135" s="243" t="s">
        <v>83</v>
      </c>
      <c r="AV135" s="13" t="s">
        <v>83</v>
      </c>
      <c r="AW135" s="13" t="s">
        <v>35</v>
      </c>
      <c r="AX135" s="13" t="s">
        <v>81</v>
      </c>
      <c r="AY135" s="243" t="s">
        <v>134</v>
      </c>
    </row>
    <row r="136" s="13" customFormat="1">
      <c r="A136" s="13"/>
      <c r="B136" s="232"/>
      <c r="C136" s="233"/>
      <c r="D136" s="234" t="s">
        <v>145</v>
      </c>
      <c r="E136" s="233"/>
      <c r="F136" s="236" t="s">
        <v>1010</v>
      </c>
      <c r="G136" s="233"/>
      <c r="H136" s="237">
        <v>919.20600000000002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145</v>
      </c>
      <c r="AU136" s="243" t="s">
        <v>83</v>
      </c>
      <c r="AV136" s="13" t="s">
        <v>83</v>
      </c>
      <c r="AW136" s="13" t="s">
        <v>4</v>
      </c>
      <c r="AX136" s="13" t="s">
        <v>81</v>
      </c>
      <c r="AY136" s="243" t="s">
        <v>134</v>
      </c>
    </row>
    <row r="137" s="2" customFormat="1" ht="24.15" customHeight="1">
      <c r="A137" s="40"/>
      <c r="B137" s="41"/>
      <c r="C137" s="214" t="s">
        <v>200</v>
      </c>
      <c r="D137" s="214" t="s">
        <v>136</v>
      </c>
      <c r="E137" s="215" t="s">
        <v>345</v>
      </c>
      <c r="F137" s="216" t="s">
        <v>346</v>
      </c>
      <c r="G137" s="217" t="s">
        <v>163</v>
      </c>
      <c r="H137" s="218">
        <v>459.60300000000001</v>
      </c>
      <c r="I137" s="219"/>
      <c r="J137" s="220">
        <f>ROUND(I137*H137,2)</f>
        <v>0</v>
      </c>
      <c r="K137" s="216" t="s">
        <v>140</v>
      </c>
      <c r="L137" s="46"/>
      <c r="M137" s="221" t="s">
        <v>19</v>
      </c>
      <c r="N137" s="222" t="s">
        <v>45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141</v>
      </c>
      <c r="AT137" s="225" t="s">
        <v>136</v>
      </c>
      <c r="AU137" s="225" t="s">
        <v>83</v>
      </c>
      <c r="AY137" s="19" t="s">
        <v>134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81</v>
      </c>
      <c r="BK137" s="226">
        <f>ROUND(I137*H137,2)</f>
        <v>0</v>
      </c>
      <c r="BL137" s="19" t="s">
        <v>141</v>
      </c>
      <c r="BM137" s="225" t="s">
        <v>1011</v>
      </c>
    </row>
    <row r="138" s="2" customFormat="1">
      <c r="A138" s="40"/>
      <c r="B138" s="41"/>
      <c r="C138" s="42"/>
      <c r="D138" s="227" t="s">
        <v>143</v>
      </c>
      <c r="E138" s="42"/>
      <c r="F138" s="228" t="s">
        <v>1012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143</v>
      </c>
      <c r="AU138" s="19" t="s">
        <v>83</v>
      </c>
    </row>
    <row r="139" s="13" customFormat="1">
      <c r="A139" s="13"/>
      <c r="B139" s="232"/>
      <c r="C139" s="233"/>
      <c r="D139" s="234" t="s">
        <v>145</v>
      </c>
      <c r="E139" s="235" t="s">
        <v>19</v>
      </c>
      <c r="F139" s="236" t="s">
        <v>997</v>
      </c>
      <c r="G139" s="233"/>
      <c r="H139" s="237">
        <v>459.60300000000001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145</v>
      </c>
      <c r="AU139" s="243" t="s">
        <v>83</v>
      </c>
      <c r="AV139" s="13" t="s">
        <v>83</v>
      </c>
      <c r="AW139" s="13" t="s">
        <v>35</v>
      </c>
      <c r="AX139" s="13" t="s">
        <v>81</v>
      </c>
      <c r="AY139" s="243" t="s">
        <v>134</v>
      </c>
    </row>
    <row r="140" s="2" customFormat="1" ht="24.15" customHeight="1">
      <c r="A140" s="40"/>
      <c r="B140" s="41"/>
      <c r="C140" s="214" t="s">
        <v>207</v>
      </c>
      <c r="D140" s="214" t="s">
        <v>136</v>
      </c>
      <c r="E140" s="215" t="s">
        <v>1013</v>
      </c>
      <c r="F140" s="216" t="s">
        <v>1014</v>
      </c>
      <c r="G140" s="217" t="s">
        <v>163</v>
      </c>
      <c r="H140" s="218">
        <v>170.30799999999999</v>
      </c>
      <c r="I140" s="219"/>
      <c r="J140" s="220">
        <f>ROUND(I140*H140,2)</f>
        <v>0</v>
      </c>
      <c r="K140" s="216" t="s">
        <v>140</v>
      </c>
      <c r="L140" s="46"/>
      <c r="M140" s="221" t="s">
        <v>19</v>
      </c>
      <c r="N140" s="222" t="s">
        <v>45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141</v>
      </c>
      <c r="AT140" s="225" t="s">
        <v>136</v>
      </c>
      <c r="AU140" s="225" t="s">
        <v>83</v>
      </c>
      <c r="AY140" s="19" t="s">
        <v>134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81</v>
      </c>
      <c r="BK140" s="226">
        <f>ROUND(I140*H140,2)</f>
        <v>0</v>
      </c>
      <c r="BL140" s="19" t="s">
        <v>141</v>
      </c>
      <c r="BM140" s="225" t="s">
        <v>1015</v>
      </c>
    </row>
    <row r="141" s="2" customFormat="1">
      <c r="A141" s="40"/>
      <c r="B141" s="41"/>
      <c r="C141" s="42"/>
      <c r="D141" s="227" t="s">
        <v>143</v>
      </c>
      <c r="E141" s="42"/>
      <c r="F141" s="228" t="s">
        <v>1016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143</v>
      </c>
      <c r="AU141" s="19" t="s">
        <v>83</v>
      </c>
    </row>
    <row r="142" s="13" customFormat="1">
      <c r="A142" s="13"/>
      <c r="B142" s="232"/>
      <c r="C142" s="233"/>
      <c r="D142" s="234" t="s">
        <v>145</v>
      </c>
      <c r="E142" s="235" t="s">
        <v>19</v>
      </c>
      <c r="F142" s="236" t="s">
        <v>978</v>
      </c>
      <c r="G142" s="233"/>
      <c r="H142" s="237">
        <v>227.34800000000001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145</v>
      </c>
      <c r="AU142" s="243" t="s">
        <v>83</v>
      </c>
      <c r="AV142" s="13" t="s">
        <v>83</v>
      </c>
      <c r="AW142" s="13" t="s">
        <v>35</v>
      </c>
      <c r="AX142" s="13" t="s">
        <v>74</v>
      </c>
      <c r="AY142" s="243" t="s">
        <v>134</v>
      </c>
    </row>
    <row r="143" s="13" customFormat="1">
      <c r="A143" s="13"/>
      <c r="B143" s="232"/>
      <c r="C143" s="233"/>
      <c r="D143" s="234" t="s">
        <v>145</v>
      </c>
      <c r="E143" s="235" t="s">
        <v>19</v>
      </c>
      <c r="F143" s="236" t="s">
        <v>1017</v>
      </c>
      <c r="G143" s="233"/>
      <c r="H143" s="237">
        <v>-57.039999999999999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145</v>
      </c>
      <c r="AU143" s="243" t="s">
        <v>83</v>
      </c>
      <c r="AV143" s="13" t="s">
        <v>83</v>
      </c>
      <c r="AW143" s="13" t="s">
        <v>35</v>
      </c>
      <c r="AX143" s="13" t="s">
        <v>74</v>
      </c>
      <c r="AY143" s="243" t="s">
        <v>134</v>
      </c>
    </row>
    <row r="144" s="15" customFormat="1">
      <c r="A144" s="15"/>
      <c r="B144" s="272"/>
      <c r="C144" s="273"/>
      <c r="D144" s="234" t="s">
        <v>145</v>
      </c>
      <c r="E144" s="274" t="s">
        <v>19</v>
      </c>
      <c r="F144" s="275" t="s">
        <v>1018</v>
      </c>
      <c r="G144" s="273"/>
      <c r="H144" s="276">
        <v>170.30799999999999</v>
      </c>
      <c r="I144" s="277"/>
      <c r="J144" s="273"/>
      <c r="K144" s="273"/>
      <c r="L144" s="278"/>
      <c r="M144" s="279"/>
      <c r="N144" s="280"/>
      <c r="O144" s="280"/>
      <c r="P144" s="280"/>
      <c r="Q144" s="280"/>
      <c r="R144" s="280"/>
      <c r="S144" s="280"/>
      <c r="T144" s="28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82" t="s">
        <v>145</v>
      </c>
      <c r="AU144" s="282" t="s">
        <v>83</v>
      </c>
      <c r="AV144" s="15" t="s">
        <v>154</v>
      </c>
      <c r="AW144" s="15" t="s">
        <v>35</v>
      </c>
      <c r="AX144" s="15" t="s">
        <v>74</v>
      </c>
      <c r="AY144" s="282" t="s">
        <v>134</v>
      </c>
    </row>
    <row r="145" s="14" customFormat="1">
      <c r="A145" s="14"/>
      <c r="B145" s="244"/>
      <c r="C145" s="245"/>
      <c r="D145" s="234" t="s">
        <v>145</v>
      </c>
      <c r="E145" s="246" t="s">
        <v>19</v>
      </c>
      <c r="F145" s="247" t="s">
        <v>147</v>
      </c>
      <c r="G145" s="245"/>
      <c r="H145" s="248">
        <v>170.30799999999999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145</v>
      </c>
      <c r="AU145" s="254" t="s">
        <v>83</v>
      </c>
      <c r="AV145" s="14" t="s">
        <v>141</v>
      </c>
      <c r="AW145" s="14" t="s">
        <v>35</v>
      </c>
      <c r="AX145" s="14" t="s">
        <v>81</v>
      </c>
      <c r="AY145" s="254" t="s">
        <v>134</v>
      </c>
    </row>
    <row r="146" s="2" customFormat="1" ht="24.15" customHeight="1">
      <c r="A146" s="40"/>
      <c r="B146" s="41"/>
      <c r="C146" s="214" t="s">
        <v>8</v>
      </c>
      <c r="D146" s="214" t="s">
        <v>136</v>
      </c>
      <c r="E146" s="215" t="s">
        <v>1019</v>
      </c>
      <c r="F146" s="216" t="s">
        <v>1020</v>
      </c>
      <c r="G146" s="217" t="s">
        <v>139</v>
      </c>
      <c r="H146" s="218">
        <v>345.27999999999997</v>
      </c>
      <c r="I146" s="219"/>
      <c r="J146" s="220">
        <f>ROUND(I146*H146,2)</f>
        <v>0</v>
      </c>
      <c r="K146" s="216" t="s">
        <v>140</v>
      </c>
      <c r="L146" s="46"/>
      <c r="M146" s="221" t="s">
        <v>19</v>
      </c>
      <c r="N146" s="222" t="s">
        <v>45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141</v>
      </c>
      <c r="AT146" s="225" t="s">
        <v>136</v>
      </c>
      <c r="AU146" s="225" t="s">
        <v>83</v>
      </c>
      <c r="AY146" s="19" t="s">
        <v>134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81</v>
      </c>
      <c r="BK146" s="226">
        <f>ROUND(I146*H146,2)</f>
        <v>0</v>
      </c>
      <c r="BL146" s="19" t="s">
        <v>141</v>
      </c>
      <c r="BM146" s="225" t="s">
        <v>1021</v>
      </c>
    </row>
    <row r="147" s="2" customFormat="1">
      <c r="A147" s="40"/>
      <c r="B147" s="41"/>
      <c r="C147" s="42"/>
      <c r="D147" s="227" t="s">
        <v>143</v>
      </c>
      <c r="E147" s="42"/>
      <c r="F147" s="228" t="s">
        <v>1022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143</v>
      </c>
      <c r="AU147" s="19" t="s">
        <v>83</v>
      </c>
    </row>
    <row r="148" s="13" customFormat="1">
      <c r="A148" s="13"/>
      <c r="B148" s="232"/>
      <c r="C148" s="233"/>
      <c r="D148" s="234" t="s">
        <v>145</v>
      </c>
      <c r="E148" s="235" t="s">
        <v>19</v>
      </c>
      <c r="F148" s="236" t="s">
        <v>972</v>
      </c>
      <c r="G148" s="233"/>
      <c r="H148" s="237">
        <v>153.28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145</v>
      </c>
      <c r="AU148" s="243" t="s">
        <v>83</v>
      </c>
      <c r="AV148" s="13" t="s">
        <v>83</v>
      </c>
      <c r="AW148" s="13" t="s">
        <v>35</v>
      </c>
      <c r="AX148" s="13" t="s">
        <v>74</v>
      </c>
      <c r="AY148" s="243" t="s">
        <v>134</v>
      </c>
    </row>
    <row r="149" s="13" customFormat="1">
      <c r="A149" s="13"/>
      <c r="B149" s="232"/>
      <c r="C149" s="233"/>
      <c r="D149" s="234" t="s">
        <v>145</v>
      </c>
      <c r="E149" s="235" t="s">
        <v>19</v>
      </c>
      <c r="F149" s="236" t="s">
        <v>973</v>
      </c>
      <c r="G149" s="233"/>
      <c r="H149" s="237">
        <v>192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145</v>
      </c>
      <c r="AU149" s="243" t="s">
        <v>83</v>
      </c>
      <c r="AV149" s="13" t="s">
        <v>83</v>
      </c>
      <c r="AW149" s="13" t="s">
        <v>35</v>
      </c>
      <c r="AX149" s="13" t="s">
        <v>74</v>
      </c>
      <c r="AY149" s="243" t="s">
        <v>134</v>
      </c>
    </row>
    <row r="150" s="14" customFormat="1">
      <c r="A150" s="14"/>
      <c r="B150" s="244"/>
      <c r="C150" s="245"/>
      <c r="D150" s="234" t="s">
        <v>145</v>
      </c>
      <c r="E150" s="246" t="s">
        <v>19</v>
      </c>
      <c r="F150" s="247" t="s">
        <v>147</v>
      </c>
      <c r="G150" s="245"/>
      <c r="H150" s="248">
        <v>345.27999999999997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145</v>
      </c>
      <c r="AU150" s="254" t="s">
        <v>83</v>
      </c>
      <c r="AV150" s="14" t="s">
        <v>141</v>
      </c>
      <c r="AW150" s="14" t="s">
        <v>35</v>
      </c>
      <c r="AX150" s="14" t="s">
        <v>81</v>
      </c>
      <c r="AY150" s="254" t="s">
        <v>134</v>
      </c>
    </row>
    <row r="151" s="2" customFormat="1" ht="16.5" customHeight="1">
      <c r="A151" s="40"/>
      <c r="B151" s="41"/>
      <c r="C151" s="255" t="s">
        <v>217</v>
      </c>
      <c r="D151" s="255" t="s">
        <v>201</v>
      </c>
      <c r="E151" s="256" t="s">
        <v>1023</v>
      </c>
      <c r="F151" s="257" t="s">
        <v>1024</v>
      </c>
      <c r="G151" s="258" t="s">
        <v>539</v>
      </c>
      <c r="H151" s="259">
        <v>6.9059999999999997</v>
      </c>
      <c r="I151" s="260"/>
      <c r="J151" s="261">
        <f>ROUND(I151*H151,2)</f>
        <v>0</v>
      </c>
      <c r="K151" s="257" t="s">
        <v>140</v>
      </c>
      <c r="L151" s="262"/>
      <c r="M151" s="263" t="s">
        <v>19</v>
      </c>
      <c r="N151" s="264" t="s">
        <v>45</v>
      </c>
      <c r="O151" s="86"/>
      <c r="P151" s="223">
        <f>O151*H151</f>
        <v>0</v>
      </c>
      <c r="Q151" s="223">
        <v>0.001</v>
      </c>
      <c r="R151" s="223">
        <f>Q151*H151</f>
        <v>0.0069059999999999998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188</v>
      </c>
      <c r="AT151" s="225" t="s">
        <v>201</v>
      </c>
      <c r="AU151" s="225" t="s">
        <v>83</v>
      </c>
      <c r="AY151" s="19" t="s">
        <v>134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81</v>
      </c>
      <c r="BK151" s="226">
        <f>ROUND(I151*H151,2)</f>
        <v>0</v>
      </c>
      <c r="BL151" s="19" t="s">
        <v>141</v>
      </c>
      <c r="BM151" s="225" t="s">
        <v>1025</v>
      </c>
    </row>
    <row r="152" s="13" customFormat="1">
      <c r="A152" s="13"/>
      <c r="B152" s="232"/>
      <c r="C152" s="233"/>
      <c r="D152" s="234" t="s">
        <v>145</v>
      </c>
      <c r="E152" s="233"/>
      <c r="F152" s="236" t="s">
        <v>1026</v>
      </c>
      <c r="G152" s="233"/>
      <c r="H152" s="237">
        <v>6.9059999999999997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145</v>
      </c>
      <c r="AU152" s="243" t="s">
        <v>83</v>
      </c>
      <c r="AV152" s="13" t="s">
        <v>83</v>
      </c>
      <c r="AW152" s="13" t="s">
        <v>4</v>
      </c>
      <c r="AX152" s="13" t="s">
        <v>81</v>
      </c>
      <c r="AY152" s="243" t="s">
        <v>134</v>
      </c>
    </row>
    <row r="153" s="2" customFormat="1" ht="24.15" customHeight="1">
      <c r="A153" s="40"/>
      <c r="B153" s="41"/>
      <c r="C153" s="214" t="s">
        <v>225</v>
      </c>
      <c r="D153" s="214" t="s">
        <v>136</v>
      </c>
      <c r="E153" s="215" t="s">
        <v>1027</v>
      </c>
      <c r="F153" s="216" t="s">
        <v>1028</v>
      </c>
      <c r="G153" s="217" t="s">
        <v>139</v>
      </c>
      <c r="H153" s="218">
        <v>179.19999999999999</v>
      </c>
      <c r="I153" s="219"/>
      <c r="J153" s="220">
        <f>ROUND(I153*H153,2)</f>
        <v>0</v>
      </c>
      <c r="K153" s="216" t="s">
        <v>140</v>
      </c>
      <c r="L153" s="46"/>
      <c r="M153" s="221" t="s">
        <v>19</v>
      </c>
      <c r="N153" s="222" t="s">
        <v>45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141</v>
      </c>
      <c r="AT153" s="225" t="s">
        <v>136</v>
      </c>
      <c r="AU153" s="225" t="s">
        <v>83</v>
      </c>
      <c r="AY153" s="19" t="s">
        <v>134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81</v>
      </c>
      <c r="BK153" s="226">
        <f>ROUND(I153*H153,2)</f>
        <v>0</v>
      </c>
      <c r="BL153" s="19" t="s">
        <v>141</v>
      </c>
      <c r="BM153" s="225" t="s">
        <v>1029</v>
      </c>
    </row>
    <row r="154" s="2" customFormat="1">
      <c r="A154" s="40"/>
      <c r="B154" s="41"/>
      <c r="C154" s="42"/>
      <c r="D154" s="227" t="s">
        <v>143</v>
      </c>
      <c r="E154" s="42"/>
      <c r="F154" s="228" t="s">
        <v>1030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143</v>
      </c>
      <c r="AU154" s="19" t="s">
        <v>83</v>
      </c>
    </row>
    <row r="155" s="13" customFormat="1">
      <c r="A155" s="13"/>
      <c r="B155" s="232"/>
      <c r="C155" s="233"/>
      <c r="D155" s="234" t="s">
        <v>145</v>
      </c>
      <c r="E155" s="235" t="s">
        <v>19</v>
      </c>
      <c r="F155" s="236" t="s">
        <v>1031</v>
      </c>
      <c r="G155" s="233"/>
      <c r="H155" s="237">
        <v>179.19999999999999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145</v>
      </c>
      <c r="AU155" s="243" t="s">
        <v>83</v>
      </c>
      <c r="AV155" s="13" t="s">
        <v>83</v>
      </c>
      <c r="AW155" s="13" t="s">
        <v>35</v>
      </c>
      <c r="AX155" s="13" t="s">
        <v>81</v>
      </c>
      <c r="AY155" s="243" t="s">
        <v>134</v>
      </c>
    </row>
    <row r="156" s="2" customFormat="1" ht="24.15" customHeight="1">
      <c r="A156" s="40"/>
      <c r="B156" s="41"/>
      <c r="C156" s="214" t="s">
        <v>230</v>
      </c>
      <c r="D156" s="214" t="s">
        <v>136</v>
      </c>
      <c r="E156" s="215" t="s">
        <v>358</v>
      </c>
      <c r="F156" s="216" t="s">
        <v>359</v>
      </c>
      <c r="G156" s="217" t="s">
        <v>139</v>
      </c>
      <c r="H156" s="218">
        <v>153.28</v>
      </c>
      <c r="I156" s="219"/>
      <c r="J156" s="220">
        <f>ROUND(I156*H156,2)</f>
        <v>0</v>
      </c>
      <c r="K156" s="216" t="s">
        <v>140</v>
      </c>
      <c r="L156" s="46"/>
      <c r="M156" s="221" t="s">
        <v>19</v>
      </c>
      <c r="N156" s="222" t="s">
        <v>45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141</v>
      </c>
      <c r="AT156" s="225" t="s">
        <v>136</v>
      </c>
      <c r="AU156" s="225" t="s">
        <v>83</v>
      </c>
      <c r="AY156" s="19" t="s">
        <v>134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81</v>
      </c>
      <c r="BK156" s="226">
        <f>ROUND(I156*H156,2)</f>
        <v>0</v>
      </c>
      <c r="BL156" s="19" t="s">
        <v>141</v>
      </c>
      <c r="BM156" s="225" t="s">
        <v>1032</v>
      </c>
    </row>
    <row r="157" s="2" customFormat="1">
      <c r="A157" s="40"/>
      <c r="B157" s="41"/>
      <c r="C157" s="42"/>
      <c r="D157" s="227" t="s">
        <v>143</v>
      </c>
      <c r="E157" s="42"/>
      <c r="F157" s="228" t="s">
        <v>1033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143</v>
      </c>
      <c r="AU157" s="19" t="s">
        <v>83</v>
      </c>
    </row>
    <row r="158" s="13" customFormat="1">
      <c r="A158" s="13"/>
      <c r="B158" s="232"/>
      <c r="C158" s="233"/>
      <c r="D158" s="234" t="s">
        <v>145</v>
      </c>
      <c r="E158" s="235" t="s">
        <v>19</v>
      </c>
      <c r="F158" s="236" t="s">
        <v>972</v>
      </c>
      <c r="G158" s="233"/>
      <c r="H158" s="237">
        <v>153.28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145</v>
      </c>
      <c r="AU158" s="243" t="s">
        <v>83</v>
      </c>
      <c r="AV158" s="13" t="s">
        <v>83</v>
      </c>
      <c r="AW158" s="13" t="s">
        <v>35</v>
      </c>
      <c r="AX158" s="13" t="s">
        <v>81</v>
      </c>
      <c r="AY158" s="243" t="s">
        <v>134</v>
      </c>
    </row>
    <row r="159" s="2" customFormat="1" ht="24.15" customHeight="1">
      <c r="A159" s="40"/>
      <c r="B159" s="41"/>
      <c r="C159" s="214" t="s">
        <v>238</v>
      </c>
      <c r="D159" s="214" t="s">
        <v>136</v>
      </c>
      <c r="E159" s="215" t="s">
        <v>1034</v>
      </c>
      <c r="F159" s="216" t="s">
        <v>1035</v>
      </c>
      <c r="G159" s="217" t="s">
        <v>139</v>
      </c>
      <c r="H159" s="218">
        <v>345.27999999999997</v>
      </c>
      <c r="I159" s="219"/>
      <c r="J159" s="220">
        <f>ROUND(I159*H159,2)</f>
        <v>0</v>
      </c>
      <c r="K159" s="216" t="s">
        <v>140</v>
      </c>
      <c r="L159" s="46"/>
      <c r="M159" s="221" t="s">
        <v>19</v>
      </c>
      <c r="N159" s="222" t="s">
        <v>45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141</v>
      </c>
      <c r="AT159" s="225" t="s">
        <v>136</v>
      </c>
      <c r="AU159" s="225" t="s">
        <v>83</v>
      </c>
      <c r="AY159" s="19" t="s">
        <v>134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81</v>
      </c>
      <c r="BK159" s="226">
        <f>ROUND(I159*H159,2)</f>
        <v>0</v>
      </c>
      <c r="BL159" s="19" t="s">
        <v>141</v>
      </c>
      <c r="BM159" s="225" t="s">
        <v>1036</v>
      </c>
    </row>
    <row r="160" s="2" customFormat="1">
      <c r="A160" s="40"/>
      <c r="B160" s="41"/>
      <c r="C160" s="42"/>
      <c r="D160" s="227" t="s">
        <v>143</v>
      </c>
      <c r="E160" s="42"/>
      <c r="F160" s="228" t="s">
        <v>1037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143</v>
      </c>
      <c r="AU160" s="19" t="s">
        <v>83</v>
      </c>
    </row>
    <row r="161" s="13" customFormat="1">
      <c r="A161" s="13"/>
      <c r="B161" s="232"/>
      <c r="C161" s="233"/>
      <c r="D161" s="234" t="s">
        <v>145</v>
      </c>
      <c r="E161" s="235" t="s">
        <v>19</v>
      </c>
      <c r="F161" s="236" t="s">
        <v>972</v>
      </c>
      <c r="G161" s="233"/>
      <c r="H161" s="237">
        <v>153.28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145</v>
      </c>
      <c r="AU161" s="243" t="s">
        <v>83</v>
      </c>
      <c r="AV161" s="13" t="s">
        <v>83</v>
      </c>
      <c r="AW161" s="13" t="s">
        <v>35</v>
      </c>
      <c r="AX161" s="13" t="s">
        <v>74</v>
      </c>
      <c r="AY161" s="243" t="s">
        <v>134</v>
      </c>
    </row>
    <row r="162" s="13" customFormat="1">
      <c r="A162" s="13"/>
      <c r="B162" s="232"/>
      <c r="C162" s="233"/>
      <c r="D162" s="234" t="s">
        <v>145</v>
      </c>
      <c r="E162" s="235" t="s">
        <v>19</v>
      </c>
      <c r="F162" s="236" t="s">
        <v>973</v>
      </c>
      <c r="G162" s="233"/>
      <c r="H162" s="237">
        <v>192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145</v>
      </c>
      <c r="AU162" s="243" t="s">
        <v>83</v>
      </c>
      <c r="AV162" s="13" t="s">
        <v>83</v>
      </c>
      <c r="AW162" s="13" t="s">
        <v>35</v>
      </c>
      <c r="AX162" s="13" t="s">
        <v>74</v>
      </c>
      <c r="AY162" s="243" t="s">
        <v>134</v>
      </c>
    </row>
    <row r="163" s="14" customFormat="1">
      <c r="A163" s="14"/>
      <c r="B163" s="244"/>
      <c r="C163" s="245"/>
      <c r="D163" s="234" t="s">
        <v>145</v>
      </c>
      <c r="E163" s="246" t="s">
        <v>19</v>
      </c>
      <c r="F163" s="247" t="s">
        <v>147</v>
      </c>
      <c r="G163" s="245"/>
      <c r="H163" s="248">
        <v>345.27999999999997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145</v>
      </c>
      <c r="AU163" s="254" t="s">
        <v>83</v>
      </c>
      <c r="AV163" s="14" t="s">
        <v>141</v>
      </c>
      <c r="AW163" s="14" t="s">
        <v>35</v>
      </c>
      <c r="AX163" s="14" t="s">
        <v>81</v>
      </c>
      <c r="AY163" s="254" t="s">
        <v>134</v>
      </c>
    </row>
    <row r="164" s="12" customFormat="1" ht="22.8" customHeight="1">
      <c r="A164" s="12"/>
      <c r="B164" s="198"/>
      <c r="C164" s="199"/>
      <c r="D164" s="200" t="s">
        <v>73</v>
      </c>
      <c r="E164" s="212" t="s">
        <v>83</v>
      </c>
      <c r="F164" s="212" t="s">
        <v>212</v>
      </c>
      <c r="G164" s="199"/>
      <c r="H164" s="199"/>
      <c r="I164" s="202"/>
      <c r="J164" s="213">
        <f>BK164</f>
        <v>0</v>
      </c>
      <c r="K164" s="199"/>
      <c r="L164" s="204"/>
      <c r="M164" s="205"/>
      <c r="N164" s="206"/>
      <c r="O164" s="206"/>
      <c r="P164" s="207">
        <f>SUM(P165:P167)</f>
        <v>0</v>
      </c>
      <c r="Q164" s="206"/>
      <c r="R164" s="207">
        <f>SUM(R165:R167)</f>
        <v>14.956644326000001</v>
      </c>
      <c r="S164" s="206"/>
      <c r="T164" s="208">
        <f>SUM(T165:T167)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9" t="s">
        <v>81</v>
      </c>
      <c r="AT164" s="210" t="s">
        <v>73</v>
      </c>
      <c r="AU164" s="210" t="s">
        <v>81</v>
      </c>
      <c r="AY164" s="209" t="s">
        <v>134</v>
      </c>
      <c r="BK164" s="211">
        <f>SUM(BK165:BK167)</f>
        <v>0</v>
      </c>
    </row>
    <row r="165" s="2" customFormat="1" ht="16.5" customHeight="1">
      <c r="A165" s="40"/>
      <c r="B165" s="41"/>
      <c r="C165" s="214" t="s">
        <v>245</v>
      </c>
      <c r="D165" s="214" t="s">
        <v>136</v>
      </c>
      <c r="E165" s="215" t="s">
        <v>1038</v>
      </c>
      <c r="F165" s="216" t="s">
        <v>1039</v>
      </c>
      <c r="G165" s="217" t="s">
        <v>163</v>
      </c>
      <c r="H165" s="218">
        <v>6.5</v>
      </c>
      <c r="I165" s="219"/>
      <c r="J165" s="220">
        <f>ROUND(I165*H165,2)</f>
        <v>0</v>
      </c>
      <c r="K165" s="216" t="s">
        <v>140</v>
      </c>
      <c r="L165" s="46"/>
      <c r="M165" s="221" t="s">
        <v>19</v>
      </c>
      <c r="N165" s="222" t="s">
        <v>45</v>
      </c>
      <c r="O165" s="86"/>
      <c r="P165" s="223">
        <f>O165*H165</f>
        <v>0</v>
      </c>
      <c r="Q165" s="223">
        <v>2.3010222040000001</v>
      </c>
      <c r="R165" s="223">
        <f>Q165*H165</f>
        <v>14.956644326000001</v>
      </c>
      <c r="S165" s="223">
        <v>0</v>
      </c>
      <c r="T165" s="224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25" t="s">
        <v>141</v>
      </c>
      <c r="AT165" s="225" t="s">
        <v>136</v>
      </c>
      <c r="AU165" s="225" t="s">
        <v>83</v>
      </c>
      <c r="AY165" s="19" t="s">
        <v>134</v>
      </c>
      <c r="BE165" s="226">
        <f>IF(N165="základní",J165,0)</f>
        <v>0</v>
      </c>
      <c r="BF165" s="226">
        <f>IF(N165="snížená",J165,0)</f>
        <v>0</v>
      </c>
      <c r="BG165" s="226">
        <f>IF(N165="zákl. přenesená",J165,0)</f>
        <v>0</v>
      </c>
      <c r="BH165" s="226">
        <f>IF(N165="sníž. přenesená",J165,0)</f>
        <v>0</v>
      </c>
      <c r="BI165" s="226">
        <f>IF(N165="nulová",J165,0)</f>
        <v>0</v>
      </c>
      <c r="BJ165" s="19" t="s">
        <v>81</v>
      </c>
      <c r="BK165" s="226">
        <f>ROUND(I165*H165,2)</f>
        <v>0</v>
      </c>
      <c r="BL165" s="19" t="s">
        <v>141</v>
      </c>
      <c r="BM165" s="225" t="s">
        <v>1040</v>
      </c>
    </row>
    <row r="166" s="2" customFormat="1">
      <c r="A166" s="40"/>
      <c r="B166" s="41"/>
      <c r="C166" s="42"/>
      <c r="D166" s="227" t="s">
        <v>143</v>
      </c>
      <c r="E166" s="42"/>
      <c r="F166" s="228" t="s">
        <v>1041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143</v>
      </c>
      <c r="AU166" s="19" t="s">
        <v>83</v>
      </c>
    </row>
    <row r="167" s="13" customFormat="1">
      <c r="A167" s="13"/>
      <c r="B167" s="232"/>
      <c r="C167" s="233"/>
      <c r="D167" s="234" t="s">
        <v>145</v>
      </c>
      <c r="E167" s="235" t="s">
        <v>19</v>
      </c>
      <c r="F167" s="236" t="s">
        <v>1042</v>
      </c>
      <c r="G167" s="233"/>
      <c r="H167" s="237">
        <v>6.5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145</v>
      </c>
      <c r="AU167" s="243" t="s">
        <v>83</v>
      </c>
      <c r="AV167" s="13" t="s">
        <v>83</v>
      </c>
      <c r="AW167" s="13" t="s">
        <v>35</v>
      </c>
      <c r="AX167" s="13" t="s">
        <v>81</v>
      </c>
      <c r="AY167" s="243" t="s">
        <v>134</v>
      </c>
    </row>
    <row r="168" s="12" customFormat="1" ht="22.8" customHeight="1">
      <c r="A168" s="12"/>
      <c r="B168" s="198"/>
      <c r="C168" s="199"/>
      <c r="D168" s="200" t="s">
        <v>73</v>
      </c>
      <c r="E168" s="212" t="s">
        <v>154</v>
      </c>
      <c r="F168" s="212" t="s">
        <v>400</v>
      </c>
      <c r="G168" s="199"/>
      <c r="H168" s="199"/>
      <c r="I168" s="202"/>
      <c r="J168" s="213">
        <f>BK168</f>
        <v>0</v>
      </c>
      <c r="K168" s="199"/>
      <c r="L168" s="204"/>
      <c r="M168" s="205"/>
      <c r="N168" s="206"/>
      <c r="O168" s="206"/>
      <c r="P168" s="207">
        <f>SUM(P169:P234)</f>
        <v>0</v>
      </c>
      <c r="Q168" s="206"/>
      <c r="R168" s="207">
        <f>SUM(R169:R234)</f>
        <v>210.4948092457235</v>
      </c>
      <c r="S168" s="206"/>
      <c r="T168" s="208">
        <f>SUM(T169:T234)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9" t="s">
        <v>81</v>
      </c>
      <c r="AT168" s="210" t="s">
        <v>73</v>
      </c>
      <c r="AU168" s="210" t="s">
        <v>81</v>
      </c>
      <c r="AY168" s="209" t="s">
        <v>134</v>
      </c>
      <c r="BK168" s="211">
        <f>SUM(BK169:BK234)</f>
        <v>0</v>
      </c>
    </row>
    <row r="169" s="2" customFormat="1" ht="44.25" customHeight="1">
      <c r="A169" s="40"/>
      <c r="B169" s="41"/>
      <c r="C169" s="214" t="s">
        <v>251</v>
      </c>
      <c r="D169" s="214" t="s">
        <v>136</v>
      </c>
      <c r="E169" s="215" t="s">
        <v>1043</v>
      </c>
      <c r="F169" s="216" t="s">
        <v>1044</v>
      </c>
      <c r="G169" s="217" t="s">
        <v>163</v>
      </c>
      <c r="H169" s="218">
        <v>8</v>
      </c>
      <c r="I169" s="219"/>
      <c r="J169" s="220">
        <f>ROUND(I169*H169,2)</f>
        <v>0</v>
      </c>
      <c r="K169" s="216" t="s">
        <v>140</v>
      </c>
      <c r="L169" s="46"/>
      <c r="M169" s="221" t="s">
        <v>19</v>
      </c>
      <c r="N169" s="222" t="s">
        <v>45</v>
      </c>
      <c r="O169" s="86"/>
      <c r="P169" s="223">
        <f>O169*H169</f>
        <v>0</v>
      </c>
      <c r="Q169" s="223">
        <v>2.8801600000000001</v>
      </c>
      <c r="R169" s="223">
        <f>Q169*H169</f>
        <v>23.04128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141</v>
      </c>
      <c r="AT169" s="225" t="s">
        <v>136</v>
      </c>
      <c r="AU169" s="225" t="s">
        <v>83</v>
      </c>
      <c r="AY169" s="19" t="s">
        <v>134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81</v>
      </c>
      <c r="BK169" s="226">
        <f>ROUND(I169*H169,2)</f>
        <v>0</v>
      </c>
      <c r="BL169" s="19" t="s">
        <v>141</v>
      </c>
      <c r="BM169" s="225" t="s">
        <v>1045</v>
      </c>
    </row>
    <row r="170" s="2" customFormat="1">
      <c r="A170" s="40"/>
      <c r="B170" s="41"/>
      <c r="C170" s="42"/>
      <c r="D170" s="227" t="s">
        <v>143</v>
      </c>
      <c r="E170" s="42"/>
      <c r="F170" s="228" t="s">
        <v>1046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143</v>
      </c>
      <c r="AU170" s="19" t="s">
        <v>83</v>
      </c>
    </row>
    <row r="171" s="13" customFormat="1">
      <c r="A171" s="13"/>
      <c r="B171" s="232"/>
      <c r="C171" s="233"/>
      <c r="D171" s="234" t="s">
        <v>145</v>
      </c>
      <c r="E171" s="235" t="s">
        <v>19</v>
      </c>
      <c r="F171" s="236" t="s">
        <v>1047</v>
      </c>
      <c r="G171" s="233"/>
      <c r="H171" s="237">
        <v>8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145</v>
      </c>
      <c r="AU171" s="243" t="s">
        <v>83</v>
      </c>
      <c r="AV171" s="13" t="s">
        <v>83</v>
      </c>
      <c r="AW171" s="13" t="s">
        <v>35</v>
      </c>
      <c r="AX171" s="13" t="s">
        <v>74</v>
      </c>
      <c r="AY171" s="243" t="s">
        <v>134</v>
      </c>
    </row>
    <row r="172" s="14" customFormat="1">
      <c r="A172" s="14"/>
      <c r="B172" s="244"/>
      <c r="C172" s="245"/>
      <c r="D172" s="234" t="s">
        <v>145</v>
      </c>
      <c r="E172" s="246" t="s">
        <v>19</v>
      </c>
      <c r="F172" s="247" t="s">
        <v>981</v>
      </c>
      <c r="G172" s="245"/>
      <c r="H172" s="248">
        <v>8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145</v>
      </c>
      <c r="AU172" s="254" t="s">
        <v>83</v>
      </c>
      <c r="AV172" s="14" t="s">
        <v>141</v>
      </c>
      <c r="AW172" s="14" t="s">
        <v>35</v>
      </c>
      <c r="AX172" s="14" t="s">
        <v>81</v>
      </c>
      <c r="AY172" s="254" t="s">
        <v>134</v>
      </c>
    </row>
    <row r="173" s="2" customFormat="1" ht="37.8" customHeight="1">
      <c r="A173" s="40"/>
      <c r="B173" s="41"/>
      <c r="C173" s="214" t="s">
        <v>256</v>
      </c>
      <c r="D173" s="214" t="s">
        <v>136</v>
      </c>
      <c r="E173" s="215" t="s">
        <v>583</v>
      </c>
      <c r="F173" s="216" t="s">
        <v>1048</v>
      </c>
      <c r="G173" s="217" t="s">
        <v>163</v>
      </c>
      <c r="H173" s="218">
        <v>19.699999999999999</v>
      </c>
      <c r="I173" s="219"/>
      <c r="J173" s="220">
        <f>ROUND(I173*H173,2)</f>
        <v>0</v>
      </c>
      <c r="K173" s="216" t="s">
        <v>140</v>
      </c>
      <c r="L173" s="46"/>
      <c r="M173" s="221" t="s">
        <v>19</v>
      </c>
      <c r="N173" s="222" t="s">
        <v>45</v>
      </c>
      <c r="O173" s="86"/>
      <c r="P173" s="223">
        <f>O173*H173</f>
        <v>0</v>
      </c>
      <c r="Q173" s="223">
        <v>2.8332345380000001</v>
      </c>
      <c r="R173" s="223">
        <f>Q173*H173</f>
        <v>55.814720398600002</v>
      </c>
      <c r="S173" s="223">
        <v>0</v>
      </c>
      <c r="T173" s="224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5" t="s">
        <v>141</v>
      </c>
      <c r="AT173" s="225" t="s">
        <v>136</v>
      </c>
      <c r="AU173" s="225" t="s">
        <v>83</v>
      </c>
      <c r="AY173" s="19" t="s">
        <v>134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9" t="s">
        <v>81</v>
      </c>
      <c r="BK173" s="226">
        <f>ROUND(I173*H173,2)</f>
        <v>0</v>
      </c>
      <c r="BL173" s="19" t="s">
        <v>141</v>
      </c>
      <c r="BM173" s="225" t="s">
        <v>1049</v>
      </c>
    </row>
    <row r="174" s="2" customFormat="1">
      <c r="A174" s="40"/>
      <c r="B174" s="41"/>
      <c r="C174" s="42"/>
      <c r="D174" s="227" t="s">
        <v>143</v>
      </c>
      <c r="E174" s="42"/>
      <c r="F174" s="228" t="s">
        <v>586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143</v>
      </c>
      <c r="AU174" s="19" t="s">
        <v>83</v>
      </c>
    </row>
    <row r="175" s="13" customFormat="1">
      <c r="A175" s="13"/>
      <c r="B175" s="232"/>
      <c r="C175" s="233"/>
      <c r="D175" s="234" t="s">
        <v>145</v>
      </c>
      <c r="E175" s="235" t="s">
        <v>19</v>
      </c>
      <c r="F175" s="236" t="s">
        <v>1050</v>
      </c>
      <c r="G175" s="233"/>
      <c r="H175" s="237">
        <v>7.5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145</v>
      </c>
      <c r="AU175" s="243" t="s">
        <v>83</v>
      </c>
      <c r="AV175" s="13" t="s">
        <v>83</v>
      </c>
      <c r="AW175" s="13" t="s">
        <v>35</v>
      </c>
      <c r="AX175" s="13" t="s">
        <v>74</v>
      </c>
      <c r="AY175" s="243" t="s">
        <v>134</v>
      </c>
    </row>
    <row r="176" s="13" customFormat="1">
      <c r="A176" s="13"/>
      <c r="B176" s="232"/>
      <c r="C176" s="233"/>
      <c r="D176" s="234" t="s">
        <v>145</v>
      </c>
      <c r="E176" s="235" t="s">
        <v>19</v>
      </c>
      <c r="F176" s="236" t="s">
        <v>1051</v>
      </c>
      <c r="G176" s="233"/>
      <c r="H176" s="237">
        <v>12.199999999999999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145</v>
      </c>
      <c r="AU176" s="243" t="s">
        <v>83</v>
      </c>
      <c r="AV176" s="13" t="s">
        <v>83</v>
      </c>
      <c r="AW176" s="13" t="s">
        <v>35</v>
      </c>
      <c r="AX176" s="13" t="s">
        <v>74</v>
      </c>
      <c r="AY176" s="243" t="s">
        <v>134</v>
      </c>
    </row>
    <row r="177" s="14" customFormat="1">
      <c r="A177" s="14"/>
      <c r="B177" s="244"/>
      <c r="C177" s="245"/>
      <c r="D177" s="234" t="s">
        <v>145</v>
      </c>
      <c r="E177" s="246" t="s">
        <v>19</v>
      </c>
      <c r="F177" s="247" t="s">
        <v>981</v>
      </c>
      <c r="G177" s="245"/>
      <c r="H177" s="248">
        <v>19.699999999999999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145</v>
      </c>
      <c r="AU177" s="254" t="s">
        <v>83</v>
      </c>
      <c r="AV177" s="14" t="s">
        <v>141</v>
      </c>
      <c r="AW177" s="14" t="s">
        <v>35</v>
      </c>
      <c r="AX177" s="14" t="s">
        <v>81</v>
      </c>
      <c r="AY177" s="254" t="s">
        <v>134</v>
      </c>
    </row>
    <row r="178" s="2" customFormat="1" ht="37.8" customHeight="1">
      <c r="A178" s="40"/>
      <c r="B178" s="41"/>
      <c r="C178" s="214" t="s">
        <v>263</v>
      </c>
      <c r="D178" s="214" t="s">
        <v>136</v>
      </c>
      <c r="E178" s="215" t="s">
        <v>592</v>
      </c>
      <c r="F178" s="216" t="s">
        <v>1052</v>
      </c>
      <c r="G178" s="217" t="s">
        <v>163</v>
      </c>
      <c r="H178" s="218">
        <v>30</v>
      </c>
      <c r="I178" s="219"/>
      <c r="J178" s="220">
        <f>ROUND(I178*H178,2)</f>
        <v>0</v>
      </c>
      <c r="K178" s="216" t="s">
        <v>140</v>
      </c>
      <c r="L178" s="46"/>
      <c r="M178" s="221" t="s">
        <v>19</v>
      </c>
      <c r="N178" s="222" t="s">
        <v>45</v>
      </c>
      <c r="O178" s="86"/>
      <c r="P178" s="223">
        <f>O178*H178</f>
        <v>0</v>
      </c>
      <c r="Q178" s="223">
        <v>2.8332345380000001</v>
      </c>
      <c r="R178" s="223">
        <f>Q178*H178</f>
        <v>84.997036140000006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141</v>
      </c>
      <c r="AT178" s="225" t="s">
        <v>136</v>
      </c>
      <c r="AU178" s="225" t="s">
        <v>83</v>
      </c>
      <c r="AY178" s="19" t="s">
        <v>134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81</v>
      </c>
      <c r="BK178" s="226">
        <f>ROUND(I178*H178,2)</f>
        <v>0</v>
      </c>
      <c r="BL178" s="19" t="s">
        <v>141</v>
      </c>
      <c r="BM178" s="225" t="s">
        <v>1053</v>
      </c>
    </row>
    <row r="179" s="2" customFormat="1">
      <c r="A179" s="40"/>
      <c r="B179" s="41"/>
      <c r="C179" s="42"/>
      <c r="D179" s="227" t="s">
        <v>143</v>
      </c>
      <c r="E179" s="42"/>
      <c r="F179" s="228" t="s">
        <v>1054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143</v>
      </c>
      <c r="AU179" s="19" t="s">
        <v>83</v>
      </c>
    </row>
    <row r="180" s="13" customFormat="1">
      <c r="A180" s="13"/>
      <c r="B180" s="232"/>
      <c r="C180" s="233"/>
      <c r="D180" s="234" t="s">
        <v>145</v>
      </c>
      <c r="E180" s="235" t="s">
        <v>19</v>
      </c>
      <c r="F180" s="236" t="s">
        <v>1055</v>
      </c>
      <c r="G180" s="233"/>
      <c r="H180" s="237">
        <v>7.5999999999999996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145</v>
      </c>
      <c r="AU180" s="243" t="s">
        <v>83</v>
      </c>
      <c r="AV180" s="13" t="s">
        <v>83</v>
      </c>
      <c r="AW180" s="13" t="s">
        <v>35</v>
      </c>
      <c r="AX180" s="13" t="s">
        <v>74</v>
      </c>
      <c r="AY180" s="243" t="s">
        <v>134</v>
      </c>
    </row>
    <row r="181" s="13" customFormat="1">
      <c r="A181" s="13"/>
      <c r="B181" s="232"/>
      <c r="C181" s="233"/>
      <c r="D181" s="234" t="s">
        <v>145</v>
      </c>
      <c r="E181" s="235" t="s">
        <v>19</v>
      </c>
      <c r="F181" s="236" t="s">
        <v>1056</v>
      </c>
      <c r="G181" s="233"/>
      <c r="H181" s="237">
        <v>4.7999999999999998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145</v>
      </c>
      <c r="AU181" s="243" t="s">
        <v>83</v>
      </c>
      <c r="AV181" s="13" t="s">
        <v>83</v>
      </c>
      <c r="AW181" s="13" t="s">
        <v>35</v>
      </c>
      <c r="AX181" s="13" t="s">
        <v>74</v>
      </c>
      <c r="AY181" s="243" t="s">
        <v>134</v>
      </c>
    </row>
    <row r="182" s="13" customFormat="1">
      <c r="A182" s="13"/>
      <c r="B182" s="232"/>
      <c r="C182" s="233"/>
      <c r="D182" s="234" t="s">
        <v>145</v>
      </c>
      <c r="E182" s="235" t="s">
        <v>19</v>
      </c>
      <c r="F182" s="236" t="s">
        <v>1057</v>
      </c>
      <c r="G182" s="233"/>
      <c r="H182" s="237">
        <v>8.6999999999999993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145</v>
      </c>
      <c r="AU182" s="243" t="s">
        <v>83</v>
      </c>
      <c r="AV182" s="13" t="s">
        <v>83</v>
      </c>
      <c r="AW182" s="13" t="s">
        <v>35</v>
      </c>
      <c r="AX182" s="13" t="s">
        <v>74</v>
      </c>
      <c r="AY182" s="243" t="s">
        <v>134</v>
      </c>
    </row>
    <row r="183" s="13" customFormat="1">
      <c r="A183" s="13"/>
      <c r="B183" s="232"/>
      <c r="C183" s="233"/>
      <c r="D183" s="234" t="s">
        <v>145</v>
      </c>
      <c r="E183" s="235" t="s">
        <v>19</v>
      </c>
      <c r="F183" s="236" t="s">
        <v>1058</v>
      </c>
      <c r="G183" s="233"/>
      <c r="H183" s="237">
        <v>8.9000000000000004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145</v>
      </c>
      <c r="AU183" s="243" t="s">
        <v>83</v>
      </c>
      <c r="AV183" s="13" t="s">
        <v>83</v>
      </c>
      <c r="AW183" s="13" t="s">
        <v>35</v>
      </c>
      <c r="AX183" s="13" t="s">
        <v>74</v>
      </c>
      <c r="AY183" s="243" t="s">
        <v>134</v>
      </c>
    </row>
    <row r="184" s="14" customFormat="1">
      <c r="A184" s="14"/>
      <c r="B184" s="244"/>
      <c r="C184" s="245"/>
      <c r="D184" s="234" t="s">
        <v>145</v>
      </c>
      <c r="E184" s="246" t="s">
        <v>19</v>
      </c>
      <c r="F184" s="247" t="s">
        <v>981</v>
      </c>
      <c r="G184" s="245"/>
      <c r="H184" s="248">
        <v>30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145</v>
      </c>
      <c r="AU184" s="254" t="s">
        <v>83</v>
      </c>
      <c r="AV184" s="14" t="s">
        <v>141</v>
      </c>
      <c r="AW184" s="14" t="s">
        <v>35</v>
      </c>
      <c r="AX184" s="14" t="s">
        <v>81</v>
      </c>
      <c r="AY184" s="254" t="s">
        <v>134</v>
      </c>
    </row>
    <row r="185" s="2" customFormat="1" ht="37.8" customHeight="1">
      <c r="A185" s="40"/>
      <c r="B185" s="41"/>
      <c r="C185" s="214" t="s">
        <v>7</v>
      </c>
      <c r="D185" s="214" t="s">
        <v>136</v>
      </c>
      <c r="E185" s="215" t="s">
        <v>605</v>
      </c>
      <c r="F185" s="216" t="s">
        <v>606</v>
      </c>
      <c r="G185" s="217" t="s">
        <v>139</v>
      </c>
      <c r="H185" s="218">
        <v>147.51300000000001</v>
      </c>
      <c r="I185" s="219"/>
      <c r="J185" s="220">
        <f>ROUND(I185*H185,2)</f>
        <v>0</v>
      </c>
      <c r="K185" s="216" t="s">
        <v>140</v>
      </c>
      <c r="L185" s="46"/>
      <c r="M185" s="221" t="s">
        <v>19</v>
      </c>
      <c r="N185" s="222" t="s">
        <v>45</v>
      </c>
      <c r="O185" s="86"/>
      <c r="P185" s="223">
        <f>O185*H185</f>
        <v>0</v>
      </c>
      <c r="Q185" s="223">
        <v>0.0086524240000000006</v>
      </c>
      <c r="R185" s="223">
        <f>Q185*H185</f>
        <v>1.276345021512</v>
      </c>
      <c r="S185" s="223">
        <v>0</v>
      </c>
      <c r="T185" s="224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25" t="s">
        <v>141</v>
      </c>
      <c r="AT185" s="225" t="s">
        <v>136</v>
      </c>
      <c r="AU185" s="225" t="s">
        <v>83</v>
      </c>
      <c r="AY185" s="19" t="s">
        <v>134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19" t="s">
        <v>81</v>
      </c>
      <c r="BK185" s="226">
        <f>ROUND(I185*H185,2)</f>
        <v>0</v>
      </c>
      <c r="BL185" s="19" t="s">
        <v>141</v>
      </c>
      <c r="BM185" s="225" t="s">
        <v>1059</v>
      </c>
    </row>
    <row r="186" s="2" customFormat="1">
      <c r="A186" s="40"/>
      <c r="B186" s="41"/>
      <c r="C186" s="42"/>
      <c r="D186" s="227" t="s">
        <v>143</v>
      </c>
      <c r="E186" s="42"/>
      <c r="F186" s="228" t="s">
        <v>1060</v>
      </c>
      <c r="G186" s="42"/>
      <c r="H186" s="42"/>
      <c r="I186" s="229"/>
      <c r="J186" s="42"/>
      <c r="K186" s="42"/>
      <c r="L186" s="46"/>
      <c r="M186" s="230"/>
      <c r="N186" s="231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143</v>
      </c>
      <c r="AU186" s="19" t="s">
        <v>83</v>
      </c>
    </row>
    <row r="187" s="13" customFormat="1">
      <c r="A187" s="13"/>
      <c r="B187" s="232"/>
      <c r="C187" s="233"/>
      <c r="D187" s="234" t="s">
        <v>145</v>
      </c>
      <c r="E187" s="235" t="s">
        <v>19</v>
      </c>
      <c r="F187" s="236" t="s">
        <v>1061</v>
      </c>
      <c r="G187" s="233"/>
      <c r="H187" s="237">
        <v>6.742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145</v>
      </c>
      <c r="AU187" s="243" t="s">
        <v>83</v>
      </c>
      <c r="AV187" s="13" t="s">
        <v>83</v>
      </c>
      <c r="AW187" s="13" t="s">
        <v>35</v>
      </c>
      <c r="AX187" s="13" t="s">
        <v>74</v>
      </c>
      <c r="AY187" s="243" t="s">
        <v>134</v>
      </c>
    </row>
    <row r="188" s="13" customFormat="1">
      <c r="A188" s="13"/>
      <c r="B188" s="232"/>
      <c r="C188" s="233"/>
      <c r="D188" s="234" t="s">
        <v>145</v>
      </c>
      <c r="E188" s="235" t="s">
        <v>19</v>
      </c>
      <c r="F188" s="236" t="s">
        <v>1062</v>
      </c>
      <c r="G188" s="233"/>
      <c r="H188" s="237">
        <v>5.0910000000000002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145</v>
      </c>
      <c r="AU188" s="243" t="s">
        <v>83</v>
      </c>
      <c r="AV188" s="13" t="s">
        <v>83</v>
      </c>
      <c r="AW188" s="13" t="s">
        <v>35</v>
      </c>
      <c r="AX188" s="13" t="s">
        <v>74</v>
      </c>
      <c r="AY188" s="243" t="s">
        <v>134</v>
      </c>
    </row>
    <row r="189" s="13" customFormat="1">
      <c r="A189" s="13"/>
      <c r="B189" s="232"/>
      <c r="C189" s="233"/>
      <c r="D189" s="234" t="s">
        <v>145</v>
      </c>
      <c r="E189" s="235" t="s">
        <v>19</v>
      </c>
      <c r="F189" s="236" t="s">
        <v>1063</v>
      </c>
      <c r="G189" s="233"/>
      <c r="H189" s="237">
        <v>6.96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145</v>
      </c>
      <c r="AU189" s="243" t="s">
        <v>83</v>
      </c>
      <c r="AV189" s="13" t="s">
        <v>83</v>
      </c>
      <c r="AW189" s="13" t="s">
        <v>35</v>
      </c>
      <c r="AX189" s="13" t="s">
        <v>74</v>
      </c>
      <c r="AY189" s="243" t="s">
        <v>134</v>
      </c>
    </row>
    <row r="190" s="15" customFormat="1">
      <c r="A190" s="15"/>
      <c r="B190" s="272"/>
      <c r="C190" s="273"/>
      <c r="D190" s="234" t="s">
        <v>145</v>
      </c>
      <c r="E190" s="274" t="s">
        <v>19</v>
      </c>
      <c r="F190" s="275" t="s">
        <v>1064</v>
      </c>
      <c r="G190" s="273"/>
      <c r="H190" s="276">
        <v>18.792999999999999</v>
      </c>
      <c r="I190" s="277"/>
      <c r="J190" s="273"/>
      <c r="K190" s="273"/>
      <c r="L190" s="278"/>
      <c r="M190" s="279"/>
      <c r="N190" s="280"/>
      <c r="O190" s="280"/>
      <c r="P190" s="280"/>
      <c r="Q190" s="280"/>
      <c r="R190" s="280"/>
      <c r="S190" s="280"/>
      <c r="T190" s="28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82" t="s">
        <v>145</v>
      </c>
      <c r="AU190" s="282" t="s">
        <v>83</v>
      </c>
      <c r="AV190" s="15" t="s">
        <v>154</v>
      </c>
      <c r="AW190" s="15" t="s">
        <v>35</v>
      </c>
      <c r="AX190" s="15" t="s">
        <v>74</v>
      </c>
      <c r="AY190" s="282" t="s">
        <v>134</v>
      </c>
    </row>
    <row r="191" s="13" customFormat="1">
      <c r="A191" s="13"/>
      <c r="B191" s="232"/>
      <c r="C191" s="233"/>
      <c r="D191" s="234" t="s">
        <v>145</v>
      </c>
      <c r="E191" s="235" t="s">
        <v>19</v>
      </c>
      <c r="F191" s="236" t="s">
        <v>1065</v>
      </c>
      <c r="G191" s="233"/>
      <c r="H191" s="237">
        <v>21.280000000000001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145</v>
      </c>
      <c r="AU191" s="243" t="s">
        <v>83</v>
      </c>
      <c r="AV191" s="13" t="s">
        <v>83</v>
      </c>
      <c r="AW191" s="13" t="s">
        <v>35</v>
      </c>
      <c r="AX191" s="13" t="s">
        <v>74</v>
      </c>
      <c r="AY191" s="243" t="s">
        <v>134</v>
      </c>
    </row>
    <row r="192" s="13" customFormat="1">
      <c r="A192" s="13"/>
      <c r="B192" s="232"/>
      <c r="C192" s="233"/>
      <c r="D192" s="234" t="s">
        <v>145</v>
      </c>
      <c r="E192" s="235" t="s">
        <v>19</v>
      </c>
      <c r="F192" s="236" t="s">
        <v>1066</v>
      </c>
      <c r="G192" s="233"/>
      <c r="H192" s="237">
        <v>45.597000000000001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145</v>
      </c>
      <c r="AU192" s="243" t="s">
        <v>83</v>
      </c>
      <c r="AV192" s="13" t="s">
        <v>83</v>
      </c>
      <c r="AW192" s="13" t="s">
        <v>35</v>
      </c>
      <c r="AX192" s="13" t="s">
        <v>74</v>
      </c>
      <c r="AY192" s="243" t="s">
        <v>134</v>
      </c>
    </row>
    <row r="193" s="13" customFormat="1">
      <c r="A193" s="13"/>
      <c r="B193" s="232"/>
      <c r="C193" s="233"/>
      <c r="D193" s="234" t="s">
        <v>145</v>
      </c>
      <c r="E193" s="235" t="s">
        <v>19</v>
      </c>
      <c r="F193" s="236" t="s">
        <v>1067</v>
      </c>
      <c r="G193" s="233"/>
      <c r="H193" s="237">
        <v>27.152000000000001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145</v>
      </c>
      <c r="AU193" s="243" t="s">
        <v>83</v>
      </c>
      <c r="AV193" s="13" t="s">
        <v>83</v>
      </c>
      <c r="AW193" s="13" t="s">
        <v>35</v>
      </c>
      <c r="AX193" s="13" t="s">
        <v>74</v>
      </c>
      <c r="AY193" s="243" t="s">
        <v>134</v>
      </c>
    </row>
    <row r="194" s="13" customFormat="1">
      <c r="A194" s="13"/>
      <c r="B194" s="232"/>
      <c r="C194" s="233"/>
      <c r="D194" s="234" t="s">
        <v>145</v>
      </c>
      <c r="E194" s="235" t="s">
        <v>19</v>
      </c>
      <c r="F194" s="236" t="s">
        <v>1068</v>
      </c>
      <c r="G194" s="233"/>
      <c r="H194" s="237">
        <v>34.691000000000003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145</v>
      </c>
      <c r="AU194" s="243" t="s">
        <v>83</v>
      </c>
      <c r="AV194" s="13" t="s">
        <v>83</v>
      </c>
      <c r="AW194" s="13" t="s">
        <v>35</v>
      </c>
      <c r="AX194" s="13" t="s">
        <v>74</v>
      </c>
      <c r="AY194" s="243" t="s">
        <v>134</v>
      </c>
    </row>
    <row r="195" s="15" customFormat="1">
      <c r="A195" s="15"/>
      <c r="B195" s="272"/>
      <c r="C195" s="273"/>
      <c r="D195" s="234" t="s">
        <v>145</v>
      </c>
      <c r="E195" s="274" t="s">
        <v>19</v>
      </c>
      <c r="F195" s="275" t="s">
        <v>1069</v>
      </c>
      <c r="G195" s="273"/>
      <c r="H195" s="276">
        <v>128.72</v>
      </c>
      <c r="I195" s="277"/>
      <c r="J195" s="273"/>
      <c r="K195" s="273"/>
      <c r="L195" s="278"/>
      <c r="M195" s="279"/>
      <c r="N195" s="280"/>
      <c r="O195" s="280"/>
      <c r="P195" s="280"/>
      <c r="Q195" s="280"/>
      <c r="R195" s="280"/>
      <c r="S195" s="280"/>
      <c r="T195" s="281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82" t="s">
        <v>145</v>
      </c>
      <c r="AU195" s="282" t="s">
        <v>83</v>
      </c>
      <c r="AV195" s="15" t="s">
        <v>154</v>
      </c>
      <c r="AW195" s="15" t="s">
        <v>35</v>
      </c>
      <c r="AX195" s="15" t="s">
        <v>74</v>
      </c>
      <c r="AY195" s="282" t="s">
        <v>134</v>
      </c>
    </row>
    <row r="196" s="14" customFormat="1">
      <c r="A196" s="14"/>
      <c r="B196" s="244"/>
      <c r="C196" s="245"/>
      <c r="D196" s="234" t="s">
        <v>145</v>
      </c>
      <c r="E196" s="246" t="s">
        <v>19</v>
      </c>
      <c r="F196" s="247" t="s">
        <v>147</v>
      </c>
      <c r="G196" s="245"/>
      <c r="H196" s="248">
        <v>147.51300000000001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145</v>
      </c>
      <c r="AU196" s="254" t="s">
        <v>83</v>
      </c>
      <c r="AV196" s="14" t="s">
        <v>141</v>
      </c>
      <c r="AW196" s="14" t="s">
        <v>35</v>
      </c>
      <c r="AX196" s="14" t="s">
        <v>81</v>
      </c>
      <c r="AY196" s="254" t="s">
        <v>134</v>
      </c>
    </row>
    <row r="197" s="2" customFormat="1" ht="37.8" customHeight="1">
      <c r="A197" s="40"/>
      <c r="B197" s="41"/>
      <c r="C197" s="214" t="s">
        <v>401</v>
      </c>
      <c r="D197" s="214" t="s">
        <v>136</v>
      </c>
      <c r="E197" s="215" t="s">
        <v>614</v>
      </c>
      <c r="F197" s="216" t="s">
        <v>615</v>
      </c>
      <c r="G197" s="217" t="s">
        <v>139</v>
      </c>
      <c r="H197" s="218">
        <v>147.51300000000001</v>
      </c>
      <c r="I197" s="219"/>
      <c r="J197" s="220">
        <f>ROUND(I197*H197,2)</f>
        <v>0</v>
      </c>
      <c r="K197" s="216" t="s">
        <v>140</v>
      </c>
      <c r="L197" s="46"/>
      <c r="M197" s="221" t="s">
        <v>19</v>
      </c>
      <c r="N197" s="222" t="s">
        <v>45</v>
      </c>
      <c r="O197" s="86"/>
      <c r="P197" s="223">
        <f>O197*H197</f>
        <v>0</v>
      </c>
      <c r="Q197" s="223">
        <v>0</v>
      </c>
      <c r="R197" s="223">
        <f>Q197*H197</f>
        <v>0</v>
      </c>
      <c r="S197" s="223">
        <v>0</v>
      </c>
      <c r="T197" s="224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5" t="s">
        <v>141</v>
      </c>
      <c r="AT197" s="225" t="s">
        <v>136</v>
      </c>
      <c r="AU197" s="225" t="s">
        <v>83</v>
      </c>
      <c r="AY197" s="19" t="s">
        <v>134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9" t="s">
        <v>81</v>
      </c>
      <c r="BK197" s="226">
        <f>ROUND(I197*H197,2)</f>
        <v>0</v>
      </c>
      <c r="BL197" s="19" t="s">
        <v>141</v>
      </c>
      <c r="BM197" s="225" t="s">
        <v>1070</v>
      </c>
    </row>
    <row r="198" s="2" customFormat="1">
      <c r="A198" s="40"/>
      <c r="B198" s="41"/>
      <c r="C198" s="42"/>
      <c r="D198" s="227" t="s">
        <v>143</v>
      </c>
      <c r="E198" s="42"/>
      <c r="F198" s="228" t="s">
        <v>1071</v>
      </c>
      <c r="G198" s="42"/>
      <c r="H198" s="42"/>
      <c r="I198" s="229"/>
      <c r="J198" s="42"/>
      <c r="K198" s="42"/>
      <c r="L198" s="46"/>
      <c r="M198" s="230"/>
      <c r="N198" s="231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143</v>
      </c>
      <c r="AU198" s="19" t="s">
        <v>83</v>
      </c>
    </row>
    <row r="199" s="13" customFormat="1">
      <c r="A199" s="13"/>
      <c r="B199" s="232"/>
      <c r="C199" s="233"/>
      <c r="D199" s="234" t="s">
        <v>145</v>
      </c>
      <c r="E199" s="235" t="s">
        <v>19</v>
      </c>
      <c r="F199" s="236" t="s">
        <v>1061</v>
      </c>
      <c r="G199" s="233"/>
      <c r="H199" s="237">
        <v>6.742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145</v>
      </c>
      <c r="AU199" s="243" t="s">
        <v>83</v>
      </c>
      <c r="AV199" s="13" t="s">
        <v>83</v>
      </c>
      <c r="AW199" s="13" t="s">
        <v>35</v>
      </c>
      <c r="AX199" s="13" t="s">
        <v>74</v>
      </c>
      <c r="AY199" s="243" t="s">
        <v>134</v>
      </c>
    </row>
    <row r="200" s="13" customFormat="1">
      <c r="A200" s="13"/>
      <c r="B200" s="232"/>
      <c r="C200" s="233"/>
      <c r="D200" s="234" t="s">
        <v>145</v>
      </c>
      <c r="E200" s="235" t="s">
        <v>19</v>
      </c>
      <c r="F200" s="236" t="s">
        <v>1062</v>
      </c>
      <c r="G200" s="233"/>
      <c r="H200" s="237">
        <v>5.0910000000000002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145</v>
      </c>
      <c r="AU200" s="243" t="s">
        <v>83</v>
      </c>
      <c r="AV200" s="13" t="s">
        <v>83</v>
      </c>
      <c r="AW200" s="13" t="s">
        <v>35</v>
      </c>
      <c r="AX200" s="13" t="s">
        <v>74</v>
      </c>
      <c r="AY200" s="243" t="s">
        <v>134</v>
      </c>
    </row>
    <row r="201" s="13" customFormat="1">
      <c r="A201" s="13"/>
      <c r="B201" s="232"/>
      <c r="C201" s="233"/>
      <c r="D201" s="234" t="s">
        <v>145</v>
      </c>
      <c r="E201" s="235" t="s">
        <v>19</v>
      </c>
      <c r="F201" s="236" t="s">
        <v>1063</v>
      </c>
      <c r="G201" s="233"/>
      <c r="H201" s="237">
        <v>6.96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145</v>
      </c>
      <c r="AU201" s="243" t="s">
        <v>83</v>
      </c>
      <c r="AV201" s="13" t="s">
        <v>83</v>
      </c>
      <c r="AW201" s="13" t="s">
        <v>35</v>
      </c>
      <c r="AX201" s="13" t="s">
        <v>74</v>
      </c>
      <c r="AY201" s="243" t="s">
        <v>134</v>
      </c>
    </row>
    <row r="202" s="15" customFormat="1">
      <c r="A202" s="15"/>
      <c r="B202" s="272"/>
      <c r="C202" s="273"/>
      <c r="D202" s="234" t="s">
        <v>145</v>
      </c>
      <c r="E202" s="274" t="s">
        <v>19</v>
      </c>
      <c r="F202" s="275" t="s">
        <v>1064</v>
      </c>
      <c r="G202" s="273"/>
      <c r="H202" s="276">
        <v>18.792999999999999</v>
      </c>
      <c r="I202" s="277"/>
      <c r="J202" s="273"/>
      <c r="K202" s="273"/>
      <c r="L202" s="278"/>
      <c r="M202" s="279"/>
      <c r="N202" s="280"/>
      <c r="O202" s="280"/>
      <c r="P202" s="280"/>
      <c r="Q202" s="280"/>
      <c r="R202" s="280"/>
      <c r="S202" s="280"/>
      <c r="T202" s="281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82" t="s">
        <v>145</v>
      </c>
      <c r="AU202" s="282" t="s">
        <v>83</v>
      </c>
      <c r="AV202" s="15" t="s">
        <v>154</v>
      </c>
      <c r="AW202" s="15" t="s">
        <v>35</v>
      </c>
      <c r="AX202" s="15" t="s">
        <v>74</v>
      </c>
      <c r="AY202" s="282" t="s">
        <v>134</v>
      </c>
    </row>
    <row r="203" s="13" customFormat="1">
      <c r="A203" s="13"/>
      <c r="B203" s="232"/>
      <c r="C203" s="233"/>
      <c r="D203" s="234" t="s">
        <v>145</v>
      </c>
      <c r="E203" s="235" t="s">
        <v>19</v>
      </c>
      <c r="F203" s="236" t="s">
        <v>1065</v>
      </c>
      <c r="G203" s="233"/>
      <c r="H203" s="237">
        <v>21.280000000000001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145</v>
      </c>
      <c r="AU203" s="243" t="s">
        <v>83</v>
      </c>
      <c r="AV203" s="13" t="s">
        <v>83</v>
      </c>
      <c r="AW203" s="13" t="s">
        <v>35</v>
      </c>
      <c r="AX203" s="13" t="s">
        <v>74</v>
      </c>
      <c r="AY203" s="243" t="s">
        <v>134</v>
      </c>
    </row>
    <row r="204" s="13" customFormat="1">
      <c r="A204" s="13"/>
      <c r="B204" s="232"/>
      <c r="C204" s="233"/>
      <c r="D204" s="234" t="s">
        <v>145</v>
      </c>
      <c r="E204" s="235" t="s">
        <v>19</v>
      </c>
      <c r="F204" s="236" t="s">
        <v>1066</v>
      </c>
      <c r="G204" s="233"/>
      <c r="H204" s="237">
        <v>45.597000000000001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145</v>
      </c>
      <c r="AU204" s="243" t="s">
        <v>83</v>
      </c>
      <c r="AV204" s="13" t="s">
        <v>83</v>
      </c>
      <c r="AW204" s="13" t="s">
        <v>35</v>
      </c>
      <c r="AX204" s="13" t="s">
        <v>74</v>
      </c>
      <c r="AY204" s="243" t="s">
        <v>134</v>
      </c>
    </row>
    <row r="205" s="13" customFormat="1">
      <c r="A205" s="13"/>
      <c r="B205" s="232"/>
      <c r="C205" s="233"/>
      <c r="D205" s="234" t="s">
        <v>145</v>
      </c>
      <c r="E205" s="235" t="s">
        <v>19</v>
      </c>
      <c r="F205" s="236" t="s">
        <v>1067</v>
      </c>
      <c r="G205" s="233"/>
      <c r="H205" s="237">
        <v>27.152000000000001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145</v>
      </c>
      <c r="AU205" s="243" t="s">
        <v>83</v>
      </c>
      <c r="AV205" s="13" t="s">
        <v>83</v>
      </c>
      <c r="AW205" s="13" t="s">
        <v>35</v>
      </c>
      <c r="AX205" s="13" t="s">
        <v>74</v>
      </c>
      <c r="AY205" s="243" t="s">
        <v>134</v>
      </c>
    </row>
    <row r="206" s="13" customFormat="1">
      <c r="A206" s="13"/>
      <c r="B206" s="232"/>
      <c r="C206" s="233"/>
      <c r="D206" s="234" t="s">
        <v>145</v>
      </c>
      <c r="E206" s="235" t="s">
        <v>19</v>
      </c>
      <c r="F206" s="236" t="s">
        <v>1068</v>
      </c>
      <c r="G206" s="233"/>
      <c r="H206" s="237">
        <v>34.691000000000003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145</v>
      </c>
      <c r="AU206" s="243" t="s">
        <v>83</v>
      </c>
      <c r="AV206" s="13" t="s">
        <v>83</v>
      </c>
      <c r="AW206" s="13" t="s">
        <v>35</v>
      </c>
      <c r="AX206" s="13" t="s">
        <v>74</v>
      </c>
      <c r="AY206" s="243" t="s">
        <v>134</v>
      </c>
    </row>
    <row r="207" s="15" customFormat="1">
      <c r="A207" s="15"/>
      <c r="B207" s="272"/>
      <c r="C207" s="273"/>
      <c r="D207" s="234" t="s">
        <v>145</v>
      </c>
      <c r="E207" s="274" t="s">
        <v>19</v>
      </c>
      <c r="F207" s="275" t="s">
        <v>1069</v>
      </c>
      <c r="G207" s="273"/>
      <c r="H207" s="276">
        <v>128.72</v>
      </c>
      <c r="I207" s="277"/>
      <c r="J207" s="273"/>
      <c r="K207" s="273"/>
      <c r="L207" s="278"/>
      <c r="M207" s="279"/>
      <c r="N207" s="280"/>
      <c r="O207" s="280"/>
      <c r="P207" s="280"/>
      <c r="Q207" s="280"/>
      <c r="R207" s="280"/>
      <c r="S207" s="280"/>
      <c r="T207" s="28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82" t="s">
        <v>145</v>
      </c>
      <c r="AU207" s="282" t="s">
        <v>83</v>
      </c>
      <c r="AV207" s="15" t="s">
        <v>154</v>
      </c>
      <c r="AW207" s="15" t="s">
        <v>35</v>
      </c>
      <c r="AX207" s="15" t="s">
        <v>74</v>
      </c>
      <c r="AY207" s="282" t="s">
        <v>134</v>
      </c>
    </row>
    <row r="208" s="14" customFormat="1">
      <c r="A208" s="14"/>
      <c r="B208" s="244"/>
      <c r="C208" s="245"/>
      <c r="D208" s="234" t="s">
        <v>145</v>
      </c>
      <c r="E208" s="246" t="s">
        <v>19</v>
      </c>
      <c r="F208" s="247" t="s">
        <v>147</v>
      </c>
      <c r="G208" s="245"/>
      <c r="H208" s="248">
        <v>147.51300000000001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145</v>
      </c>
      <c r="AU208" s="254" t="s">
        <v>83</v>
      </c>
      <c r="AV208" s="14" t="s">
        <v>141</v>
      </c>
      <c r="AW208" s="14" t="s">
        <v>35</v>
      </c>
      <c r="AX208" s="14" t="s">
        <v>81</v>
      </c>
      <c r="AY208" s="254" t="s">
        <v>134</v>
      </c>
    </row>
    <row r="209" s="2" customFormat="1" ht="37.8" customHeight="1">
      <c r="A209" s="40"/>
      <c r="B209" s="41"/>
      <c r="C209" s="214" t="s">
        <v>406</v>
      </c>
      <c r="D209" s="214" t="s">
        <v>136</v>
      </c>
      <c r="E209" s="215" t="s">
        <v>1072</v>
      </c>
      <c r="F209" s="216" t="s">
        <v>1073</v>
      </c>
      <c r="G209" s="217" t="s">
        <v>204</v>
      </c>
      <c r="H209" s="218">
        <v>0.11500000000000001</v>
      </c>
      <c r="I209" s="219"/>
      <c r="J209" s="220">
        <f>ROUND(I209*H209,2)</f>
        <v>0</v>
      </c>
      <c r="K209" s="216" t="s">
        <v>140</v>
      </c>
      <c r="L209" s="46"/>
      <c r="M209" s="221" t="s">
        <v>19</v>
      </c>
      <c r="N209" s="222" t="s">
        <v>45</v>
      </c>
      <c r="O209" s="86"/>
      <c r="P209" s="223">
        <f>O209*H209</f>
        <v>0</v>
      </c>
      <c r="Q209" s="223">
        <v>1.085275</v>
      </c>
      <c r="R209" s="223">
        <f>Q209*H209</f>
        <v>0.124806625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141</v>
      </c>
      <c r="AT209" s="225" t="s">
        <v>136</v>
      </c>
      <c r="AU209" s="225" t="s">
        <v>83</v>
      </c>
      <c r="AY209" s="19" t="s">
        <v>134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81</v>
      </c>
      <c r="BK209" s="226">
        <f>ROUND(I209*H209,2)</f>
        <v>0</v>
      </c>
      <c r="BL209" s="19" t="s">
        <v>141</v>
      </c>
      <c r="BM209" s="225" t="s">
        <v>1074</v>
      </c>
    </row>
    <row r="210" s="2" customFormat="1">
      <c r="A210" s="40"/>
      <c r="B210" s="41"/>
      <c r="C210" s="42"/>
      <c r="D210" s="227" t="s">
        <v>143</v>
      </c>
      <c r="E210" s="42"/>
      <c r="F210" s="228" t="s">
        <v>1075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143</v>
      </c>
      <c r="AU210" s="19" t="s">
        <v>83</v>
      </c>
    </row>
    <row r="211" s="13" customFormat="1">
      <c r="A211" s="13"/>
      <c r="B211" s="232"/>
      <c r="C211" s="233"/>
      <c r="D211" s="234" t="s">
        <v>145</v>
      </c>
      <c r="E211" s="235" t="s">
        <v>19</v>
      </c>
      <c r="F211" s="236" t="s">
        <v>1076</v>
      </c>
      <c r="G211" s="233"/>
      <c r="H211" s="237">
        <v>0.11500000000000001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145</v>
      </c>
      <c r="AU211" s="243" t="s">
        <v>83</v>
      </c>
      <c r="AV211" s="13" t="s">
        <v>83</v>
      </c>
      <c r="AW211" s="13" t="s">
        <v>35</v>
      </c>
      <c r="AX211" s="13" t="s">
        <v>81</v>
      </c>
      <c r="AY211" s="243" t="s">
        <v>134</v>
      </c>
    </row>
    <row r="212" s="2" customFormat="1" ht="44.25" customHeight="1">
      <c r="A212" s="40"/>
      <c r="B212" s="41"/>
      <c r="C212" s="214" t="s">
        <v>416</v>
      </c>
      <c r="D212" s="214" t="s">
        <v>136</v>
      </c>
      <c r="E212" s="215" t="s">
        <v>618</v>
      </c>
      <c r="F212" s="216" t="s">
        <v>619</v>
      </c>
      <c r="G212" s="217" t="s">
        <v>204</v>
      </c>
      <c r="H212" s="218">
        <v>1.2609999999999999</v>
      </c>
      <c r="I212" s="219"/>
      <c r="J212" s="220">
        <f>ROUND(I212*H212,2)</f>
        <v>0</v>
      </c>
      <c r="K212" s="216" t="s">
        <v>140</v>
      </c>
      <c r="L212" s="46"/>
      <c r="M212" s="221" t="s">
        <v>19</v>
      </c>
      <c r="N212" s="222" t="s">
        <v>45</v>
      </c>
      <c r="O212" s="86"/>
      <c r="P212" s="223">
        <f>O212*H212</f>
        <v>0</v>
      </c>
      <c r="Q212" s="223">
        <v>1.095275</v>
      </c>
      <c r="R212" s="223">
        <f>Q212*H212</f>
        <v>1.3811417749999999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141</v>
      </c>
      <c r="AT212" s="225" t="s">
        <v>136</v>
      </c>
      <c r="AU212" s="225" t="s">
        <v>83</v>
      </c>
      <c r="AY212" s="19" t="s">
        <v>134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81</v>
      </c>
      <c r="BK212" s="226">
        <f>ROUND(I212*H212,2)</f>
        <v>0</v>
      </c>
      <c r="BL212" s="19" t="s">
        <v>141</v>
      </c>
      <c r="BM212" s="225" t="s">
        <v>1077</v>
      </c>
    </row>
    <row r="213" s="2" customFormat="1">
      <c r="A213" s="40"/>
      <c r="B213" s="41"/>
      <c r="C213" s="42"/>
      <c r="D213" s="227" t="s">
        <v>143</v>
      </c>
      <c r="E213" s="42"/>
      <c r="F213" s="228" t="s">
        <v>1078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143</v>
      </c>
      <c r="AU213" s="19" t="s">
        <v>83</v>
      </c>
    </row>
    <row r="214" s="13" customFormat="1">
      <c r="A214" s="13"/>
      <c r="B214" s="232"/>
      <c r="C214" s="233"/>
      <c r="D214" s="234" t="s">
        <v>145</v>
      </c>
      <c r="E214" s="235" t="s">
        <v>19</v>
      </c>
      <c r="F214" s="236" t="s">
        <v>1079</v>
      </c>
      <c r="G214" s="233"/>
      <c r="H214" s="237">
        <v>0.34399999999999997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145</v>
      </c>
      <c r="AU214" s="243" t="s">
        <v>83</v>
      </c>
      <c r="AV214" s="13" t="s">
        <v>83</v>
      </c>
      <c r="AW214" s="13" t="s">
        <v>35</v>
      </c>
      <c r="AX214" s="13" t="s">
        <v>74</v>
      </c>
      <c r="AY214" s="243" t="s">
        <v>134</v>
      </c>
    </row>
    <row r="215" s="13" customFormat="1">
      <c r="A215" s="13"/>
      <c r="B215" s="232"/>
      <c r="C215" s="233"/>
      <c r="D215" s="234" t="s">
        <v>145</v>
      </c>
      <c r="E215" s="235" t="s">
        <v>19</v>
      </c>
      <c r="F215" s="236" t="s">
        <v>1080</v>
      </c>
      <c r="G215" s="233"/>
      <c r="H215" s="237">
        <v>0.41599999999999998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145</v>
      </c>
      <c r="AU215" s="243" t="s">
        <v>83</v>
      </c>
      <c r="AV215" s="13" t="s">
        <v>83</v>
      </c>
      <c r="AW215" s="13" t="s">
        <v>35</v>
      </c>
      <c r="AX215" s="13" t="s">
        <v>74</v>
      </c>
      <c r="AY215" s="243" t="s">
        <v>134</v>
      </c>
    </row>
    <row r="216" s="13" customFormat="1">
      <c r="A216" s="13"/>
      <c r="B216" s="232"/>
      <c r="C216" s="233"/>
      <c r="D216" s="234" t="s">
        <v>145</v>
      </c>
      <c r="E216" s="235" t="s">
        <v>19</v>
      </c>
      <c r="F216" s="236" t="s">
        <v>1081</v>
      </c>
      <c r="G216" s="233"/>
      <c r="H216" s="237">
        <v>0.501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145</v>
      </c>
      <c r="AU216" s="243" t="s">
        <v>83</v>
      </c>
      <c r="AV216" s="13" t="s">
        <v>83</v>
      </c>
      <c r="AW216" s="13" t="s">
        <v>35</v>
      </c>
      <c r="AX216" s="13" t="s">
        <v>74</v>
      </c>
      <c r="AY216" s="243" t="s">
        <v>134</v>
      </c>
    </row>
    <row r="217" s="14" customFormat="1">
      <c r="A217" s="14"/>
      <c r="B217" s="244"/>
      <c r="C217" s="245"/>
      <c r="D217" s="234" t="s">
        <v>145</v>
      </c>
      <c r="E217" s="246" t="s">
        <v>19</v>
      </c>
      <c r="F217" s="247" t="s">
        <v>147</v>
      </c>
      <c r="G217" s="245"/>
      <c r="H217" s="248">
        <v>1.2609999999999999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145</v>
      </c>
      <c r="AU217" s="254" t="s">
        <v>83</v>
      </c>
      <c r="AV217" s="14" t="s">
        <v>141</v>
      </c>
      <c r="AW217" s="14" t="s">
        <v>35</v>
      </c>
      <c r="AX217" s="14" t="s">
        <v>81</v>
      </c>
      <c r="AY217" s="254" t="s">
        <v>134</v>
      </c>
    </row>
    <row r="218" s="2" customFormat="1" ht="44.25" customHeight="1">
      <c r="A218" s="40"/>
      <c r="B218" s="41"/>
      <c r="C218" s="214" t="s">
        <v>426</v>
      </c>
      <c r="D218" s="214" t="s">
        <v>136</v>
      </c>
      <c r="E218" s="215" t="s">
        <v>625</v>
      </c>
      <c r="F218" s="216" t="s">
        <v>1082</v>
      </c>
      <c r="G218" s="217" t="s">
        <v>204</v>
      </c>
      <c r="H218" s="218">
        <v>1.165</v>
      </c>
      <c r="I218" s="219"/>
      <c r="J218" s="220">
        <f>ROUND(I218*H218,2)</f>
        <v>0</v>
      </c>
      <c r="K218" s="216" t="s">
        <v>140</v>
      </c>
      <c r="L218" s="46"/>
      <c r="M218" s="221" t="s">
        <v>19</v>
      </c>
      <c r="N218" s="222" t="s">
        <v>45</v>
      </c>
      <c r="O218" s="86"/>
      <c r="P218" s="223">
        <f>O218*H218</f>
        <v>0</v>
      </c>
      <c r="Q218" s="223">
        <v>1.0395514030999999</v>
      </c>
      <c r="R218" s="223">
        <f>Q218*H218</f>
        <v>1.2110773846114999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141</v>
      </c>
      <c r="AT218" s="225" t="s">
        <v>136</v>
      </c>
      <c r="AU218" s="225" t="s">
        <v>83</v>
      </c>
      <c r="AY218" s="19" t="s">
        <v>134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81</v>
      </c>
      <c r="BK218" s="226">
        <f>ROUND(I218*H218,2)</f>
        <v>0</v>
      </c>
      <c r="BL218" s="19" t="s">
        <v>141</v>
      </c>
      <c r="BM218" s="225" t="s">
        <v>1083</v>
      </c>
    </row>
    <row r="219" s="2" customFormat="1">
      <c r="A219" s="40"/>
      <c r="B219" s="41"/>
      <c r="C219" s="42"/>
      <c r="D219" s="227" t="s">
        <v>143</v>
      </c>
      <c r="E219" s="42"/>
      <c r="F219" s="228" t="s">
        <v>1084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143</v>
      </c>
      <c r="AU219" s="19" t="s">
        <v>83</v>
      </c>
    </row>
    <row r="220" s="13" customFormat="1">
      <c r="A220" s="13"/>
      <c r="B220" s="232"/>
      <c r="C220" s="233"/>
      <c r="D220" s="234" t="s">
        <v>145</v>
      </c>
      <c r="E220" s="235" t="s">
        <v>19</v>
      </c>
      <c r="F220" s="236" t="s">
        <v>1085</v>
      </c>
      <c r="G220" s="233"/>
      <c r="H220" s="237">
        <v>0.45100000000000001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145</v>
      </c>
      <c r="AU220" s="243" t="s">
        <v>83</v>
      </c>
      <c r="AV220" s="13" t="s">
        <v>83</v>
      </c>
      <c r="AW220" s="13" t="s">
        <v>35</v>
      </c>
      <c r="AX220" s="13" t="s">
        <v>74</v>
      </c>
      <c r="AY220" s="243" t="s">
        <v>134</v>
      </c>
    </row>
    <row r="221" s="13" customFormat="1">
      <c r="A221" s="13"/>
      <c r="B221" s="232"/>
      <c r="C221" s="233"/>
      <c r="D221" s="234" t="s">
        <v>145</v>
      </c>
      <c r="E221" s="235" t="s">
        <v>19</v>
      </c>
      <c r="F221" s="236" t="s">
        <v>1086</v>
      </c>
      <c r="G221" s="233"/>
      <c r="H221" s="237">
        <v>0.29399999999999998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145</v>
      </c>
      <c r="AU221" s="243" t="s">
        <v>83</v>
      </c>
      <c r="AV221" s="13" t="s">
        <v>83</v>
      </c>
      <c r="AW221" s="13" t="s">
        <v>35</v>
      </c>
      <c r="AX221" s="13" t="s">
        <v>74</v>
      </c>
      <c r="AY221" s="243" t="s">
        <v>134</v>
      </c>
    </row>
    <row r="222" s="13" customFormat="1">
      <c r="A222" s="13"/>
      <c r="B222" s="232"/>
      <c r="C222" s="233"/>
      <c r="D222" s="234" t="s">
        <v>145</v>
      </c>
      <c r="E222" s="235" t="s">
        <v>19</v>
      </c>
      <c r="F222" s="236" t="s">
        <v>1087</v>
      </c>
      <c r="G222" s="233"/>
      <c r="H222" s="237">
        <v>0.124</v>
      </c>
      <c r="I222" s="238"/>
      <c r="J222" s="233"/>
      <c r="K222" s="233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145</v>
      </c>
      <c r="AU222" s="243" t="s">
        <v>83</v>
      </c>
      <c r="AV222" s="13" t="s">
        <v>83</v>
      </c>
      <c r="AW222" s="13" t="s">
        <v>35</v>
      </c>
      <c r="AX222" s="13" t="s">
        <v>74</v>
      </c>
      <c r="AY222" s="243" t="s">
        <v>134</v>
      </c>
    </row>
    <row r="223" s="13" customFormat="1">
      <c r="A223" s="13"/>
      <c r="B223" s="232"/>
      <c r="C223" s="233"/>
      <c r="D223" s="234" t="s">
        <v>145</v>
      </c>
      <c r="E223" s="235" t="s">
        <v>19</v>
      </c>
      <c r="F223" s="236" t="s">
        <v>1088</v>
      </c>
      <c r="G223" s="233"/>
      <c r="H223" s="237">
        <v>0.29599999999999999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145</v>
      </c>
      <c r="AU223" s="243" t="s">
        <v>83</v>
      </c>
      <c r="AV223" s="13" t="s">
        <v>83</v>
      </c>
      <c r="AW223" s="13" t="s">
        <v>35</v>
      </c>
      <c r="AX223" s="13" t="s">
        <v>74</v>
      </c>
      <c r="AY223" s="243" t="s">
        <v>134</v>
      </c>
    </row>
    <row r="224" s="14" customFormat="1">
      <c r="A224" s="14"/>
      <c r="B224" s="244"/>
      <c r="C224" s="245"/>
      <c r="D224" s="234" t="s">
        <v>145</v>
      </c>
      <c r="E224" s="246" t="s">
        <v>19</v>
      </c>
      <c r="F224" s="247" t="s">
        <v>1089</v>
      </c>
      <c r="G224" s="245"/>
      <c r="H224" s="248">
        <v>1.165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145</v>
      </c>
      <c r="AU224" s="254" t="s">
        <v>83</v>
      </c>
      <c r="AV224" s="14" t="s">
        <v>141</v>
      </c>
      <c r="AW224" s="14" t="s">
        <v>35</v>
      </c>
      <c r="AX224" s="14" t="s">
        <v>81</v>
      </c>
      <c r="AY224" s="254" t="s">
        <v>134</v>
      </c>
    </row>
    <row r="225" s="2" customFormat="1" ht="16.5" customHeight="1">
      <c r="A225" s="40"/>
      <c r="B225" s="41"/>
      <c r="C225" s="214" t="s">
        <v>431</v>
      </c>
      <c r="D225" s="214" t="s">
        <v>136</v>
      </c>
      <c r="E225" s="215" t="s">
        <v>1090</v>
      </c>
      <c r="F225" s="216" t="s">
        <v>1091</v>
      </c>
      <c r="G225" s="217" t="s">
        <v>220</v>
      </c>
      <c r="H225" s="218">
        <v>9</v>
      </c>
      <c r="I225" s="219"/>
      <c r="J225" s="220">
        <f>ROUND(I225*H225,2)</f>
        <v>0</v>
      </c>
      <c r="K225" s="216" t="s">
        <v>140</v>
      </c>
      <c r="L225" s="46"/>
      <c r="M225" s="221" t="s">
        <v>19</v>
      </c>
      <c r="N225" s="222" t="s">
        <v>45</v>
      </c>
      <c r="O225" s="86"/>
      <c r="P225" s="223">
        <f>O225*H225</f>
        <v>0</v>
      </c>
      <c r="Q225" s="223">
        <v>0.144006</v>
      </c>
      <c r="R225" s="223">
        <f>Q225*H225</f>
        <v>1.296054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141</v>
      </c>
      <c r="AT225" s="225" t="s">
        <v>136</v>
      </c>
      <c r="AU225" s="225" t="s">
        <v>83</v>
      </c>
      <c r="AY225" s="19" t="s">
        <v>134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81</v>
      </c>
      <c r="BK225" s="226">
        <f>ROUND(I225*H225,2)</f>
        <v>0</v>
      </c>
      <c r="BL225" s="19" t="s">
        <v>141</v>
      </c>
      <c r="BM225" s="225" t="s">
        <v>1092</v>
      </c>
    </row>
    <row r="226" s="2" customFormat="1">
      <c r="A226" s="40"/>
      <c r="B226" s="41"/>
      <c r="C226" s="42"/>
      <c r="D226" s="227" t="s">
        <v>143</v>
      </c>
      <c r="E226" s="42"/>
      <c r="F226" s="228" t="s">
        <v>1093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143</v>
      </c>
      <c r="AU226" s="19" t="s">
        <v>83</v>
      </c>
    </row>
    <row r="227" s="13" customFormat="1">
      <c r="A227" s="13"/>
      <c r="B227" s="232"/>
      <c r="C227" s="233"/>
      <c r="D227" s="234" t="s">
        <v>145</v>
      </c>
      <c r="E227" s="235" t="s">
        <v>19</v>
      </c>
      <c r="F227" s="236" t="s">
        <v>1094</v>
      </c>
      <c r="G227" s="233"/>
      <c r="H227" s="237">
        <v>9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145</v>
      </c>
      <c r="AU227" s="243" t="s">
        <v>83</v>
      </c>
      <c r="AV227" s="13" t="s">
        <v>83</v>
      </c>
      <c r="AW227" s="13" t="s">
        <v>35</v>
      </c>
      <c r="AX227" s="13" t="s">
        <v>81</v>
      </c>
      <c r="AY227" s="243" t="s">
        <v>134</v>
      </c>
    </row>
    <row r="228" s="2" customFormat="1" ht="16.5" customHeight="1">
      <c r="A228" s="40"/>
      <c r="B228" s="41"/>
      <c r="C228" s="255" t="s">
        <v>453</v>
      </c>
      <c r="D228" s="255" t="s">
        <v>201</v>
      </c>
      <c r="E228" s="256" t="s">
        <v>1095</v>
      </c>
      <c r="F228" s="257" t="s">
        <v>1096</v>
      </c>
      <c r="G228" s="258" t="s">
        <v>220</v>
      </c>
      <c r="H228" s="259">
        <v>9</v>
      </c>
      <c r="I228" s="260"/>
      <c r="J228" s="261">
        <f>ROUND(I228*H228,2)</f>
        <v>0</v>
      </c>
      <c r="K228" s="257" t="s">
        <v>571</v>
      </c>
      <c r="L228" s="262"/>
      <c r="M228" s="263" t="s">
        <v>19</v>
      </c>
      <c r="N228" s="264" t="s">
        <v>45</v>
      </c>
      <c r="O228" s="86"/>
      <c r="P228" s="223">
        <f>O228*H228</f>
        <v>0</v>
      </c>
      <c r="Q228" s="223">
        <v>4.2999999999999998</v>
      </c>
      <c r="R228" s="223">
        <f>Q228*H228</f>
        <v>38.699999999999996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188</v>
      </c>
      <c r="AT228" s="225" t="s">
        <v>201</v>
      </c>
      <c r="AU228" s="225" t="s">
        <v>83</v>
      </c>
      <c r="AY228" s="19" t="s">
        <v>134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81</v>
      </c>
      <c r="BK228" s="226">
        <f>ROUND(I228*H228,2)</f>
        <v>0</v>
      </c>
      <c r="BL228" s="19" t="s">
        <v>141</v>
      </c>
      <c r="BM228" s="225" t="s">
        <v>1097</v>
      </c>
    </row>
    <row r="229" s="2" customFormat="1" ht="24.15" customHeight="1">
      <c r="A229" s="40"/>
      <c r="B229" s="41"/>
      <c r="C229" s="214" t="s">
        <v>457</v>
      </c>
      <c r="D229" s="214" t="s">
        <v>136</v>
      </c>
      <c r="E229" s="215" t="s">
        <v>1098</v>
      </c>
      <c r="F229" s="216" t="s">
        <v>1099</v>
      </c>
      <c r="G229" s="217" t="s">
        <v>204</v>
      </c>
      <c r="H229" s="218">
        <v>0.22900000000000001</v>
      </c>
      <c r="I229" s="219"/>
      <c r="J229" s="220">
        <f>ROUND(I229*H229,2)</f>
        <v>0</v>
      </c>
      <c r="K229" s="216" t="s">
        <v>140</v>
      </c>
      <c r="L229" s="46"/>
      <c r="M229" s="221" t="s">
        <v>19</v>
      </c>
      <c r="N229" s="222" t="s">
        <v>45</v>
      </c>
      <c r="O229" s="86"/>
      <c r="P229" s="223">
        <f>O229*H229</f>
        <v>0</v>
      </c>
      <c r="Q229" s="223">
        <v>1.0485690000000001</v>
      </c>
      <c r="R229" s="223">
        <f>Q229*H229</f>
        <v>0.24012230100000004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141</v>
      </c>
      <c r="AT229" s="225" t="s">
        <v>136</v>
      </c>
      <c r="AU229" s="225" t="s">
        <v>83</v>
      </c>
      <c r="AY229" s="19" t="s">
        <v>134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81</v>
      </c>
      <c r="BK229" s="226">
        <f>ROUND(I229*H229,2)</f>
        <v>0</v>
      </c>
      <c r="BL229" s="19" t="s">
        <v>141</v>
      </c>
      <c r="BM229" s="225" t="s">
        <v>1100</v>
      </c>
    </row>
    <row r="230" s="2" customFormat="1">
      <c r="A230" s="40"/>
      <c r="B230" s="41"/>
      <c r="C230" s="42"/>
      <c r="D230" s="227" t="s">
        <v>143</v>
      </c>
      <c r="E230" s="42"/>
      <c r="F230" s="228" t="s">
        <v>1101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143</v>
      </c>
      <c r="AU230" s="19" t="s">
        <v>83</v>
      </c>
    </row>
    <row r="231" s="13" customFormat="1">
      <c r="A231" s="13"/>
      <c r="B231" s="232"/>
      <c r="C231" s="233"/>
      <c r="D231" s="234" t="s">
        <v>145</v>
      </c>
      <c r="E231" s="235" t="s">
        <v>19</v>
      </c>
      <c r="F231" s="236" t="s">
        <v>1102</v>
      </c>
      <c r="G231" s="233"/>
      <c r="H231" s="237">
        <v>0.22900000000000001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145</v>
      </c>
      <c r="AU231" s="243" t="s">
        <v>83</v>
      </c>
      <c r="AV231" s="13" t="s">
        <v>83</v>
      </c>
      <c r="AW231" s="13" t="s">
        <v>35</v>
      </c>
      <c r="AX231" s="13" t="s">
        <v>81</v>
      </c>
      <c r="AY231" s="243" t="s">
        <v>134</v>
      </c>
    </row>
    <row r="232" s="2" customFormat="1" ht="24.15" customHeight="1">
      <c r="A232" s="40"/>
      <c r="B232" s="41"/>
      <c r="C232" s="214" t="s">
        <v>462</v>
      </c>
      <c r="D232" s="214" t="s">
        <v>136</v>
      </c>
      <c r="E232" s="215" t="s">
        <v>1103</v>
      </c>
      <c r="F232" s="216" t="s">
        <v>1104</v>
      </c>
      <c r="G232" s="217" t="s">
        <v>163</v>
      </c>
      <c r="H232" s="218">
        <v>0.95999999999999996</v>
      </c>
      <c r="I232" s="219"/>
      <c r="J232" s="220">
        <f>ROUND(I232*H232,2)</f>
        <v>0</v>
      </c>
      <c r="K232" s="216" t="s">
        <v>140</v>
      </c>
      <c r="L232" s="46"/>
      <c r="M232" s="221" t="s">
        <v>19</v>
      </c>
      <c r="N232" s="222" t="s">
        <v>45</v>
      </c>
      <c r="O232" s="86"/>
      <c r="P232" s="223">
        <f>O232*H232</f>
        <v>0</v>
      </c>
      <c r="Q232" s="223">
        <v>2.5127350000000002</v>
      </c>
      <c r="R232" s="223">
        <f>Q232*H232</f>
        <v>2.4122256000000002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141</v>
      </c>
      <c r="AT232" s="225" t="s">
        <v>136</v>
      </c>
      <c r="AU232" s="225" t="s">
        <v>83</v>
      </c>
      <c r="AY232" s="19" t="s">
        <v>134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81</v>
      </c>
      <c r="BK232" s="226">
        <f>ROUND(I232*H232,2)</f>
        <v>0</v>
      </c>
      <c r="BL232" s="19" t="s">
        <v>141</v>
      </c>
      <c r="BM232" s="225" t="s">
        <v>1105</v>
      </c>
    </row>
    <row r="233" s="2" customFormat="1">
      <c r="A233" s="40"/>
      <c r="B233" s="41"/>
      <c r="C233" s="42"/>
      <c r="D233" s="227" t="s">
        <v>143</v>
      </c>
      <c r="E233" s="42"/>
      <c r="F233" s="228" t="s">
        <v>1106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143</v>
      </c>
      <c r="AU233" s="19" t="s">
        <v>83</v>
      </c>
    </row>
    <row r="234" s="13" customFormat="1">
      <c r="A234" s="13"/>
      <c r="B234" s="232"/>
      <c r="C234" s="233"/>
      <c r="D234" s="234" t="s">
        <v>145</v>
      </c>
      <c r="E234" s="235" t="s">
        <v>19</v>
      </c>
      <c r="F234" s="236" t="s">
        <v>1107</v>
      </c>
      <c r="G234" s="233"/>
      <c r="H234" s="237">
        <v>0.95999999999999996</v>
      </c>
      <c r="I234" s="238"/>
      <c r="J234" s="233"/>
      <c r="K234" s="233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145</v>
      </c>
      <c r="AU234" s="243" t="s">
        <v>83</v>
      </c>
      <c r="AV234" s="13" t="s">
        <v>83</v>
      </c>
      <c r="AW234" s="13" t="s">
        <v>35</v>
      </c>
      <c r="AX234" s="13" t="s">
        <v>81</v>
      </c>
      <c r="AY234" s="243" t="s">
        <v>134</v>
      </c>
    </row>
    <row r="235" s="12" customFormat="1" ht="22.8" customHeight="1">
      <c r="A235" s="12"/>
      <c r="B235" s="198"/>
      <c r="C235" s="199"/>
      <c r="D235" s="200" t="s">
        <v>73</v>
      </c>
      <c r="E235" s="212" t="s">
        <v>141</v>
      </c>
      <c r="F235" s="212" t="s">
        <v>405</v>
      </c>
      <c r="G235" s="199"/>
      <c r="H235" s="199"/>
      <c r="I235" s="202"/>
      <c r="J235" s="213">
        <f>BK235</f>
        <v>0</v>
      </c>
      <c r="K235" s="199"/>
      <c r="L235" s="204"/>
      <c r="M235" s="205"/>
      <c r="N235" s="206"/>
      <c r="O235" s="206"/>
      <c r="P235" s="207">
        <f>SUM(P236:P252)</f>
        <v>0</v>
      </c>
      <c r="Q235" s="206"/>
      <c r="R235" s="207">
        <f>SUM(R236:R252)</f>
        <v>410.59106644000002</v>
      </c>
      <c r="S235" s="206"/>
      <c r="T235" s="208">
        <f>SUM(T236:T252)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9" t="s">
        <v>81</v>
      </c>
      <c r="AT235" s="210" t="s">
        <v>73</v>
      </c>
      <c r="AU235" s="210" t="s">
        <v>81</v>
      </c>
      <c r="AY235" s="209" t="s">
        <v>134</v>
      </c>
      <c r="BK235" s="211">
        <f>SUM(BK236:BK252)</f>
        <v>0</v>
      </c>
    </row>
    <row r="236" s="2" customFormat="1" ht="16.5" customHeight="1">
      <c r="A236" s="40"/>
      <c r="B236" s="41"/>
      <c r="C236" s="214" t="s">
        <v>160</v>
      </c>
      <c r="D236" s="214" t="s">
        <v>136</v>
      </c>
      <c r="E236" s="215" t="s">
        <v>666</v>
      </c>
      <c r="F236" s="216" t="s">
        <v>667</v>
      </c>
      <c r="G236" s="217" t="s">
        <v>139</v>
      </c>
      <c r="H236" s="218">
        <v>440</v>
      </c>
      <c r="I236" s="219"/>
      <c r="J236" s="220">
        <f>ROUND(I236*H236,2)</f>
        <v>0</v>
      </c>
      <c r="K236" s="216" t="s">
        <v>140</v>
      </c>
      <c r="L236" s="46"/>
      <c r="M236" s="221" t="s">
        <v>19</v>
      </c>
      <c r="N236" s="222" t="s">
        <v>45</v>
      </c>
      <c r="O236" s="86"/>
      <c r="P236" s="223">
        <f>O236*H236</f>
        <v>0</v>
      </c>
      <c r="Q236" s="223">
        <v>0.21251999999999999</v>
      </c>
      <c r="R236" s="223">
        <f>Q236*H236</f>
        <v>93.508799999999994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141</v>
      </c>
      <c r="AT236" s="225" t="s">
        <v>136</v>
      </c>
      <c r="AU236" s="225" t="s">
        <v>83</v>
      </c>
      <c r="AY236" s="19" t="s">
        <v>134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81</v>
      </c>
      <c r="BK236" s="226">
        <f>ROUND(I236*H236,2)</f>
        <v>0</v>
      </c>
      <c r="BL236" s="19" t="s">
        <v>141</v>
      </c>
      <c r="BM236" s="225" t="s">
        <v>1108</v>
      </c>
    </row>
    <row r="237" s="2" customFormat="1">
      <c r="A237" s="40"/>
      <c r="B237" s="41"/>
      <c r="C237" s="42"/>
      <c r="D237" s="227" t="s">
        <v>143</v>
      </c>
      <c r="E237" s="42"/>
      <c r="F237" s="228" t="s">
        <v>1109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143</v>
      </c>
      <c r="AU237" s="19" t="s">
        <v>83</v>
      </c>
    </row>
    <row r="238" s="13" customFormat="1">
      <c r="A238" s="13"/>
      <c r="B238" s="232"/>
      <c r="C238" s="233"/>
      <c r="D238" s="234" t="s">
        <v>145</v>
      </c>
      <c r="E238" s="235" t="s">
        <v>19</v>
      </c>
      <c r="F238" s="236" t="s">
        <v>1110</v>
      </c>
      <c r="G238" s="233"/>
      <c r="H238" s="237">
        <v>440</v>
      </c>
      <c r="I238" s="238"/>
      <c r="J238" s="233"/>
      <c r="K238" s="233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145</v>
      </c>
      <c r="AU238" s="243" t="s">
        <v>83</v>
      </c>
      <c r="AV238" s="13" t="s">
        <v>83</v>
      </c>
      <c r="AW238" s="13" t="s">
        <v>35</v>
      </c>
      <c r="AX238" s="13" t="s">
        <v>81</v>
      </c>
      <c r="AY238" s="243" t="s">
        <v>134</v>
      </c>
    </row>
    <row r="239" s="2" customFormat="1" ht="24.15" customHeight="1">
      <c r="A239" s="40"/>
      <c r="B239" s="41"/>
      <c r="C239" s="214" t="s">
        <v>640</v>
      </c>
      <c r="D239" s="214" t="s">
        <v>136</v>
      </c>
      <c r="E239" s="215" t="s">
        <v>1111</v>
      </c>
      <c r="F239" s="216" t="s">
        <v>1112</v>
      </c>
      <c r="G239" s="217" t="s">
        <v>139</v>
      </c>
      <c r="H239" s="218">
        <v>485</v>
      </c>
      <c r="I239" s="219"/>
      <c r="J239" s="220">
        <f>ROUND(I239*H239,2)</f>
        <v>0</v>
      </c>
      <c r="K239" s="216" t="s">
        <v>140</v>
      </c>
      <c r="L239" s="46"/>
      <c r="M239" s="221" t="s">
        <v>19</v>
      </c>
      <c r="N239" s="222" t="s">
        <v>45</v>
      </c>
      <c r="O239" s="86"/>
      <c r="P239" s="223">
        <f>O239*H239</f>
        <v>0</v>
      </c>
      <c r="Q239" s="223">
        <v>0.0002786</v>
      </c>
      <c r="R239" s="223">
        <f>Q239*H239</f>
        <v>0.13512099999999999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141</v>
      </c>
      <c r="AT239" s="225" t="s">
        <v>136</v>
      </c>
      <c r="AU239" s="225" t="s">
        <v>83</v>
      </c>
      <c r="AY239" s="19" t="s">
        <v>134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81</v>
      </c>
      <c r="BK239" s="226">
        <f>ROUND(I239*H239,2)</f>
        <v>0</v>
      </c>
      <c r="BL239" s="19" t="s">
        <v>141</v>
      </c>
      <c r="BM239" s="225" t="s">
        <v>1113</v>
      </c>
    </row>
    <row r="240" s="2" customFormat="1">
      <c r="A240" s="40"/>
      <c r="B240" s="41"/>
      <c r="C240" s="42"/>
      <c r="D240" s="227" t="s">
        <v>143</v>
      </c>
      <c r="E240" s="42"/>
      <c r="F240" s="228" t="s">
        <v>1114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143</v>
      </c>
      <c r="AU240" s="19" t="s">
        <v>83</v>
      </c>
    </row>
    <row r="241" s="13" customFormat="1">
      <c r="A241" s="13"/>
      <c r="B241" s="232"/>
      <c r="C241" s="233"/>
      <c r="D241" s="234" t="s">
        <v>145</v>
      </c>
      <c r="E241" s="235" t="s">
        <v>19</v>
      </c>
      <c r="F241" s="236" t="s">
        <v>1115</v>
      </c>
      <c r="G241" s="233"/>
      <c r="H241" s="237">
        <v>485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145</v>
      </c>
      <c r="AU241" s="243" t="s">
        <v>83</v>
      </c>
      <c r="AV241" s="13" t="s">
        <v>83</v>
      </c>
      <c r="AW241" s="13" t="s">
        <v>35</v>
      </c>
      <c r="AX241" s="13" t="s">
        <v>81</v>
      </c>
      <c r="AY241" s="243" t="s">
        <v>134</v>
      </c>
    </row>
    <row r="242" s="2" customFormat="1" ht="16.5" customHeight="1">
      <c r="A242" s="40"/>
      <c r="B242" s="41"/>
      <c r="C242" s="255" t="s">
        <v>646</v>
      </c>
      <c r="D242" s="255" t="s">
        <v>201</v>
      </c>
      <c r="E242" s="256" t="s">
        <v>392</v>
      </c>
      <c r="F242" s="257" t="s">
        <v>393</v>
      </c>
      <c r="G242" s="258" t="s">
        <v>139</v>
      </c>
      <c r="H242" s="259">
        <v>582</v>
      </c>
      <c r="I242" s="260"/>
      <c r="J242" s="261">
        <f>ROUND(I242*H242,2)</f>
        <v>0</v>
      </c>
      <c r="K242" s="257" t="s">
        <v>140</v>
      </c>
      <c r="L242" s="262"/>
      <c r="M242" s="263" t="s">
        <v>19</v>
      </c>
      <c r="N242" s="264" t="s">
        <v>45</v>
      </c>
      <c r="O242" s="86"/>
      <c r="P242" s="223">
        <f>O242*H242</f>
        <v>0</v>
      </c>
      <c r="Q242" s="223">
        <v>0.00029999999999999997</v>
      </c>
      <c r="R242" s="223">
        <f>Q242*H242</f>
        <v>0.17459999999999998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188</v>
      </c>
      <c r="AT242" s="225" t="s">
        <v>201</v>
      </c>
      <c r="AU242" s="225" t="s">
        <v>83</v>
      </c>
      <c r="AY242" s="19" t="s">
        <v>134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81</v>
      </c>
      <c r="BK242" s="226">
        <f>ROUND(I242*H242,2)</f>
        <v>0</v>
      </c>
      <c r="BL242" s="19" t="s">
        <v>141</v>
      </c>
      <c r="BM242" s="225" t="s">
        <v>1116</v>
      </c>
    </row>
    <row r="243" s="13" customFormat="1">
      <c r="A243" s="13"/>
      <c r="B243" s="232"/>
      <c r="C243" s="233"/>
      <c r="D243" s="234" t="s">
        <v>145</v>
      </c>
      <c r="E243" s="233"/>
      <c r="F243" s="236" t="s">
        <v>1117</v>
      </c>
      <c r="G243" s="233"/>
      <c r="H243" s="237">
        <v>582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145</v>
      </c>
      <c r="AU243" s="243" t="s">
        <v>83</v>
      </c>
      <c r="AV243" s="13" t="s">
        <v>83</v>
      </c>
      <c r="AW243" s="13" t="s">
        <v>4</v>
      </c>
      <c r="AX243" s="13" t="s">
        <v>81</v>
      </c>
      <c r="AY243" s="243" t="s">
        <v>134</v>
      </c>
    </row>
    <row r="244" s="2" customFormat="1" ht="24.15" customHeight="1">
      <c r="A244" s="40"/>
      <c r="B244" s="41"/>
      <c r="C244" s="214" t="s">
        <v>652</v>
      </c>
      <c r="D244" s="214" t="s">
        <v>136</v>
      </c>
      <c r="E244" s="215" t="s">
        <v>677</v>
      </c>
      <c r="F244" s="216" t="s">
        <v>678</v>
      </c>
      <c r="G244" s="217" t="s">
        <v>163</v>
      </c>
      <c r="H244" s="218">
        <v>154</v>
      </c>
      <c r="I244" s="219"/>
      <c r="J244" s="220">
        <f>ROUND(I244*H244,2)</f>
        <v>0</v>
      </c>
      <c r="K244" s="216" t="s">
        <v>140</v>
      </c>
      <c r="L244" s="46"/>
      <c r="M244" s="221" t="s">
        <v>19</v>
      </c>
      <c r="N244" s="222" t="s">
        <v>45</v>
      </c>
      <c r="O244" s="86"/>
      <c r="P244" s="223">
        <f>O244*H244</f>
        <v>0</v>
      </c>
      <c r="Q244" s="223">
        <v>1.9967999999999999</v>
      </c>
      <c r="R244" s="223">
        <f>Q244*H244</f>
        <v>307.50720000000001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141</v>
      </c>
      <c r="AT244" s="225" t="s">
        <v>136</v>
      </c>
      <c r="AU244" s="225" t="s">
        <v>83</v>
      </c>
      <c r="AY244" s="19" t="s">
        <v>134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81</v>
      </c>
      <c r="BK244" s="226">
        <f>ROUND(I244*H244,2)</f>
        <v>0</v>
      </c>
      <c r="BL244" s="19" t="s">
        <v>141</v>
      </c>
      <c r="BM244" s="225" t="s">
        <v>1118</v>
      </c>
    </row>
    <row r="245" s="2" customFormat="1">
      <c r="A245" s="40"/>
      <c r="B245" s="41"/>
      <c r="C245" s="42"/>
      <c r="D245" s="227" t="s">
        <v>143</v>
      </c>
      <c r="E245" s="42"/>
      <c r="F245" s="228" t="s">
        <v>1119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143</v>
      </c>
      <c r="AU245" s="19" t="s">
        <v>83</v>
      </c>
    </row>
    <row r="246" s="13" customFormat="1">
      <c r="A246" s="13"/>
      <c r="B246" s="232"/>
      <c r="C246" s="233"/>
      <c r="D246" s="234" t="s">
        <v>145</v>
      </c>
      <c r="E246" s="235" t="s">
        <v>19</v>
      </c>
      <c r="F246" s="236" t="s">
        <v>1120</v>
      </c>
      <c r="G246" s="233"/>
      <c r="H246" s="237">
        <v>154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145</v>
      </c>
      <c r="AU246" s="243" t="s">
        <v>83</v>
      </c>
      <c r="AV246" s="13" t="s">
        <v>83</v>
      </c>
      <c r="AW246" s="13" t="s">
        <v>35</v>
      </c>
      <c r="AX246" s="13" t="s">
        <v>81</v>
      </c>
      <c r="AY246" s="243" t="s">
        <v>134</v>
      </c>
    </row>
    <row r="247" s="2" customFormat="1" ht="16.5" customHeight="1">
      <c r="A247" s="40"/>
      <c r="B247" s="41"/>
      <c r="C247" s="214" t="s">
        <v>657</v>
      </c>
      <c r="D247" s="214" t="s">
        <v>136</v>
      </c>
      <c r="E247" s="215" t="s">
        <v>683</v>
      </c>
      <c r="F247" s="216" t="s">
        <v>684</v>
      </c>
      <c r="G247" s="217" t="s">
        <v>139</v>
      </c>
      <c r="H247" s="218">
        <v>440</v>
      </c>
      <c r="I247" s="219"/>
      <c r="J247" s="220">
        <f>ROUND(I247*H247,2)</f>
        <v>0</v>
      </c>
      <c r="K247" s="216" t="s">
        <v>140</v>
      </c>
      <c r="L247" s="46"/>
      <c r="M247" s="221" t="s">
        <v>19</v>
      </c>
      <c r="N247" s="222" t="s">
        <v>45</v>
      </c>
      <c r="O247" s="86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25" t="s">
        <v>141</v>
      </c>
      <c r="AT247" s="225" t="s">
        <v>136</v>
      </c>
      <c r="AU247" s="225" t="s">
        <v>83</v>
      </c>
      <c r="AY247" s="19" t="s">
        <v>134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9" t="s">
        <v>81</v>
      </c>
      <c r="BK247" s="226">
        <f>ROUND(I247*H247,2)</f>
        <v>0</v>
      </c>
      <c r="BL247" s="19" t="s">
        <v>141</v>
      </c>
      <c r="BM247" s="225" t="s">
        <v>1121</v>
      </c>
    </row>
    <row r="248" s="2" customFormat="1">
      <c r="A248" s="40"/>
      <c r="B248" s="41"/>
      <c r="C248" s="42"/>
      <c r="D248" s="227" t="s">
        <v>143</v>
      </c>
      <c r="E248" s="42"/>
      <c r="F248" s="228" t="s">
        <v>1122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143</v>
      </c>
      <c r="AU248" s="19" t="s">
        <v>83</v>
      </c>
    </row>
    <row r="249" s="13" customFormat="1">
      <c r="A249" s="13"/>
      <c r="B249" s="232"/>
      <c r="C249" s="233"/>
      <c r="D249" s="234" t="s">
        <v>145</v>
      </c>
      <c r="E249" s="235" t="s">
        <v>19</v>
      </c>
      <c r="F249" s="236" t="s">
        <v>1110</v>
      </c>
      <c r="G249" s="233"/>
      <c r="H249" s="237">
        <v>440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145</v>
      </c>
      <c r="AU249" s="243" t="s">
        <v>83</v>
      </c>
      <c r="AV249" s="13" t="s">
        <v>83</v>
      </c>
      <c r="AW249" s="13" t="s">
        <v>35</v>
      </c>
      <c r="AX249" s="13" t="s">
        <v>81</v>
      </c>
      <c r="AY249" s="243" t="s">
        <v>134</v>
      </c>
    </row>
    <row r="250" s="2" customFormat="1" ht="24.15" customHeight="1">
      <c r="A250" s="40"/>
      <c r="B250" s="41"/>
      <c r="C250" s="214" t="s">
        <v>665</v>
      </c>
      <c r="D250" s="214" t="s">
        <v>136</v>
      </c>
      <c r="E250" s="215" t="s">
        <v>1123</v>
      </c>
      <c r="F250" s="216" t="s">
        <v>1124</v>
      </c>
      <c r="G250" s="217" t="s">
        <v>139</v>
      </c>
      <c r="H250" s="218">
        <v>9.8800000000000008</v>
      </c>
      <c r="I250" s="219"/>
      <c r="J250" s="220">
        <f>ROUND(I250*H250,2)</f>
        <v>0</v>
      </c>
      <c r="K250" s="216" t="s">
        <v>140</v>
      </c>
      <c r="L250" s="46"/>
      <c r="M250" s="221" t="s">
        <v>19</v>
      </c>
      <c r="N250" s="222" t="s">
        <v>45</v>
      </c>
      <c r="O250" s="86"/>
      <c r="P250" s="223">
        <f>O250*H250</f>
        <v>0</v>
      </c>
      <c r="Q250" s="223">
        <v>0.93778799999999995</v>
      </c>
      <c r="R250" s="223">
        <f>Q250*H250</f>
        <v>9.2653454400000008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141</v>
      </c>
      <c r="AT250" s="225" t="s">
        <v>136</v>
      </c>
      <c r="AU250" s="225" t="s">
        <v>83</v>
      </c>
      <c r="AY250" s="19" t="s">
        <v>134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81</v>
      </c>
      <c r="BK250" s="226">
        <f>ROUND(I250*H250,2)</f>
        <v>0</v>
      </c>
      <c r="BL250" s="19" t="s">
        <v>141</v>
      </c>
      <c r="BM250" s="225" t="s">
        <v>1125</v>
      </c>
    </row>
    <row r="251" s="2" customFormat="1">
      <c r="A251" s="40"/>
      <c r="B251" s="41"/>
      <c r="C251" s="42"/>
      <c r="D251" s="227" t="s">
        <v>143</v>
      </c>
      <c r="E251" s="42"/>
      <c r="F251" s="228" t="s">
        <v>1126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143</v>
      </c>
      <c r="AU251" s="19" t="s">
        <v>83</v>
      </c>
    </row>
    <row r="252" s="13" customFormat="1">
      <c r="A252" s="13"/>
      <c r="B252" s="232"/>
      <c r="C252" s="233"/>
      <c r="D252" s="234" t="s">
        <v>145</v>
      </c>
      <c r="E252" s="235" t="s">
        <v>19</v>
      </c>
      <c r="F252" s="236" t="s">
        <v>1127</v>
      </c>
      <c r="G252" s="233"/>
      <c r="H252" s="237">
        <v>9.8800000000000008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145</v>
      </c>
      <c r="AU252" s="243" t="s">
        <v>83</v>
      </c>
      <c r="AV252" s="13" t="s">
        <v>83</v>
      </c>
      <c r="AW252" s="13" t="s">
        <v>35</v>
      </c>
      <c r="AX252" s="13" t="s">
        <v>81</v>
      </c>
      <c r="AY252" s="243" t="s">
        <v>134</v>
      </c>
    </row>
    <row r="253" s="12" customFormat="1" ht="22.8" customHeight="1">
      <c r="A253" s="12"/>
      <c r="B253" s="198"/>
      <c r="C253" s="199"/>
      <c r="D253" s="200" t="s">
        <v>73</v>
      </c>
      <c r="E253" s="212" t="s">
        <v>195</v>
      </c>
      <c r="F253" s="212" t="s">
        <v>724</v>
      </c>
      <c r="G253" s="199"/>
      <c r="H253" s="199"/>
      <c r="I253" s="202"/>
      <c r="J253" s="213">
        <f>BK253</f>
        <v>0</v>
      </c>
      <c r="K253" s="199"/>
      <c r="L253" s="204"/>
      <c r="M253" s="205"/>
      <c r="N253" s="206"/>
      <c r="O253" s="206"/>
      <c r="P253" s="207">
        <f>SUM(P254:P274)</f>
        <v>0</v>
      </c>
      <c r="Q253" s="206"/>
      <c r="R253" s="207">
        <f>SUM(R254:R274)</f>
        <v>0.1149825156</v>
      </c>
      <c r="S253" s="206"/>
      <c r="T253" s="208">
        <f>SUM(T254:T274)</f>
        <v>18.352499999999999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9" t="s">
        <v>81</v>
      </c>
      <c r="AT253" s="210" t="s">
        <v>73</v>
      </c>
      <c r="AU253" s="210" t="s">
        <v>81</v>
      </c>
      <c r="AY253" s="209" t="s">
        <v>134</v>
      </c>
      <c r="BK253" s="211">
        <f>SUM(BK254:BK274)</f>
        <v>0</v>
      </c>
    </row>
    <row r="254" s="2" customFormat="1" ht="21.75" customHeight="1">
      <c r="A254" s="40"/>
      <c r="B254" s="41"/>
      <c r="C254" s="214" t="s">
        <v>670</v>
      </c>
      <c r="D254" s="214" t="s">
        <v>136</v>
      </c>
      <c r="E254" s="215" t="s">
        <v>1128</v>
      </c>
      <c r="F254" s="216" t="s">
        <v>1129</v>
      </c>
      <c r="G254" s="217" t="s">
        <v>157</v>
      </c>
      <c r="H254" s="218">
        <v>32</v>
      </c>
      <c r="I254" s="219"/>
      <c r="J254" s="220">
        <f>ROUND(I254*H254,2)</f>
        <v>0</v>
      </c>
      <c r="K254" s="216" t="s">
        <v>140</v>
      </c>
      <c r="L254" s="46"/>
      <c r="M254" s="221" t="s">
        <v>19</v>
      </c>
      <c r="N254" s="222" t="s">
        <v>45</v>
      </c>
      <c r="O254" s="86"/>
      <c r="P254" s="223">
        <f>O254*H254</f>
        <v>0</v>
      </c>
      <c r="Q254" s="223">
        <v>0.00022000000000000001</v>
      </c>
      <c r="R254" s="223">
        <f>Q254*H254</f>
        <v>0.0070400000000000003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141</v>
      </c>
      <c r="AT254" s="225" t="s">
        <v>136</v>
      </c>
      <c r="AU254" s="225" t="s">
        <v>83</v>
      </c>
      <c r="AY254" s="19" t="s">
        <v>134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81</v>
      </c>
      <c r="BK254" s="226">
        <f>ROUND(I254*H254,2)</f>
        <v>0</v>
      </c>
      <c r="BL254" s="19" t="s">
        <v>141</v>
      </c>
      <c r="BM254" s="225" t="s">
        <v>1130</v>
      </c>
    </row>
    <row r="255" s="2" customFormat="1">
      <c r="A255" s="40"/>
      <c r="B255" s="41"/>
      <c r="C255" s="42"/>
      <c r="D255" s="227" t="s">
        <v>143</v>
      </c>
      <c r="E255" s="42"/>
      <c r="F255" s="228" t="s">
        <v>1131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143</v>
      </c>
      <c r="AU255" s="19" t="s">
        <v>83</v>
      </c>
    </row>
    <row r="256" s="13" customFormat="1">
      <c r="A256" s="13"/>
      <c r="B256" s="232"/>
      <c r="C256" s="233"/>
      <c r="D256" s="234" t="s">
        <v>145</v>
      </c>
      <c r="E256" s="235" t="s">
        <v>19</v>
      </c>
      <c r="F256" s="236" t="s">
        <v>1132</v>
      </c>
      <c r="G256" s="233"/>
      <c r="H256" s="237">
        <v>32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145</v>
      </c>
      <c r="AU256" s="243" t="s">
        <v>83</v>
      </c>
      <c r="AV256" s="13" t="s">
        <v>83</v>
      </c>
      <c r="AW256" s="13" t="s">
        <v>35</v>
      </c>
      <c r="AX256" s="13" t="s">
        <v>81</v>
      </c>
      <c r="AY256" s="243" t="s">
        <v>134</v>
      </c>
    </row>
    <row r="257" s="2" customFormat="1" ht="33" customHeight="1">
      <c r="A257" s="40"/>
      <c r="B257" s="41"/>
      <c r="C257" s="214" t="s">
        <v>676</v>
      </c>
      <c r="D257" s="214" t="s">
        <v>136</v>
      </c>
      <c r="E257" s="215" t="s">
        <v>737</v>
      </c>
      <c r="F257" s="216" t="s">
        <v>738</v>
      </c>
      <c r="G257" s="217" t="s">
        <v>157</v>
      </c>
      <c r="H257" s="218">
        <v>39.484000000000002</v>
      </c>
      <c r="I257" s="219"/>
      <c r="J257" s="220">
        <f>ROUND(I257*H257,2)</f>
        <v>0</v>
      </c>
      <c r="K257" s="216" t="s">
        <v>140</v>
      </c>
      <c r="L257" s="46"/>
      <c r="M257" s="221" t="s">
        <v>19</v>
      </c>
      <c r="N257" s="222" t="s">
        <v>45</v>
      </c>
      <c r="O257" s="86"/>
      <c r="P257" s="223">
        <f>O257*H257</f>
        <v>0</v>
      </c>
      <c r="Q257" s="223">
        <v>0.0023159999999999999</v>
      </c>
      <c r="R257" s="223">
        <f>Q257*H257</f>
        <v>0.091444944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141</v>
      </c>
      <c r="AT257" s="225" t="s">
        <v>136</v>
      </c>
      <c r="AU257" s="225" t="s">
        <v>83</v>
      </c>
      <c r="AY257" s="19" t="s">
        <v>134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81</v>
      </c>
      <c r="BK257" s="226">
        <f>ROUND(I257*H257,2)</f>
        <v>0</v>
      </c>
      <c r="BL257" s="19" t="s">
        <v>141</v>
      </c>
      <c r="BM257" s="225" t="s">
        <v>1133</v>
      </c>
    </row>
    <row r="258" s="2" customFormat="1">
      <c r="A258" s="40"/>
      <c r="B258" s="41"/>
      <c r="C258" s="42"/>
      <c r="D258" s="227" t="s">
        <v>143</v>
      </c>
      <c r="E258" s="42"/>
      <c r="F258" s="228" t="s">
        <v>1134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143</v>
      </c>
      <c r="AU258" s="19" t="s">
        <v>83</v>
      </c>
    </row>
    <row r="259" s="13" customFormat="1">
      <c r="A259" s="13"/>
      <c r="B259" s="232"/>
      <c r="C259" s="233"/>
      <c r="D259" s="234" t="s">
        <v>145</v>
      </c>
      <c r="E259" s="235" t="s">
        <v>19</v>
      </c>
      <c r="F259" s="236" t="s">
        <v>1135</v>
      </c>
      <c r="G259" s="233"/>
      <c r="H259" s="237">
        <v>39.484000000000002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145</v>
      </c>
      <c r="AU259" s="243" t="s">
        <v>83</v>
      </c>
      <c r="AV259" s="13" t="s">
        <v>83</v>
      </c>
      <c r="AW259" s="13" t="s">
        <v>35</v>
      </c>
      <c r="AX259" s="13" t="s">
        <v>81</v>
      </c>
      <c r="AY259" s="243" t="s">
        <v>134</v>
      </c>
    </row>
    <row r="260" s="2" customFormat="1" ht="24.15" customHeight="1">
      <c r="A260" s="40"/>
      <c r="B260" s="41"/>
      <c r="C260" s="214" t="s">
        <v>682</v>
      </c>
      <c r="D260" s="214" t="s">
        <v>136</v>
      </c>
      <c r="E260" s="215" t="s">
        <v>1136</v>
      </c>
      <c r="F260" s="216" t="s">
        <v>1137</v>
      </c>
      <c r="G260" s="217" t="s">
        <v>220</v>
      </c>
      <c r="H260" s="218">
        <v>32</v>
      </c>
      <c r="I260" s="219"/>
      <c r="J260" s="220">
        <f>ROUND(I260*H260,2)</f>
        <v>0</v>
      </c>
      <c r="K260" s="216" t="s">
        <v>140</v>
      </c>
      <c r="L260" s="46"/>
      <c r="M260" s="221" t="s">
        <v>19</v>
      </c>
      <c r="N260" s="222" t="s">
        <v>45</v>
      </c>
      <c r="O260" s="86"/>
      <c r="P260" s="223">
        <f>O260*H260</f>
        <v>0</v>
      </c>
      <c r="Q260" s="223">
        <v>1.42788E-05</v>
      </c>
      <c r="R260" s="223">
        <f>Q260*H260</f>
        <v>0.00045692159999999999</v>
      </c>
      <c r="S260" s="223">
        <v>0</v>
      </c>
      <c r="T260" s="224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25" t="s">
        <v>141</v>
      </c>
      <c r="AT260" s="225" t="s">
        <v>136</v>
      </c>
      <c r="AU260" s="225" t="s">
        <v>83</v>
      </c>
      <c r="AY260" s="19" t="s">
        <v>134</v>
      </c>
      <c r="BE260" s="226">
        <f>IF(N260="základní",J260,0)</f>
        <v>0</v>
      </c>
      <c r="BF260" s="226">
        <f>IF(N260="snížená",J260,0)</f>
        <v>0</v>
      </c>
      <c r="BG260" s="226">
        <f>IF(N260="zákl. přenesená",J260,0)</f>
        <v>0</v>
      </c>
      <c r="BH260" s="226">
        <f>IF(N260="sníž. přenesená",J260,0)</f>
        <v>0</v>
      </c>
      <c r="BI260" s="226">
        <f>IF(N260="nulová",J260,0)</f>
        <v>0</v>
      </c>
      <c r="BJ260" s="19" t="s">
        <v>81</v>
      </c>
      <c r="BK260" s="226">
        <f>ROUND(I260*H260,2)</f>
        <v>0</v>
      </c>
      <c r="BL260" s="19" t="s">
        <v>141</v>
      </c>
      <c r="BM260" s="225" t="s">
        <v>1138</v>
      </c>
    </row>
    <row r="261" s="2" customFormat="1">
      <c r="A261" s="40"/>
      <c r="B261" s="41"/>
      <c r="C261" s="42"/>
      <c r="D261" s="227" t="s">
        <v>143</v>
      </c>
      <c r="E261" s="42"/>
      <c r="F261" s="228" t="s">
        <v>1139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143</v>
      </c>
      <c r="AU261" s="19" t="s">
        <v>83</v>
      </c>
    </row>
    <row r="262" s="13" customFormat="1">
      <c r="A262" s="13"/>
      <c r="B262" s="232"/>
      <c r="C262" s="233"/>
      <c r="D262" s="234" t="s">
        <v>145</v>
      </c>
      <c r="E262" s="235" t="s">
        <v>19</v>
      </c>
      <c r="F262" s="236" t="s">
        <v>1140</v>
      </c>
      <c r="G262" s="233"/>
      <c r="H262" s="237">
        <v>32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145</v>
      </c>
      <c r="AU262" s="243" t="s">
        <v>83</v>
      </c>
      <c r="AV262" s="13" t="s">
        <v>83</v>
      </c>
      <c r="AW262" s="13" t="s">
        <v>35</v>
      </c>
      <c r="AX262" s="13" t="s">
        <v>81</v>
      </c>
      <c r="AY262" s="243" t="s">
        <v>134</v>
      </c>
    </row>
    <row r="263" s="2" customFormat="1" ht="21.75" customHeight="1">
      <c r="A263" s="40"/>
      <c r="B263" s="41"/>
      <c r="C263" s="214" t="s">
        <v>688</v>
      </c>
      <c r="D263" s="214" t="s">
        <v>136</v>
      </c>
      <c r="E263" s="215" t="s">
        <v>1141</v>
      </c>
      <c r="F263" s="216" t="s">
        <v>1142</v>
      </c>
      <c r="G263" s="217" t="s">
        <v>220</v>
      </c>
      <c r="H263" s="218">
        <v>32</v>
      </c>
      <c r="I263" s="219"/>
      <c r="J263" s="220">
        <f>ROUND(I263*H263,2)</f>
        <v>0</v>
      </c>
      <c r="K263" s="216" t="s">
        <v>140</v>
      </c>
      <c r="L263" s="46"/>
      <c r="M263" s="221" t="s">
        <v>19</v>
      </c>
      <c r="N263" s="222" t="s">
        <v>45</v>
      </c>
      <c r="O263" s="86"/>
      <c r="P263" s="223">
        <f>O263*H263</f>
        <v>0</v>
      </c>
      <c r="Q263" s="223">
        <v>0.00012999999999999999</v>
      </c>
      <c r="R263" s="223">
        <f>Q263*H263</f>
        <v>0.0041599999999999996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141</v>
      </c>
      <c r="AT263" s="225" t="s">
        <v>136</v>
      </c>
      <c r="AU263" s="225" t="s">
        <v>83</v>
      </c>
      <c r="AY263" s="19" t="s">
        <v>134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81</v>
      </c>
      <c r="BK263" s="226">
        <f>ROUND(I263*H263,2)</f>
        <v>0</v>
      </c>
      <c r="BL263" s="19" t="s">
        <v>141</v>
      </c>
      <c r="BM263" s="225" t="s">
        <v>1143</v>
      </c>
    </row>
    <row r="264" s="2" customFormat="1">
      <c r="A264" s="40"/>
      <c r="B264" s="41"/>
      <c r="C264" s="42"/>
      <c r="D264" s="227" t="s">
        <v>143</v>
      </c>
      <c r="E264" s="42"/>
      <c r="F264" s="228" t="s">
        <v>1144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143</v>
      </c>
      <c r="AU264" s="19" t="s">
        <v>83</v>
      </c>
    </row>
    <row r="265" s="13" customFormat="1">
      <c r="A265" s="13"/>
      <c r="B265" s="232"/>
      <c r="C265" s="233"/>
      <c r="D265" s="234" t="s">
        <v>145</v>
      </c>
      <c r="E265" s="235" t="s">
        <v>19</v>
      </c>
      <c r="F265" s="236" t="s">
        <v>1145</v>
      </c>
      <c r="G265" s="233"/>
      <c r="H265" s="237">
        <v>32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145</v>
      </c>
      <c r="AU265" s="243" t="s">
        <v>83</v>
      </c>
      <c r="AV265" s="13" t="s">
        <v>83</v>
      </c>
      <c r="AW265" s="13" t="s">
        <v>35</v>
      </c>
      <c r="AX265" s="13" t="s">
        <v>81</v>
      </c>
      <c r="AY265" s="243" t="s">
        <v>134</v>
      </c>
    </row>
    <row r="266" s="2" customFormat="1" ht="24.15" customHeight="1">
      <c r="A266" s="40"/>
      <c r="B266" s="41"/>
      <c r="C266" s="255" t="s">
        <v>693</v>
      </c>
      <c r="D266" s="255" t="s">
        <v>201</v>
      </c>
      <c r="E266" s="256" t="s">
        <v>1146</v>
      </c>
      <c r="F266" s="257" t="s">
        <v>1147</v>
      </c>
      <c r="G266" s="258" t="s">
        <v>761</v>
      </c>
      <c r="H266" s="259">
        <v>0.32000000000000001</v>
      </c>
      <c r="I266" s="260"/>
      <c r="J266" s="261">
        <f>ROUND(I266*H266,2)</f>
        <v>0</v>
      </c>
      <c r="K266" s="257" t="s">
        <v>140</v>
      </c>
      <c r="L266" s="262"/>
      <c r="M266" s="263" t="s">
        <v>19</v>
      </c>
      <c r="N266" s="264" t="s">
        <v>45</v>
      </c>
      <c r="O266" s="86"/>
      <c r="P266" s="223">
        <f>O266*H266</f>
        <v>0</v>
      </c>
      <c r="Q266" s="223">
        <v>0.00173</v>
      </c>
      <c r="R266" s="223">
        <f>Q266*H266</f>
        <v>0.00055360000000000001</v>
      </c>
      <c r="S266" s="223">
        <v>0</v>
      </c>
      <c r="T266" s="224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25" t="s">
        <v>188</v>
      </c>
      <c r="AT266" s="225" t="s">
        <v>201</v>
      </c>
      <c r="AU266" s="225" t="s">
        <v>83</v>
      </c>
      <c r="AY266" s="19" t="s">
        <v>134</v>
      </c>
      <c r="BE266" s="226">
        <f>IF(N266="základní",J266,0)</f>
        <v>0</v>
      </c>
      <c r="BF266" s="226">
        <f>IF(N266="snížená",J266,0)</f>
        <v>0</v>
      </c>
      <c r="BG266" s="226">
        <f>IF(N266="zákl. přenesená",J266,0)</f>
        <v>0</v>
      </c>
      <c r="BH266" s="226">
        <f>IF(N266="sníž. přenesená",J266,0)</f>
        <v>0</v>
      </c>
      <c r="BI266" s="226">
        <f>IF(N266="nulová",J266,0)</f>
        <v>0</v>
      </c>
      <c r="BJ266" s="19" t="s">
        <v>81</v>
      </c>
      <c r="BK266" s="226">
        <f>ROUND(I266*H266,2)</f>
        <v>0</v>
      </c>
      <c r="BL266" s="19" t="s">
        <v>141</v>
      </c>
      <c r="BM266" s="225" t="s">
        <v>1148</v>
      </c>
    </row>
    <row r="267" s="13" customFormat="1">
      <c r="A267" s="13"/>
      <c r="B267" s="232"/>
      <c r="C267" s="233"/>
      <c r="D267" s="234" t="s">
        <v>145</v>
      </c>
      <c r="E267" s="233"/>
      <c r="F267" s="236" t="s">
        <v>1149</v>
      </c>
      <c r="G267" s="233"/>
      <c r="H267" s="237">
        <v>0.32000000000000001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145</v>
      </c>
      <c r="AU267" s="243" t="s">
        <v>83</v>
      </c>
      <c r="AV267" s="13" t="s">
        <v>83</v>
      </c>
      <c r="AW267" s="13" t="s">
        <v>4</v>
      </c>
      <c r="AX267" s="13" t="s">
        <v>81</v>
      </c>
      <c r="AY267" s="243" t="s">
        <v>134</v>
      </c>
    </row>
    <row r="268" s="2" customFormat="1" ht="24.15" customHeight="1">
      <c r="A268" s="40"/>
      <c r="B268" s="41"/>
      <c r="C268" s="255" t="s">
        <v>699</v>
      </c>
      <c r="D268" s="255" t="s">
        <v>201</v>
      </c>
      <c r="E268" s="256" t="s">
        <v>1150</v>
      </c>
      <c r="F268" s="257" t="s">
        <v>1151</v>
      </c>
      <c r="G268" s="258" t="s">
        <v>761</v>
      </c>
      <c r="H268" s="259">
        <v>0.32000000000000001</v>
      </c>
      <c r="I268" s="260"/>
      <c r="J268" s="261">
        <f>ROUND(I268*H268,2)</f>
        <v>0</v>
      </c>
      <c r="K268" s="257" t="s">
        <v>140</v>
      </c>
      <c r="L268" s="262"/>
      <c r="M268" s="263" t="s">
        <v>19</v>
      </c>
      <c r="N268" s="264" t="s">
        <v>45</v>
      </c>
      <c r="O268" s="86"/>
      <c r="P268" s="223">
        <f>O268*H268</f>
        <v>0</v>
      </c>
      <c r="Q268" s="223">
        <v>0.00063000000000000003</v>
      </c>
      <c r="R268" s="223">
        <f>Q268*H268</f>
        <v>0.00020160000000000002</v>
      </c>
      <c r="S268" s="223">
        <v>0</v>
      </c>
      <c r="T268" s="224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25" t="s">
        <v>188</v>
      </c>
      <c r="AT268" s="225" t="s">
        <v>201</v>
      </c>
      <c r="AU268" s="225" t="s">
        <v>83</v>
      </c>
      <c r="AY268" s="19" t="s">
        <v>134</v>
      </c>
      <c r="BE268" s="226">
        <f>IF(N268="základní",J268,0)</f>
        <v>0</v>
      </c>
      <c r="BF268" s="226">
        <f>IF(N268="snížená",J268,0)</f>
        <v>0</v>
      </c>
      <c r="BG268" s="226">
        <f>IF(N268="zákl. přenesená",J268,0)</f>
        <v>0</v>
      </c>
      <c r="BH268" s="226">
        <f>IF(N268="sníž. přenesená",J268,0)</f>
        <v>0</v>
      </c>
      <c r="BI268" s="226">
        <f>IF(N268="nulová",J268,0)</f>
        <v>0</v>
      </c>
      <c r="BJ268" s="19" t="s">
        <v>81</v>
      </c>
      <c r="BK268" s="226">
        <f>ROUND(I268*H268,2)</f>
        <v>0</v>
      </c>
      <c r="BL268" s="19" t="s">
        <v>141</v>
      </c>
      <c r="BM268" s="225" t="s">
        <v>1152</v>
      </c>
    </row>
    <row r="269" s="13" customFormat="1">
      <c r="A269" s="13"/>
      <c r="B269" s="232"/>
      <c r="C269" s="233"/>
      <c r="D269" s="234" t="s">
        <v>145</v>
      </c>
      <c r="E269" s="233"/>
      <c r="F269" s="236" t="s">
        <v>1149</v>
      </c>
      <c r="G269" s="233"/>
      <c r="H269" s="237">
        <v>0.32000000000000001</v>
      </c>
      <c r="I269" s="238"/>
      <c r="J269" s="233"/>
      <c r="K269" s="233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145</v>
      </c>
      <c r="AU269" s="243" t="s">
        <v>83</v>
      </c>
      <c r="AV269" s="13" t="s">
        <v>83</v>
      </c>
      <c r="AW269" s="13" t="s">
        <v>4</v>
      </c>
      <c r="AX269" s="13" t="s">
        <v>81</v>
      </c>
      <c r="AY269" s="243" t="s">
        <v>134</v>
      </c>
    </row>
    <row r="270" s="2" customFormat="1" ht="24.15" customHeight="1">
      <c r="A270" s="40"/>
      <c r="B270" s="41"/>
      <c r="C270" s="255" t="s">
        <v>704</v>
      </c>
      <c r="D270" s="255" t="s">
        <v>201</v>
      </c>
      <c r="E270" s="256" t="s">
        <v>1153</v>
      </c>
      <c r="F270" s="257" t="s">
        <v>1154</v>
      </c>
      <c r="G270" s="258" t="s">
        <v>761</v>
      </c>
      <c r="H270" s="259">
        <v>0.32000000000000001</v>
      </c>
      <c r="I270" s="260"/>
      <c r="J270" s="261">
        <f>ROUND(I270*H270,2)</f>
        <v>0</v>
      </c>
      <c r="K270" s="257" t="s">
        <v>140</v>
      </c>
      <c r="L270" s="262"/>
      <c r="M270" s="263" t="s">
        <v>19</v>
      </c>
      <c r="N270" s="264" t="s">
        <v>45</v>
      </c>
      <c r="O270" s="86"/>
      <c r="P270" s="223">
        <f>O270*H270</f>
        <v>0</v>
      </c>
      <c r="Q270" s="223">
        <v>0.00038000000000000002</v>
      </c>
      <c r="R270" s="223">
        <f>Q270*H270</f>
        <v>0.00012160000000000002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188</v>
      </c>
      <c r="AT270" s="225" t="s">
        <v>201</v>
      </c>
      <c r="AU270" s="225" t="s">
        <v>83</v>
      </c>
      <c r="AY270" s="19" t="s">
        <v>134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81</v>
      </c>
      <c r="BK270" s="226">
        <f>ROUND(I270*H270,2)</f>
        <v>0</v>
      </c>
      <c r="BL270" s="19" t="s">
        <v>141</v>
      </c>
      <c r="BM270" s="225" t="s">
        <v>1155</v>
      </c>
    </row>
    <row r="271" s="13" customFormat="1">
      <c r="A271" s="13"/>
      <c r="B271" s="232"/>
      <c r="C271" s="233"/>
      <c r="D271" s="234" t="s">
        <v>145</v>
      </c>
      <c r="E271" s="233"/>
      <c r="F271" s="236" t="s">
        <v>1149</v>
      </c>
      <c r="G271" s="233"/>
      <c r="H271" s="237">
        <v>0.32000000000000001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145</v>
      </c>
      <c r="AU271" s="243" t="s">
        <v>83</v>
      </c>
      <c r="AV271" s="13" t="s">
        <v>83</v>
      </c>
      <c r="AW271" s="13" t="s">
        <v>4</v>
      </c>
      <c r="AX271" s="13" t="s">
        <v>81</v>
      </c>
      <c r="AY271" s="243" t="s">
        <v>134</v>
      </c>
    </row>
    <row r="272" s="2" customFormat="1" ht="33" customHeight="1">
      <c r="A272" s="40"/>
      <c r="B272" s="41"/>
      <c r="C272" s="214" t="s">
        <v>708</v>
      </c>
      <c r="D272" s="214" t="s">
        <v>136</v>
      </c>
      <c r="E272" s="215" t="s">
        <v>1156</v>
      </c>
      <c r="F272" s="216" t="s">
        <v>1157</v>
      </c>
      <c r="G272" s="217" t="s">
        <v>163</v>
      </c>
      <c r="H272" s="218">
        <v>7.5</v>
      </c>
      <c r="I272" s="219"/>
      <c r="J272" s="220">
        <f>ROUND(I272*H272,2)</f>
        <v>0</v>
      </c>
      <c r="K272" s="216" t="s">
        <v>140</v>
      </c>
      <c r="L272" s="46"/>
      <c r="M272" s="221" t="s">
        <v>19</v>
      </c>
      <c r="N272" s="222" t="s">
        <v>45</v>
      </c>
      <c r="O272" s="86"/>
      <c r="P272" s="223">
        <f>O272*H272</f>
        <v>0</v>
      </c>
      <c r="Q272" s="223">
        <v>0.00146718</v>
      </c>
      <c r="R272" s="223">
        <f>Q272*H272</f>
        <v>0.011003850000000001</v>
      </c>
      <c r="S272" s="223">
        <v>2.4470000000000001</v>
      </c>
      <c r="T272" s="224">
        <f>S272*H272</f>
        <v>18.352499999999999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141</v>
      </c>
      <c r="AT272" s="225" t="s">
        <v>136</v>
      </c>
      <c r="AU272" s="225" t="s">
        <v>83</v>
      </c>
      <c r="AY272" s="19" t="s">
        <v>134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81</v>
      </c>
      <c r="BK272" s="226">
        <f>ROUND(I272*H272,2)</f>
        <v>0</v>
      </c>
      <c r="BL272" s="19" t="s">
        <v>141</v>
      </c>
      <c r="BM272" s="225" t="s">
        <v>1158</v>
      </c>
    </row>
    <row r="273" s="2" customFormat="1">
      <c r="A273" s="40"/>
      <c r="B273" s="41"/>
      <c r="C273" s="42"/>
      <c r="D273" s="227" t="s">
        <v>143</v>
      </c>
      <c r="E273" s="42"/>
      <c r="F273" s="228" t="s">
        <v>1159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143</v>
      </c>
      <c r="AU273" s="19" t="s">
        <v>83</v>
      </c>
    </row>
    <row r="274" s="13" customFormat="1">
      <c r="A274" s="13"/>
      <c r="B274" s="232"/>
      <c r="C274" s="233"/>
      <c r="D274" s="234" t="s">
        <v>145</v>
      </c>
      <c r="E274" s="235" t="s">
        <v>19</v>
      </c>
      <c r="F274" s="236" t="s">
        <v>1160</v>
      </c>
      <c r="G274" s="233"/>
      <c r="H274" s="237">
        <v>7.5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145</v>
      </c>
      <c r="AU274" s="243" t="s">
        <v>83</v>
      </c>
      <c r="AV274" s="13" t="s">
        <v>83</v>
      </c>
      <c r="AW274" s="13" t="s">
        <v>35</v>
      </c>
      <c r="AX274" s="13" t="s">
        <v>81</v>
      </c>
      <c r="AY274" s="243" t="s">
        <v>134</v>
      </c>
    </row>
    <row r="275" s="12" customFormat="1" ht="22.8" customHeight="1">
      <c r="A275" s="12"/>
      <c r="B275" s="198"/>
      <c r="C275" s="199"/>
      <c r="D275" s="200" t="s">
        <v>73</v>
      </c>
      <c r="E275" s="212" t="s">
        <v>236</v>
      </c>
      <c r="F275" s="212" t="s">
        <v>237</v>
      </c>
      <c r="G275" s="199"/>
      <c r="H275" s="199"/>
      <c r="I275" s="202"/>
      <c r="J275" s="213">
        <f>BK275</f>
        <v>0</v>
      </c>
      <c r="K275" s="199"/>
      <c r="L275" s="204"/>
      <c r="M275" s="205"/>
      <c r="N275" s="206"/>
      <c r="O275" s="206"/>
      <c r="P275" s="207">
        <f>SUM(P276:P285)</f>
        <v>0</v>
      </c>
      <c r="Q275" s="206"/>
      <c r="R275" s="207">
        <f>SUM(R276:R285)</f>
        <v>0</v>
      </c>
      <c r="S275" s="206"/>
      <c r="T275" s="208">
        <f>SUM(T276:T285)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9" t="s">
        <v>81</v>
      </c>
      <c r="AT275" s="210" t="s">
        <v>73</v>
      </c>
      <c r="AU275" s="210" t="s">
        <v>81</v>
      </c>
      <c r="AY275" s="209" t="s">
        <v>134</v>
      </c>
      <c r="BK275" s="211">
        <f>SUM(BK276:BK285)</f>
        <v>0</v>
      </c>
    </row>
    <row r="276" s="2" customFormat="1" ht="24.15" customHeight="1">
      <c r="A276" s="40"/>
      <c r="B276" s="41"/>
      <c r="C276" s="214" t="s">
        <v>712</v>
      </c>
      <c r="D276" s="214" t="s">
        <v>136</v>
      </c>
      <c r="E276" s="215" t="s">
        <v>1161</v>
      </c>
      <c r="F276" s="216" t="s">
        <v>1162</v>
      </c>
      <c r="G276" s="217" t="s">
        <v>204</v>
      </c>
      <c r="H276" s="218">
        <v>18.353000000000002</v>
      </c>
      <c r="I276" s="219"/>
      <c r="J276" s="220">
        <f>ROUND(I276*H276,2)</f>
        <v>0</v>
      </c>
      <c r="K276" s="216" t="s">
        <v>140</v>
      </c>
      <c r="L276" s="46"/>
      <c r="M276" s="221" t="s">
        <v>19</v>
      </c>
      <c r="N276" s="222" t="s">
        <v>45</v>
      </c>
      <c r="O276" s="86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141</v>
      </c>
      <c r="AT276" s="225" t="s">
        <v>136</v>
      </c>
      <c r="AU276" s="225" t="s">
        <v>83</v>
      </c>
      <c r="AY276" s="19" t="s">
        <v>134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81</v>
      </c>
      <c r="BK276" s="226">
        <f>ROUND(I276*H276,2)</f>
        <v>0</v>
      </c>
      <c r="BL276" s="19" t="s">
        <v>141</v>
      </c>
      <c r="BM276" s="225" t="s">
        <v>1163</v>
      </c>
    </row>
    <row r="277" s="2" customFormat="1">
      <c r="A277" s="40"/>
      <c r="B277" s="41"/>
      <c r="C277" s="42"/>
      <c r="D277" s="227" t="s">
        <v>143</v>
      </c>
      <c r="E277" s="42"/>
      <c r="F277" s="228" t="s">
        <v>1164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143</v>
      </c>
      <c r="AU277" s="19" t="s">
        <v>83</v>
      </c>
    </row>
    <row r="278" s="2" customFormat="1" ht="24.15" customHeight="1">
      <c r="A278" s="40"/>
      <c r="B278" s="41"/>
      <c r="C278" s="214" t="s">
        <v>716</v>
      </c>
      <c r="D278" s="214" t="s">
        <v>136</v>
      </c>
      <c r="E278" s="215" t="s">
        <v>1165</v>
      </c>
      <c r="F278" s="216" t="s">
        <v>1166</v>
      </c>
      <c r="G278" s="217" t="s">
        <v>204</v>
      </c>
      <c r="H278" s="218">
        <v>18.353000000000002</v>
      </c>
      <c r="I278" s="219"/>
      <c r="J278" s="220">
        <f>ROUND(I278*H278,2)</f>
        <v>0</v>
      </c>
      <c r="K278" s="216" t="s">
        <v>140</v>
      </c>
      <c r="L278" s="46"/>
      <c r="M278" s="221" t="s">
        <v>19</v>
      </c>
      <c r="N278" s="222" t="s">
        <v>45</v>
      </c>
      <c r="O278" s="86"/>
      <c r="P278" s="223">
        <f>O278*H278</f>
        <v>0</v>
      </c>
      <c r="Q278" s="223">
        <v>0</v>
      </c>
      <c r="R278" s="223">
        <f>Q278*H278</f>
        <v>0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141</v>
      </c>
      <c r="AT278" s="225" t="s">
        <v>136</v>
      </c>
      <c r="AU278" s="225" t="s">
        <v>83</v>
      </c>
      <c r="AY278" s="19" t="s">
        <v>134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81</v>
      </c>
      <c r="BK278" s="226">
        <f>ROUND(I278*H278,2)</f>
        <v>0</v>
      </c>
      <c r="BL278" s="19" t="s">
        <v>141</v>
      </c>
      <c r="BM278" s="225" t="s">
        <v>1167</v>
      </c>
    </row>
    <row r="279" s="2" customFormat="1">
      <c r="A279" s="40"/>
      <c r="B279" s="41"/>
      <c r="C279" s="42"/>
      <c r="D279" s="227" t="s">
        <v>143</v>
      </c>
      <c r="E279" s="42"/>
      <c r="F279" s="228" t="s">
        <v>1168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143</v>
      </c>
      <c r="AU279" s="19" t="s">
        <v>83</v>
      </c>
    </row>
    <row r="280" s="2" customFormat="1" ht="24.15" customHeight="1">
      <c r="A280" s="40"/>
      <c r="B280" s="41"/>
      <c r="C280" s="214" t="s">
        <v>720</v>
      </c>
      <c r="D280" s="214" t="s">
        <v>136</v>
      </c>
      <c r="E280" s="215" t="s">
        <v>1169</v>
      </c>
      <c r="F280" s="216" t="s">
        <v>1170</v>
      </c>
      <c r="G280" s="217" t="s">
        <v>204</v>
      </c>
      <c r="H280" s="218">
        <v>275.29500000000002</v>
      </c>
      <c r="I280" s="219"/>
      <c r="J280" s="220">
        <f>ROUND(I280*H280,2)</f>
        <v>0</v>
      </c>
      <c r="K280" s="216" t="s">
        <v>140</v>
      </c>
      <c r="L280" s="46"/>
      <c r="M280" s="221" t="s">
        <v>19</v>
      </c>
      <c r="N280" s="222" t="s">
        <v>45</v>
      </c>
      <c r="O280" s="86"/>
      <c r="P280" s="223">
        <f>O280*H280</f>
        <v>0</v>
      </c>
      <c r="Q280" s="223">
        <v>0</v>
      </c>
      <c r="R280" s="223">
        <f>Q280*H280</f>
        <v>0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141</v>
      </c>
      <c r="AT280" s="225" t="s">
        <v>136</v>
      </c>
      <c r="AU280" s="225" t="s">
        <v>83</v>
      </c>
      <c r="AY280" s="19" t="s">
        <v>134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81</v>
      </c>
      <c r="BK280" s="226">
        <f>ROUND(I280*H280,2)</f>
        <v>0</v>
      </c>
      <c r="BL280" s="19" t="s">
        <v>141</v>
      </c>
      <c r="BM280" s="225" t="s">
        <v>1171</v>
      </c>
    </row>
    <row r="281" s="2" customFormat="1">
      <c r="A281" s="40"/>
      <c r="B281" s="41"/>
      <c r="C281" s="42"/>
      <c r="D281" s="227" t="s">
        <v>143</v>
      </c>
      <c r="E281" s="42"/>
      <c r="F281" s="228" t="s">
        <v>1172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143</v>
      </c>
      <c r="AU281" s="19" t="s">
        <v>83</v>
      </c>
    </row>
    <row r="282" s="13" customFormat="1">
      <c r="A282" s="13"/>
      <c r="B282" s="232"/>
      <c r="C282" s="233"/>
      <c r="D282" s="234" t="s">
        <v>145</v>
      </c>
      <c r="E282" s="233"/>
      <c r="F282" s="236" t="s">
        <v>1173</v>
      </c>
      <c r="G282" s="233"/>
      <c r="H282" s="237">
        <v>275.29500000000002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145</v>
      </c>
      <c r="AU282" s="243" t="s">
        <v>83</v>
      </c>
      <c r="AV282" s="13" t="s">
        <v>83</v>
      </c>
      <c r="AW282" s="13" t="s">
        <v>4</v>
      </c>
      <c r="AX282" s="13" t="s">
        <v>81</v>
      </c>
      <c r="AY282" s="243" t="s">
        <v>134</v>
      </c>
    </row>
    <row r="283" s="2" customFormat="1" ht="33" customHeight="1">
      <c r="A283" s="40"/>
      <c r="B283" s="41"/>
      <c r="C283" s="214" t="s">
        <v>725</v>
      </c>
      <c r="D283" s="214" t="s">
        <v>136</v>
      </c>
      <c r="E283" s="215" t="s">
        <v>1174</v>
      </c>
      <c r="F283" s="216" t="s">
        <v>1175</v>
      </c>
      <c r="G283" s="217" t="s">
        <v>204</v>
      </c>
      <c r="H283" s="218">
        <v>18.353000000000002</v>
      </c>
      <c r="I283" s="219"/>
      <c r="J283" s="220">
        <f>ROUND(I283*H283,2)</f>
        <v>0</v>
      </c>
      <c r="K283" s="216" t="s">
        <v>140</v>
      </c>
      <c r="L283" s="46"/>
      <c r="M283" s="221" t="s">
        <v>19</v>
      </c>
      <c r="N283" s="222" t="s">
        <v>45</v>
      </c>
      <c r="O283" s="86"/>
      <c r="P283" s="223">
        <f>O283*H283</f>
        <v>0</v>
      </c>
      <c r="Q283" s="223">
        <v>0</v>
      </c>
      <c r="R283" s="223">
        <f>Q283*H283</f>
        <v>0</v>
      </c>
      <c r="S283" s="223">
        <v>0</v>
      </c>
      <c r="T283" s="224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25" t="s">
        <v>141</v>
      </c>
      <c r="AT283" s="225" t="s">
        <v>136</v>
      </c>
      <c r="AU283" s="225" t="s">
        <v>83</v>
      </c>
      <c r="AY283" s="19" t="s">
        <v>134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9" t="s">
        <v>81</v>
      </c>
      <c r="BK283" s="226">
        <f>ROUND(I283*H283,2)</f>
        <v>0</v>
      </c>
      <c r="BL283" s="19" t="s">
        <v>141</v>
      </c>
      <c r="BM283" s="225" t="s">
        <v>1176</v>
      </c>
    </row>
    <row r="284" s="2" customFormat="1">
      <c r="A284" s="40"/>
      <c r="B284" s="41"/>
      <c r="C284" s="42"/>
      <c r="D284" s="227" t="s">
        <v>143</v>
      </c>
      <c r="E284" s="42"/>
      <c r="F284" s="228" t="s">
        <v>1177</v>
      </c>
      <c r="G284" s="42"/>
      <c r="H284" s="42"/>
      <c r="I284" s="229"/>
      <c r="J284" s="42"/>
      <c r="K284" s="42"/>
      <c r="L284" s="46"/>
      <c r="M284" s="230"/>
      <c r="N284" s="231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143</v>
      </c>
      <c r="AU284" s="19" t="s">
        <v>83</v>
      </c>
    </row>
    <row r="285" s="2" customFormat="1" ht="16.5" customHeight="1">
      <c r="A285" s="40"/>
      <c r="B285" s="41"/>
      <c r="C285" s="255" t="s">
        <v>731</v>
      </c>
      <c r="D285" s="255" t="s">
        <v>201</v>
      </c>
      <c r="E285" s="256" t="s">
        <v>1178</v>
      </c>
      <c r="F285" s="257" t="s">
        <v>1179</v>
      </c>
      <c r="G285" s="258" t="s">
        <v>204</v>
      </c>
      <c r="H285" s="259">
        <v>18.353000000000002</v>
      </c>
      <c r="I285" s="260"/>
      <c r="J285" s="261">
        <f>ROUND(I285*H285,2)</f>
        <v>0</v>
      </c>
      <c r="K285" s="257" t="s">
        <v>140</v>
      </c>
      <c r="L285" s="262"/>
      <c r="M285" s="263" t="s">
        <v>19</v>
      </c>
      <c r="N285" s="264" t="s">
        <v>45</v>
      </c>
      <c r="O285" s="86"/>
      <c r="P285" s="223">
        <f>O285*H285</f>
        <v>0</v>
      </c>
      <c r="Q285" s="223">
        <v>0</v>
      </c>
      <c r="R285" s="223">
        <f>Q285*H285</f>
        <v>0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188</v>
      </c>
      <c r="AT285" s="225" t="s">
        <v>201</v>
      </c>
      <c r="AU285" s="225" t="s">
        <v>83</v>
      </c>
      <c r="AY285" s="19" t="s">
        <v>134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81</v>
      </c>
      <c r="BK285" s="226">
        <f>ROUND(I285*H285,2)</f>
        <v>0</v>
      </c>
      <c r="BL285" s="19" t="s">
        <v>141</v>
      </c>
      <c r="BM285" s="225" t="s">
        <v>1180</v>
      </c>
    </row>
    <row r="286" s="12" customFormat="1" ht="22.8" customHeight="1">
      <c r="A286" s="12"/>
      <c r="B286" s="198"/>
      <c r="C286" s="199"/>
      <c r="D286" s="200" t="s">
        <v>73</v>
      </c>
      <c r="E286" s="212" t="s">
        <v>261</v>
      </c>
      <c r="F286" s="212" t="s">
        <v>262</v>
      </c>
      <c r="G286" s="199"/>
      <c r="H286" s="199"/>
      <c r="I286" s="202"/>
      <c r="J286" s="213">
        <f>BK286</f>
        <v>0</v>
      </c>
      <c r="K286" s="199"/>
      <c r="L286" s="204"/>
      <c r="M286" s="205"/>
      <c r="N286" s="206"/>
      <c r="O286" s="206"/>
      <c r="P286" s="207">
        <f>SUM(P287:P288)</f>
        <v>0</v>
      </c>
      <c r="Q286" s="206"/>
      <c r="R286" s="207">
        <f>SUM(R287:R288)</f>
        <v>0</v>
      </c>
      <c r="S286" s="206"/>
      <c r="T286" s="208">
        <f>SUM(T287:T288)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9" t="s">
        <v>81</v>
      </c>
      <c r="AT286" s="210" t="s">
        <v>73</v>
      </c>
      <c r="AU286" s="210" t="s">
        <v>81</v>
      </c>
      <c r="AY286" s="209" t="s">
        <v>134</v>
      </c>
      <c r="BK286" s="211">
        <f>SUM(BK287:BK288)</f>
        <v>0</v>
      </c>
    </row>
    <row r="287" s="2" customFormat="1" ht="21.75" customHeight="1">
      <c r="A287" s="40"/>
      <c r="B287" s="41"/>
      <c r="C287" s="214" t="s">
        <v>736</v>
      </c>
      <c r="D287" s="214" t="s">
        <v>136</v>
      </c>
      <c r="E287" s="215" t="s">
        <v>793</v>
      </c>
      <c r="F287" s="216" t="s">
        <v>794</v>
      </c>
      <c r="G287" s="217" t="s">
        <v>204</v>
      </c>
      <c r="H287" s="218">
        <v>636.16399999999999</v>
      </c>
      <c r="I287" s="219"/>
      <c r="J287" s="220">
        <f>ROUND(I287*H287,2)</f>
        <v>0</v>
      </c>
      <c r="K287" s="216" t="s">
        <v>140</v>
      </c>
      <c r="L287" s="46"/>
      <c r="M287" s="221" t="s">
        <v>19</v>
      </c>
      <c r="N287" s="222" t="s">
        <v>45</v>
      </c>
      <c r="O287" s="86"/>
      <c r="P287" s="223">
        <f>O287*H287</f>
        <v>0</v>
      </c>
      <c r="Q287" s="223">
        <v>0</v>
      </c>
      <c r="R287" s="223">
        <f>Q287*H287</f>
        <v>0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141</v>
      </c>
      <c r="AT287" s="225" t="s">
        <v>136</v>
      </c>
      <c r="AU287" s="225" t="s">
        <v>83</v>
      </c>
      <c r="AY287" s="19" t="s">
        <v>134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81</v>
      </c>
      <c r="BK287" s="226">
        <f>ROUND(I287*H287,2)</f>
        <v>0</v>
      </c>
      <c r="BL287" s="19" t="s">
        <v>141</v>
      </c>
      <c r="BM287" s="225" t="s">
        <v>1181</v>
      </c>
    </row>
    <row r="288" s="2" customFormat="1">
      <c r="A288" s="40"/>
      <c r="B288" s="41"/>
      <c r="C288" s="42"/>
      <c r="D288" s="227" t="s">
        <v>143</v>
      </c>
      <c r="E288" s="42"/>
      <c r="F288" s="228" t="s">
        <v>1182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143</v>
      </c>
      <c r="AU288" s="19" t="s">
        <v>83</v>
      </c>
    </row>
    <row r="289" s="12" customFormat="1" ht="25.92" customHeight="1">
      <c r="A289" s="12"/>
      <c r="B289" s="198"/>
      <c r="C289" s="199"/>
      <c r="D289" s="200" t="s">
        <v>73</v>
      </c>
      <c r="E289" s="201" t="s">
        <v>797</v>
      </c>
      <c r="F289" s="201" t="s">
        <v>798</v>
      </c>
      <c r="G289" s="199"/>
      <c r="H289" s="199"/>
      <c r="I289" s="202"/>
      <c r="J289" s="203">
        <f>BK289</f>
        <v>0</v>
      </c>
      <c r="K289" s="199"/>
      <c r="L289" s="204"/>
      <c r="M289" s="205"/>
      <c r="N289" s="206"/>
      <c r="O289" s="206"/>
      <c r="P289" s="207">
        <f>P290</f>
        <v>0</v>
      </c>
      <c r="Q289" s="206"/>
      <c r="R289" s="207">
        <f>R290</f>
        <v>0.14885699999999999</v>
      </c>
      <c r="S289" s="206"/>
      <c r="T289" s="208">
        <f>T290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9" t="s">
        <v>83</v>
      </c>
      <c r="AT289" s="210" t="s">
        <v>73</v>
      </c>
      <c r="AU289" s="210" t="s">
        <v>74</v>
      </c>
      <c r="AY289" s="209" t="s">
        <v>134</v>
      </c>
      <c r="BK289" s="211">
        <f>BK290</f>
        <v>0</v>
      </c>
    </row>
    <row r="290" s="12" customFormat="1" ht="22.8" customHeight="1">
      <c r="A290" s="12"/>
      <c r="B290" s="198"/>
      <c r="C290" s="199"/>
      <c r="D290" s="200" t="s">
        <v>73</v>
      </c>
      <c r="E290" s="212" t="s">
        <v>828</v>
      </c>
      <c r="F290" s="212" t="s">
        <v>829</v>
      </c>
      <c r="G290" s="199"/>
      <c r="H290" s="199"/>
      <c r="I290" s="202"/>
      <c r="J290" s="213">
        <f>BK290</f>
        <v>0</v>
      </c>
      <c r="K290" s="199"/>
      <c r="L290" s="204"/>
      <c r="M290" s="205"/>
      <c r="N290" s="206"/>
      <c r="O290" s="206"/>
      <c r="P290" s="207">
        <f>SUM(P291:P298)</f>
        <v>0</v>
      </c>
      <c r="Q290" s="206"/>
      <c r="R290" s="207">
        <f>SUM(R291:R298)</f>
        <v>0.14885699999999999</v>
      </c>
      <c r="S290" s="206"/>
      <c r="T290" s="208">
        <f>SUM(T291:T298)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9" t="s">
        <v>83</v>
      </c>
      <c r="AT290" s="210" t="s">
        <v>73</v>
      </c>
      <c r="AU290" s="210" t="s">
        <v>81</v>
      </c>
      <c r="AY290" s="209" t="s">
        <v>134</v>
      </c>
      <c r="BK290" s="211">
        <f>SUM(BK291:BK298)</f>
        <v>0</v>
      </c>
    </row>
    <row r="291" s="2" customFormat="1" ht="24.15" customHeight="1">
      <c r="A291" s="40"/>
      <c r="B291" s="41"/>
      <c r="C291" s="214" t="s">
        <v>742</v>
      </c>
      <c r="D291" s="214" t="s">
        <v>136</v>
      </c>
      <c r="E291" s="215" t="s">
        <v>831</v>
      </c>
      <c r="F291" s="216" t="s">
        <v>1183</v>
      </c>
      <c r="G291" s="217" t="s">
        <v>204</v>
      </c>
      <c r="H291" s="218">
        <v>0.14899999999999999</v>
      </c>
      <c r="I291" s="219"/>
      <c r="J291" s="220">
        <f>ROUND(I291*H291,2)</f>
        <v>0</v>
      </c>
      <c r="K291" s="216" t="s">
        <v>140</v>
      </c>
      <c r="L291" s="46"/>
      <c r="M291" s="221" t="s">
        <v>19</v>
      </c>
      <c r="N291" s="222" t="s">
        <v>45</v>
      </c>
      <c r="O291" s="86"/>
      <c r="P291" s="223">
        <f>O291*H291</f>
        <v>0</v>
      </c>
      <c r="Q291" s="223">
        <v>0</v>
      </c>
      <c r="R291" s="223">
        <f>Q291*H291</f>
        <v>0</v>
      </c>
      <c r="S291" s="223">
        <v>0</v>
      </c>
      <c r="T291" s="22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5" t="s">
        <v>238</v>
      </c>
      <c r="AT291" s="225" t="s">
        <v>136</v>
      </c>
      <c r="AU291" s="225" t="s">
        <v>83</v>
      </c>
      <c r="AY291" s="19" t="s">
        <v>134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9" t="s">
        <v>81</v>
      </c>
      <c r="BK291" s="226">
        <f>ROUND(I291*H291,2)</f>
        <v>0</v>
      </c>
      <c r="BL291" s="19" t="s">
        <v>238</v>
      </c>
      <c r="BM291" s="225" t="s">
        <v>1184</v>
      </c>
    </row>
    <row r="292" s="2" customFormat="1">
      <c r="A292" s="40"/>
      <c r="B292" s="41"/>
      <c r="C292" s="42"/>
      <c r="D292" s="227" t="s">
        <v>143</v>
      </c>
      <c r="E292" s="42"/>
      <c r="F292" s="228" t="s">
        <v>1185</v>
      </c>
      <c r="G292" s="42"/>
      <c r="H292" s="42"/>
      <c r="I292" s="229"/>
      <c r="J292" s="42"/>
      <c r="K292" s="42"/>
      <c r="L292" s="46"/>
      <c r="M292" s="230"/>
      <c r="N292" s="231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143</v>
      </c>
      <c r="AU292" s="19" t="s">
        <v>83</v>
      </c>
    </row>
    <row r="293" s="2" customFormat="1" ht="16.5" customHeight="1">
      <c r="A293" s="40"/>
      <c r="B293" s="41"/>
      <c r="C293" s="214" t="s">
        <v>747</v>
      </c>
      <c r="D293" s="214" t="s">
        <v>136</v>
      </c>
      <c r="E293" s="215" t="s">
        <v>1186</v>
      </c>
      <c r="F293" s="216" t="s">
        <v>1187</v>
      </c>
      <c r="G293" s="217" t="s">
        <v>539</v>
      </c>
      <c r="H293" s="218">
        <v>149</v>
      </c>
      <c r="I293" s="219"/>
      <c r="J293" s="220">
        <f>ROUND(I293*H293,2)</f>
        <v>0</v>
      </c>
      <c r="K293" s="216" t="s">
        <v>19</v>
      </c>
      <c r="L293" s="46"/>
      <c r="M293" s="221" t="s">
        <v>19</v>
      </c>
      <c r="N293" s="222" t="s">
        <v>45</v>
      </c>
      <c r="O293" s="86"/>
      <c r="P293" s="223">
        <f>O293*H293</f>
        <v>0</v>
      </c>
      <c r="Q293" s="223">
        <v>0</v>
      </c>
      <c r="R293" s="223">
        <f>Q293*H293</f>
        <v>0</v>
      </c>
      <c r="S293" s="223">
        <v>0</v>
      </c>
      <c r="T293" s="224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25" t="s">
        <v>238</v>
      </c>
      <c r="AT293" s="225" t="s">
        <v>136</v>
      </c>
      <c r="AU293" s="225" t="s">
        <v>83</v>
      </c>
      <c r="AY293" s="19" t="s">
        <v>134</v>
      </c>
      <c r="BE293" s="226">
        <f>IF(N293="základní",J293,0)</f>
        <v>0</v>
      </c>
      <c r="BF293" s="226">
        <f>IF(N293="snížená",J293,0)</f>
        <v>0</v>
      </c>
      <c r="BG293" s="226">
        <f>IF(N293="zákl. přenesená",J293,0)</f>
        <v>0</v>
      </c>
      <c r="BH293" s="226">
        <f>IF(N293="sníž. přenesená",J293,0)</f>
        <v>0</v>
      </c>
      <c r="BI293" s="226">
        <f>IF(N293="nulová",J293,0)</f>
        <v>0</v>
      </c>
      <c r="BJ293" s="19" t="s">
        <v>81</v>
      </c>
      <c r="BK293" s="226">
        <f>ROUND(I293*H293,2)</f>
        <v>0</v>
      </c>
      <c r="BL293" s="19" t="s">
        <v>238</v>
      </c>
      <c r="BM293" s="225" t="s">
        <v>1188</v>
      </c>
    </row>
    <row r="294" s="13" customFormat="1">
      <c r="A294" s="13"/>
      <c r="B294" s="232"/>
      <c r="C294" s="233"/>
      <c r="D294" s="234" t="s">
        <v>145</v>
      </c>
      <c r="E294" s="235" t="s">
        <v>19</v>
      </c>
      <c r="F294" s="236" t="s">
        <v>1189</v>
      </c>
      <c r="G294" s="233"/>
      <c r="H294" s="237">
        <v>149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145</v>
      </c>
      <c r="AU294" s="243" t="s">
        <v>83</v>
      </c>
      <c r="AV294" s="13" t="s">
        <v>83</v>
      </c>
      <c r="AW294" s="13" t="s">
        <v>35</v>
      </c>
      <c r="AX294" s="13" t="s">
        <v>81</v>
      </c>
      <c r="AY294" s="243" t="s">
        <v>134</v>
      </c>
    </row>
    <row r="295" s="2" customFormat="1" ht="16.5" customHeight="1">
      <c r="A295" s="40"/>
      <c r="B295" s="41"/>
      <c r="C295" s="255" t="s">
        <v>754</v>
      </c>
      <c r="D295" s="255" t="s">
        <v>201</v>
      </c>
      <c r="E295" s="256" t="s">
        <v>1190</v>
      </c>
      <c r="F295" s="257" t="s">
        <v>1191</v>
      </c>
      <c r="G295" s="258" t="s">
        <v>157</v>
      </c>
      <c r="H295" s="259">
        <v>25.739999999999998</v>
      </c>
      <c r="I295" s="260"/>
      <c r="J295" s="261">
        <f>ROUND(I295*H295,2)</f>
        <v>0</v>
      </c>
      <c r="K295" s="257" t="s">
        <v>140</v>
      </c>
      <c r="L295" s="262"/>
      <c r="M295" s="263" t="s">
        <v>19</v>
      </c>
      <c r="N295" s="264" t="s">
        <v>45</v>
      </c>
      <c r="O295" s="86"/>
      <c r="P295" s="223">
        <f>O295*H295</f>
        <v>0</v>
      </c>
      <c r="Q295" s="223">
        <v>0.0055500000000000002</v>
      </c>
      <c r="R295" s="223">
        <f>Q295*H295</f>
        <v>0.14285699999999998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646</v>
      </c>
      <c r="AT295" s="225" t="s">
        <v>201</v>
      </c>
      <c r="AU295" s="225" t="s">
        <v>83</v>
      </c>
      <c r="AY295" s="19" t="s">
        <v>134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81</v>
      </c>
      <c r="BK295" s="226">
        <f>ROUND(I295*H295,2)</f>
        <v>0</v>
      </c>
      <c r="BL295" s="19" t="s">
        <v>238</v>
      </c>
      <c r="BM295" s="225" t="s">
        <v>1192</v>
      </c>
    </row>
    <row r="296" s="13" customFormat="1">
      <c r="A296" s="13"/>
      <c r="B296" s="232"/>
      <c r="C296" s="233"/>
      <c r="D296" s="234" t="s">
        <v>145</v>
      </c>
      <c r="E296" s="235" t="s">
        <v>19</v>
      </c>
      <c r="F296" s="236" t="s">
        <v>1193</v>
      </c>
      <c r="G296" s="233"/>
      <c r="H296" s="237">
        <v>25.739999999999998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145</v>
      </c>
      <c r="AU296" s="243" t="s">
        <v>83</v>
      </c>
      <c r="AV296" s="13" t="s">
        <v>83</v>
      </c>
      <c r="AW296" s="13" t="s">
        <v>35</v>
      </c>
      <c r="AX296" s="13" t="s">
        <v>81</v>
      </c>
      <c r="AY296" s="243" t="s">
        <v>134</v>
      </c>
    </row>
    <row r="297" s="2" customFormat="1" ht="16.5" customHeight="1">
      <c r="A297" s="40"/>
      <c r="B297" s="41"/>
      <c r="C297" s="255" t="s">
        <v>758</v>
      </c>
      <c r="D297" s="255" t="s">
        <v>201</v>
      </c>
      <c r="E297" s="256" t="s">
        <v>1194</v>
      </c>
      <c r="F297" s="257" t="s">
        <v>1195</v>
      </c>
      <c r="G297" s="258" t="s">
        <v>204</v>
      </c>
      <c r="H297" s="259">
        <v>0.0060000000000000001</v>
      </c>
      <c r="I297" s="260"/>
      <c r="J297" s="261">
        <f>ROUND(I297*H297,2)</f>
        <v>0</v>
      </c>
      <c r="K297" s="257" t="s">
        <v>140</v>
      </c>
      <c r="L297" s="262"/>
      <c r="M297" s="263" t="s">
        <v>19</v>
      </c>
      <c r="N297" s="264" t="s">
        <v>45</v>
      </c>
      <c r="O297" s="86"/>
      <c r="P297" s="223">
        <f>O297*H297</f>
        <v>0</v>
      </c>
      <c r="Q297" s="223">
        <v>1</v>
      </c>
      <c r="R297" s="223">
        <f>Q297*H297</f>
        <v>0.0060000000000000001</v>
      </c>
      <c r="S297" s="223">
        <v>0</v>
      </c>
      <c r="T297" s="224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5" t="s">
        <v>646</v>
      </c>
      <c r="AT297" s="225" t="s">
        <v>201</v>
      </c>
      <c r="AU297" s="225" t="s">
        <v>83</v>
      </c>
      <c r="AY297" s="19" t="s">
        <v>134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9" t="s">
        <v>81</v>
      </c>
      <c r="BK297" s="226">
        <f>ROUND(I297*H297,2)</f>
        <v>0</v>
      </c>
      <c r="BL297" s="19" t="s">
        <v>238</v>
      </c>
      <c r="BM297" s="225" t="s">
        <v>1196</v>
      </c>
    </row>
    <row r="298" s="13" customFormat="1">
      <c r="A298" s="13"/>
      <c r="B298" s="232"/>
      <c r="C298" s="233"/>
      <c r="D298" s="234" t="s">
        <v>145</v>
      </c>
      <c r="E298" s="235" t="s">
        <v>19</v>
      </c>
      <c r="F298" s="236" t="s">
        <v>1197</v>
      </c>
      <c r="G298" s="233"/>
      <c r="H298" s="237">
        <v>0.0060000000000000001</v>
      </c>
      <c r="I298" s="238"/>
      <c r="J298" s="233"/>
      <c r="K298" s="233"/>
      <c r="L298" s="239"/>
      <c r="M298" s="283"/>
      <c r="N298" s="284"/>
      <c r="O298" s="284"/>
      <c r="P298" s="284"/>
      <c r="Q298" s="284"/>
      <c r="R298" s="284"/>
      <c r="S298" s="284"/>
      <c r="T298" s="28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145</v>
      </c>
      <c r="AU298" s="243" t="s">
        <v>83</v>
      </c>
      <c r="AV298" s="13" t="s">
        <v>83</v>
      </c>
      <c r="AW298" s="13" t="s">
        <v>35</v>
      </c>
      <c r="AX298" s="13" t="s">
        <v>81</v>
      </c>
      <c r="AY298" s="243" t="s">
        <v>134</v>
      </c>
    </row>
    <row r="299" s="2" customFormat="1" ht="6.96" customHeight="1">
      <c r="A299" s="40"/>
      <c r="B299" s="61"/>
      <c r="C299" s="62"/>
      <c r="D299" s="62"/>
      <c r="E299" s="62"/>
      <c r="F299" s="62"/>
      <c r="G299" s="62"/>
      <c r="H299" s="62"/>
      <c r="I299" s="62"/>
      <c r="J299" s="62"/>
      <c r="K299" s="62"/>
      <c r="L299" s="46"/>
      <c r="M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</row>
  </sheetData>
  <sheetProtection sheet="1" autoFilter="0" formatColumns="0" formatRows="0" objects="1" scenarios="1" spinCount="100000" saltValue="wKE1I//lmo8RQ7qqnTHklLX0RC7yp5MJdjjIHLP9OojC5Hv399ELDEF8rDX6FoH76561QPqm/Zbq8v30U4zYzQ==" hashValue="L59Cp+IHhdneATN4joGZ8O9LC552mB4g4XF0APfJcxhD7QKUw9ElGexa1pHAM7rDpTDMq10ajYVljM2XeuPsGA==" algorithmName="SHA-512" password="CC35"/>
  <autoFilter ref="C94:K29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5_02/121151113"/>
    <hyperlink ref="F104" r:id="rId2" display="https://podminky.urs.cz/item/CS_URS_2025_02/122251104"/>
    <hyperlink ref="F110" r:id="rId3" display="https://podminky.urs.cz/item/CS_URS_2025_02/124253101"/>
    <hyperlink ref="F115" r:id="rId4" display="https://podminky.urs.cz/item/CS_URS_2025_02/162251102"/>
    <hyperlink ref="F120" r:id="rId5" display="https://podminky.urs.cz/item/CS_URS_2025_02/162751117"/>
    <hyperlink ref="F123" r:id="rId6" display="https://podminky.urs.cz/item/CS_URS_2025_02/162751119"/>
    <hyperlink ref="F127" r:id="rId7" display="https://podminky.urs.cz/item/CS_URS_2025_02/167151111"/>
    <hyperlink ref="F131" r:id="rId8" display="https://podminky.urs.cz/item/CS_URS_2025_02/171103201"/>
    <hyperlink ref="F134" r:id="rId9" display="https://podminky.urs.cz/item/CS_URS_2025_02/171201231"/>
    <hyperlink ref="F138" r:id="rId10" display="https://podminky.urs.cz/item/CS_URS_2025_02/171251201"/>
    <hyperlink ref="F141" r:id="rId11" display="https://podminky.urs.cz/item/CS_URS_2025_02/174151101"/>
    <hyperlink ref="F147" r:id="rId12" display="https://podminky.urs.cz/item/CS_URS_2025_02/181411122"/>
    <hyperlink ref="F154" r:id="rId13" display="https://podminky.urs.cz/item/CS_URS_2025_02/182151111"/>
    <hyperlink ref="F157" r:id="rId14" display="https://podminky.urs.cz/item/CS_URS_2025_02/182251101"/>
    <hyperlink ref="F160" r:id="rId15" display="https://podminky.urs.cz/item/CS_URS_2025_02/182351123"/>
    <hyperlink ref="F166" r:id="rId16" display="https://podminky.urs.cz/item/CS_URS_2025_02/273313511"/>
    <hyperlink ref="F170" r:id="rId17" display="https://podminky.urs.cz/item/CS_URS_2025_02/321213235"/>
    <hyperlink ref="F174" r:id="rId18" display="https://podminky.urs.cz/item/CS_URS_2025_02/321321115"/>
    <hyperlink ref="F179" r:id="rId19" display="https://podminky.urs.cz/item/CS_URS_2025_02/321321116"/>
    <hyperlink ref="F186" r:id="rId20" display="https://podminky.urs.cz/item/CS_URS_2025_02/321351010"/>
    <hyperlink ref="F198" r:id="rId21" display="https://podminky.urs.cz/item/CS_URS_2025_02/321352010"/>
    <hyperlink ref="F210" r:id="rId22" display="https://podminky.urs.cz/item/CS_URS_2025_02/321361101"/>
    <hyperlink ref="F213" r:id="rId23" display="https://podminky.urs.cz/item/CS_URS_2025_02/321366111"/>
    <hyperlink ref="F219" r:id="rId24" display="https://podminky.urs.cz/item/CS_URS_2025_02/321368211"/>
    <hyperlink ref="F226" r:id="rId25" display="https://podminky.urs.cz/item/CS_URS_2025_02/389121111"/>
    <hyperlink ref="F230" r:id="rId26" display="https://podminky.urs.cz/item/CS_URS_2025_02/389361003"/>
    <hyperlink ref="F233" r:id="rId27" display="https://podminky.urs.cz/item/CS_URS_2025_02/389381118"/>
    <hyperlink ref="F237" r:id="rId28" display="https://podminky.urs.cz/item/CS_URS_2025_02/451571111"/>
    <hyperlink ref="F240" r:id="rId29" display="https://podminky.urs.cz/item/CS_URS_2025_02/457971121"/>
    <hyperlink ref="F245" r:id="rId30" display="https://podminky.urs.cz/item/CS_URS_2025_02/463212111"/>
    <hyperlink ref="F248" r:id="rId31" display="https://podminky.urs.cz/item/CS_URS_2025_02/463212191"/>
    <hyperlink ref="F251" r:id="rId32" display="https://podminky.urs.cz/item/CS_URS_2025_02/465513327"/>
    <hyperlink ref="F255" r:id="rId33" display="https://podminky.urs.cz/item/CS_URS_2025_02/931994111"/>
    <hyperlink ref="F258" r:id="rId34" display="https://podminky.urs.cz/item/CS_URS_2025_02/953334423"/>
    <hyperlink ref="F261" r:id="rId35" display="https://podminky.urs.cz/item/CS_URS_2025_02/953961113"/>
    <hyperlink ref="F264" r:id="rId36" display="https://podminky.urs.cz/item/CS_URS_2025_02/953965121"/>
    <hyperlink ref="F273" r:id="rId37" display="https://podminky.urs.cz/item/CS_URS_2025_02/960111221"/>
    <hyperlink ref="F277" r:id="rId38" display="https://podminky.urs.cz/item/CS_URS_2025_02/997321211"/>
    <hyperlink ref="F279" r:id="rId39" display="https://podminky.urs.cz/item/CS_URS_2025_02/997321511"/>
    <hyperlink ref="F281" r:id="rId40" display="https://podminky.urs.cz/item/CS_URS_2025_02/997321519"/>
    <hyperlink ref="F284" r:id="rId41" display="https://podminky.urs.cz/item/CS_URS_2025_02/997321611"/>
    <hyperlink ref="F288" r:id="rId42" display="https://podminky.urs.cz/item/CS_URS_2025_02/998322011"/>
    <hyperlink ref="F292" r:id="rId43" display="https://podminky.urs.cz/item/CS_URS_2025_02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Pístovské rybníky - řešení technického stavu rybník Lukáš</v>
      </c>
      <c r="F7" s="144"/>
      <c r="G7" s="144"/>
      <c r="H7" s="144"/>
      <c r="L7" s="22"/>
    </row>
    <row r="8" s="1" customFormat="1" ht="12" customHeight="1">
      <c r="B8" s="22"/>
      <c r="D8" s="144" t="s">
        <v>105</v>
      </c>
      <c r="L8" s="22"/>
    </row>
    <row r="9" s="2" customFormat="1" ht="16.5" customHeight="1">
      <c r="A9" s="40"/>
      <c r="B9" s="46"/>
      <c r="C9" s="40"/>
      <c r="D9" s="40"/>
      <c r="E9" s="145" t="s">
        <v>106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107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1198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25. 9. 2025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32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33</v>
      </c>
      <c r="F23" s="40"/>
      <c r="G23" s="40"/>
      <c r="H23" s="40"/>
      <c r="I23" s="144" t="s">
        <v>28</v>
      </c>
      <c r="J23" s="135" t="s">
        <v>34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36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37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38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40</v>
      </c>
      <c r="E32" s="40"/>
      <c r="F32" s="40"/>
      <c r="G32" s="40"/>
      <c r="H32" s="40"/>
      <c r="I32" s="40"/>
      <c r="J32" s="155">
        <f>ROUND(J90,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42</v>
      </c>
      <c r="G34" s="40"/>
      <c r="H34" s="40"/>
      <c r="I34" s="156" t="s">
        <v>41</v>
      </c>
      <c r="J34" s="156" t="s">
        <v>43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44</v>
      </c>
      <c r="E35" s="144" t="s">
        <v>45</v>
      </c>
      <c r="F35" s="158">
        <f>ROUND((SUM(BE90:BE148)),  2)</f>
        <v>0</v>
      </c>
      <c r="G35" s="40"/>
      <c r="H35" s="40"/>
      <c r="I35" s="159">
        <v>0.20999999999999999</v>
      </c>
      <c r="J35" s="158">
        <f>ROUND(((SUM(BE90:BE148))*I35),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46</v>
      </c>
      <c r="F36" s="158">
        <f>ROUND((SUM(BF90:BF148)),  2)</f>
        <v>0</v>
      </c>
      <c r="G36" s="40"/>
      <c r="H36" s="40"/>
      <c r="I36" s="159">
        <v>0.12</v>
      </c>
      <c r="J36" s="158">
        <f>ROUND(((SUM(BF90:BF148))*I36),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ROUND((SUM(BG90:BG148)),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48</v>
      </c>
      <c r="F38" s="158">
        <f>ROUND((SUM(BH90:BH148)),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49</v>
      </c>
      <c r="F39" s="158">
        <f>ROUND((SUM(BI90:BI148)),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50</v>
      </c>
      <c r="E41" s="162"/>
      <c r="F41" s="162"/>
      <c r="G41" s="163" t="s">
        <v>51</v>
      </c>
      <c r="H41" s="164" t="s">
        <v>52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109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Pístovské rybníky - řešení technického stavu rybník Lukáš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105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107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D.1.4 - Nouzový přeliv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Pístov u Jihlavy</v>
      </c>
      <c r="G56" s="42"/>
      <c r="H56" s="42"/>
      <c r="I56" s="34" t="s">
        <v>23</v>
      </c>
      <c r="J56" s="74" t="str">
        <f>IF(J14="","",J14)</f>
        <v>25. 9. 2025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40.05" customHeight="1">
      <c r="A58" s="40"/>
      <c r="B58" s="41"/>
      <c r="C58" s="34" t="s">
        <v>25</v>
      </c>
      <c r="D58" s="42"/>
      <c r="E58" s="42"/>
      <c r="F58" s="29" t="str">
        <f>E17</f>
        <v>Statutární město Jihlava, Masarykovo nám. 97/1, 58</v>
      </c>
      <c r="G58" s="42"/>
      <c r="H58" s="42"/>
      <c r="I58" s="34" t="s">
        <v>31</v>
      </c>
      <c r="J58" s="38" t="str">
        <f>E23</f>
        <v>Ing. Martin Růžička,CSc. - Alcedo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36</v>
      </c>
      <c r="J59" s="38" t="str">
        <f>E26</f>
        <v>Martin Pavlíček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110</v>
      </c>
      <c r="D61" s="173"/>
      <c r="E61" s="173"/>
      <c r="F61" s="173"/>
      <c r="G61" s="173"/>
      <c r="H61" s="173"/>
      <c r="I61" s="173"/>
      <c r="J61" s="174" t="s">
        <v>111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72</v>
      </c>
      <c r="D63" s="42"/>
      <c r="E63" s="42"/>
      <c r="F63" s="42"/>
      <c r="G63" s="42"/>
      <c r="H63" s="42"/>
      <c r="I63" s="42"/>
      <c r="J63" s="104">
        <f>J90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112</v>
      </c>
    </row>
    <row r="64" s="9" customFormat="1" ht="24.96" customHeight="1">
      <c r="A64" s="9"/>
      <c r="B64" s="176"/>
      <c r="C64" s="177"/>
      <c r="D64" s="178" t="s">
        <v>113</v>
      </c>
      <c r="E64" s="179"/>
      <c r="F64" s="179"/>
      <c r="G64" s="179"/>
      <c r="H64" s="179"/>
      <c r="I64" s="179"/>
      <c r="J64" s="180">
        <f>J91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114</v>
      </c>
      <c r="E65" s="184"/>
      <c r="F65" s="184"/>
      <c r="G65" s="184"/>
      <c r="H65" s="184"/>
      <c r="I65" s="184"/>
      <c r="J65" s="185">
        <f>J92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269</v>
      </c>
      <c r="E66" s="184"/>
      <c r="F66" s="184"/>
      <c r="G66" s="184"/>
      <c r="H66" s="184"/>
      <c r="I66" s="184"/>
      <c r="J66" s="185">
        <f>J126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270</v>
      </c>
      <c r="E67" s="184"/>
      <c r="F67" s="184"/>
      <c r="G67" s="184"/>
      <c r="H67" s="184"/>
      <c r="I67" s="184"/>
      <c r="J67" s="185">
        <f>J131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118</v>
      </c>
      <c r="E68" s="184"/>
      <c r="F68" s="184"/>
      <c r="G68" s="184"/>
      <c r="H68" s="184"/>
      <c r="I68" s="184"/>
      <c r="J68" s="185">
        <f>J146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119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71" t="str">
        <f>E7</f>
        <v>Pístovské rybníky - řešení technického stavu rybník Lukáš</v>
      </c>
      <c r="F78" s="34"/>
      <c r="G78" s="34"/>
      <c r="H78" s="34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" customFormat="1" ht="12" customHeight="1">
      <c r="B79" s="23"/>
      <c r="C79" s="34" t="s">
        <v>105</v>
      </c>
      <c r="D79" s="24"/>
      <c r="E79" s="24"/>
      <c r="F79" s="24"/>
      <c r="G79" s="24"/>
      <c r="H79" s="24"/>
      <c r="I79" s="24"/>
      <c r="J79" s="24"/>
      <c r="K79" s="24"/>
      <c r="L79" s="22"/>
    </row>
    <row r="80" s="2" customFormat="1" ht="16.5" customHeight="1">
      <c r="A80" s="40"/>
      <c r="B80" s="41"/>
      <c r="C80" s="42"/>
      <c r="D80" s="42"/>
      <c r="E80" s="171" t="s">
        <v>106</v>
      </c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107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E11</f>
        <v>D.1.4 - Nouzový přeliv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F14</f>
        <v>Pístov u Jihlavy</v>
      </c>
      <c r="G84" s="42"/>
      <c r="H84" s="42"/>
      <c r="I84" s="34" t="s">
        <v>23</v>
      </c>
      <c r="J84" s="74" t="str">
        <f>IF(J14="","",J14)</f>
        <v>25. 9. 2025</v>
      </c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40.05" customHeight="1">
      <c r="A86" s="40"/>
      <c r="B86" s="41"/>
      <c r="C86" s="34" t="s">
        <v>25</v>
      </c>
      <c r="D86" s="42"/>
      <c r="E86" s="42"/>
      <c r="F86" s="29" t="str">
        <f>E17</f>
        <v>Statutární město Jihlava, Masarykovo nám. 97/1, 58</v>
      </c>
      <c r="G86" s="42"/>
      <c r="H86" s="42"/>
      <c r="I86" s="34" t="s">
        <v>31</v>
      </c>
      <c r="J86" s="38" t="str">
        <f>E23</f>
        <v>Ing. Martin Růžička,CSc. - Alcedo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IF(E20="","",E20)</f>
        <v>Vyplň údaj</v>
      </c>
      <c r="G87" s="42"/>
      <c r="H87" s="42"/>
      <c r="I87" s="34" t="s">
        <v>36</v>
      </c>
      <c r="J87" s="38" t="str">
        <f>E26</f>
        <v>Martin Pavlíček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87"/>
      <c r="B89" s="188"/>
      <c r="C89" s="189" t="s">
        <v>120</v>
      </c>
      <c r="D89" s="190" t="s">
        <v>59</v>
      </c>
      <c r="E89" s="190" t="s">
        <v>55</v>
      </c>
      <c r="F89" s="190" t="s">
        <v>56</v>
      </c>
      <c r="G89" s="190" t="s">
        <v>121</v>
      </c>
      <c r="H89" s="190" t="s">
        <v>122</v>
      </c>
      <c r="I89" s="190" t="s">
        <v>123</v>
      </c>
      <c r="J89" s="190" t="s">
        <v>111</v>
      </c>
      <c r="K89" s="191" t="s">
        <v>124</v>
      </c>
      <c r="L89" s="192"/>
      <c r="M89" s="94" t="s">
        <v>19</v>
      </c>
      <c r="N89" s="95" t="s">
        <v>44</v>
      </c>
      <c r="O89" s="95" t="s">
        <v>125</v>
      </c>
      <c r="P89" s="95" t="s">
        <v>126</v>
      </c>
      <c r="Q89" s="95" t="s">
        <v>127</v>
      </c>
      <c r="R89" s="95" t="s">
        <v>128</v>
      </c>
      <c r="S89" s="95" t="s">
        <v>129</v>
      </c>
      <c r="T89" s="96" t="s">
        <v>130</v>
      </c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="2" customFormat="1" ht="22.8" customHeight="1">
      <c r="A90" s="40"/>
      <c r="B90" s="41"/>
      <c r="C90" s="101" t="s">
        <v>131</v>
      </c>
      <c r="D90" s="42"/>
      <c r="E90" s="42"/>
      <c r="F90" s="42"/>
      <c r="G90" s="42"/>
      <c r="H90" s="42"/>
      <c r="I90" s="42"/>
      <c r="J90" s="193">
        <f>BK90</f>
        <v>0</v>
      </c>
      <c r="K90" s="42"/>
      <c r="L90" s="46"/>
      <c r="M90" s="97"/>
      <c r="N90" s="194"/>
      <c r="O90" s="98"/>
      <c r="P90" s="195">
        <f>P91</f>
        <v>0</v>
      </c>
      <c r="Q90" s="98"/>
      <c r="R90" s="195">
        <f>R91</f>
        <v>129.36876899999999</v>
      </c>
      <c r="S90" s="98"/>
      <c r="T90" s="196">
        <f>T91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73</v>
      </c>
      <c r="AU90" s="19" t="s">
        <v>112</v>
      </c>
      <c r="BK90" s="197">
        <f>BK91</f>
        <v>0</v>
      </c>
    </row>
    <row r="91" s="12" customFormat="1" ht="25.92" customHeight="1">
      <c r="A91" s="12"/>
      <c r="B91" s="198"/>
      <c r="C91" s="199"/>
      <c r="D91" s="200" t="s">
        <v>73</v>
      </c>
      <c r="E91" s="201" t="s">
        <v>132</v>
      </c>
      <c r="F91" s="201" t="s">
        <v>133</v>
      </c>
      <c r="G91" s="199"/>
      <c r="H91" s="199"/>
      <c r="I91" s="202"/>
      <c r="J91" s="203">
        <f>BK91</f>
        <v>0</v>
      </c>
      <c r="K91" s="199"/>
      <c r="L91" s="204"/>
      <c r="M91" s="205"/>
      <c r="N91" s="206"/>
      <c r="O91" s="206"/>
      <c r="P91" s="207">
        <f>P92+P126+P131+P146</f>
        <v>0</v>
      </c>
      <c r="Q91" s="206"/>
      <c r="R91" s="207">
        <f>R92+R126+R131+R146</f>
        <v>129.36876899999999</v>
      </c>
      <c r="S91" s="206"/>
      <c r="T91" s="208">
        <f>T92+T126+T131+T146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81</v>
      </c>
      <c r="AT91" s="210" t="s">
        <v>73</v>
      </c>
      <c r="AU91" s="210" t="s">
        <v>74</v>
      </c>
      <c r="AY91" s="209" t="s">
        <v>134</v>
      </c>
      <c r="BK91" s="211">
        <f>BK92+BK126+BK131+BK146</f>
        <v>0</v>
      </c>
    </row>
    <row r="92" s="12" customFormat="1" ht="22.8" customHeight="1">
      <c r="A92" s="12"/>
      <c r="B92" s="198"/>
      <c r="C92" s="199"/>
      <c r="D92" s="200" t="s">
        <v>73</v>
      </c>
      <c r="E92" s="212" t="s">
        <v>81</v>
      </c>
      <c r="F92" s="212" t="s">
        <v>135</v>
      </c>
      <c r="G92" s="199"/>
      <c r="H92" s="199"/>
      <c r="I92" s="202"/>
      <c r="J92" s="213">
        <f>BK92</f>
        <v>0</v>
      </c>
      <c r="K92" s="199"/>
      <c r="L92" s="204"/>
      <c r="M92" s="205"/>
      <c r="N92" s="206"/>
      <c r="O92" s="206"/>
      <c r="P92" s="207">
        <f>SUM(P93:P125)</f>
        <v>0</v>
      </c>
      <c r="Q92" s="206"/>
      <c r="R92" s="207">
        <f>SUM(R93:R125)</f>
        <v>0.0029700000000000004</v>
      </c>
      <c r="S92" s="206"/>
      <c r="T92" s="208">
        <f>SUM(T93:T125)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9" t="s">
        <v>81</v>
      </c>
      <c r="AT92" s="210" t="s">
        <v>73</v>
      </c>
      <c r="AU92" s="210" t="s">
        <v>81</v>
      </c>
      <c r="AY92" s="209" t="s">
        <v>134</v>
      </c>
      <c r="BK92" s="211">
        <f>SUM(BK93:BK125)</f>
        <v>0</v>
      </c>
    </row>
    <row r="93" s="2" customFormat="1" ht="16.5" customHeight="1">
      <c r="A93" s="40"/>
      <c r="B93" s="41"/>
      <c r="C93" s="214" t="s">
        <v>81</v>
      </c>
      <c r="D93" s="214" t="s">
        <v>136</v>
      </c>
      <c r="E93" s="215" t="s">
        <v>282</v>
      </c>
      <c r="F93" s="216" t="s">
        <v>283</v>
      </c>
      <c r="G93" s="217" t="s">
        <v>139</v>
      </c>
      <c r="H93" s="218">
        <v>148.5</v>
      </c>
      <c r="I93" s="219"/>
      <c r="J93" s="220">
        <f>ROUND(I93*H93,2)</f>
        <v>0</v>
      </c>
      <c r="K93" s="216" t="s">
        <v>140</v>
      </c>
      <c r="L93" s="46"/>
      <c r="M93" s="221" t="s">
        <v>19</v>
      </c>
      <c r="N93" s="222" t="s">
        <v>45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141</v>
      </c>
      <c r="AT93" s="225" t="s">
        <v>136</v>
      </c>
      <c r="AU93" s="225" t="s">
        <v>83</v>
      </c>
      <c r="AY93" s="19" t="s">
        <v>134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81</v>
      </c>
      <c r="BK93" s="226">
        <f>ROUND(I93*H93,2)</f>
        <v>0</v>
      </c>
      <c r="BL93" s="19" t="s">
        <v>141</v>
      </c>
      <c r="BM93" s="225" t="s">
        <v>1199</v>
      </c>
    </row>
    <row r="94" s="2" customFormat="1">
      <c r="A94" s="40"/>
      <c r="B94" s="41"/>
      <c r="C94" s="42"/>
      <c r="D94" s="227" t="s">
        <v>143</v>
      </c>
      <c r="E94" s="42"/>
      <c r="F94" s="228" t="s">
        <v>971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143</v>
      </c>
      <c r="AU94" s="19" t="s">
        <v>83</v>
      </c>
    </row>
    <row r="95" s="13" customFormat="1">
      <c r="A95" s="13"/>
      <c r="B95" s="232"/>
      <c r="C95" s="233"/>
      <c r="D95" s="234" t="s">
        <v>145</v>
      </c>
      <c r="E95" s="235" t="s">
        <v>19</v>
      </c>
      <c r="F95" s="236" t="s">
        <v>1200</v>
      </c>
      <c r="G95" s="233"/>
      <c r="H95" s="237">
        <v>148.5</v>
      </c>
      <c r="I95" s="238"/>
      <c r="J95" s="233"/>
      <c r="K95" s="233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145</v>
      </c>
      <c r="AU95" s="243" t="s">
        <v>83</v>
      </c>
      <c r="AV95" s="13" t="s">
        <v>83</v>
      </c>
      <c r="AW95" s="13" t="s">
        <v>35</v>
      </c>
      <c r="AX95" s="13" t="s">
        <v>81</v>
      </c>
      <c r="AY95" s="243" t="s">
        <v>134</v>
      </c>
    </row>
    <row r="96" s="2" customFormat="1" ht="21.75" customHeight="1">
      <c r="A96" s="40"/>
      <c r="B96" s="41"/>
      <c r="C96" s="214" t="s">
        <v>83</v>
      </c>
      <c r="D96" s="214" t="s">
        <v>136</v>
      </c>
      <c r="E96" s="215" t="s">
        <v>982</v>
      </c>
      <c r="F96" s="216" t="s">
        <v>983</v>
      </c>
      <c r="G96" s="217" t="s">
        <v>163</v>
      </c>
      <c r="H96" s="218">
        <v>300.30000000000001</v>
      </c>
      <c r="I96" s="219"/>
      <c r="J96" s="220">
        <f>ROUND(I96*H96,2)</f>
        <v>0</v>
      </c>
      <c r="K96" s="216" t="s">
        <v>140</v>
      </c>
      <c r="L96" s="46"/>
      <c r="M96" s="221" t="s">
        <v>19</v>
      </c>
      <c r="N96" s="222" t="s">
        <v>45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141</v>
      </c>
      <c r="AT96" s="225" t="s">
        <v>136</v>
      </c>
      <c r="AU96" s="225" t="s">
        <v>83</v>
      </c>
      <c r="AY96" s="19" t="s">
        <v>134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81</v>
      </c>
      <c r="BK96" s="226">
        <f>ROUND(I96*H96,2)</f>
        <v>0</v>
      </c>
      <c r="BL96" s="19" t="s">
        <v>141</v>
      </c>
      <c r="BM96" s="225" t="s">
        <v>1201</v>
      </c>
    </row>
    <row r="97" s="2" customFormat="1">
      <c r="A97" s="40"/>
      <c r="B97" s="41"/>
      <c r="C97" s="42"/>
      <c r="D97" s="227" t="s">
        <v>143</v>
      </c>
      <c r="E97" s="42"/>
      <c r="F97" s="228" t="s">
        <v>985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143</v>
      </c>
      <c r="AU97" s="19" t="s">
        <v>83</v>
      </c>
    </row>
    <row r="98" s="13" customFormat="1">
      <c r="A98" s="13"/>
      <c r="B98" s="232"/>
      <c r="C98" s="233"/>
      <c r="D98" s="234" t="s">
        <v>145</v>
      </c>
      <c r="E98" s="235" t="s">
        <v>19</v>
      </c>
      <c r="F98" s="236" t="s">
        <v>1202</v>
      </c>
      <c r="G98" s="233"/>
      <c r="H98" s="237">
        <v>330</v>
      </c>
      <c r="I98" s="238"/>
      <c r="J98" s="233"/>
      <c r="K98" s="233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145</v>
      </c>
      <c r="AU98" s="243" t="s">
        <v>83</v>
      </c>
      <c r="AV98" s="13" t="s">
        <v>83</v>
      </c>
      <c r="AW98" s="13" t="s">
        <v>35</v>
      </c>
      <c r="AX98" s="13" t="s">
        <v>74</v>
      </c>
      <c r="AY98" s="243" t="s">
        <v>134</v>
      </c>
    </row>
    <row r="99" s="13" customFormat="1">
      <c r="A99" s="13"/>
      <c r="B99" s="232"/>
      <c r="C99" s="233"/>
      <c r="D99" s="234" t="s">
        <v>145</v>
      </c>
      <c r="E99" s="235" t="s">
        <v>19</v>
      </c>
      <c r="F99" s="236" t="s">
        <v>1203</v>
      </c>
      <c r="G99" s="233"/>
      <c r="H99" s="237">
        <v>-29.699999999999999</v>
      </c>
      <c r="I99" s="238"/>
      <c r="J99" s="233"/>
      <c r="K99" s="233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145</v>
      </c>
      <c r="AU99" s="243" t="s">
        <v>83</v>
      </c>
      <c r="AV99" s="13" t="s">
        <v>83</v>
      </c>
      <c r="AW99" s="13" t="s">
        <v>35</v>
      </c>
      <c r="AX99" s="13" t="s">
        <v>74</v>
      </c>
      <c r="AY99" s="243" t="s">
        <v>134</v>
      </c>
    </row>
    <row r="100" s="14" customFormat="1">
      <c r="A100" s="14"/>
      <c r="B100" s="244"/>
      <c r="C100" s="245"/>
      <c r="D100" s="234" t="s">
        <v>145</v>
      </c>
      <c r="E100" s="246" t="s">
        <v>19</v>
      </c>
      <c r="F100" s="247" t="s">
        <v>1204</v>
      </c>
      <c r="G100" s="245"/>
      <c r="H100" s="248">
        <v>300.30000000000001</v>
      </c>
      <c r="I100" s="249"/>
      <c r="J100" s="245"/>
      <c r="K100" s="245"/>
      <c r="L100" s="250"/>
      <c r="M100" s="251"/>
      <c r="N100" s="252"/>
      <c r="O100" s="252"/>
      <c r="P100" s="252"/>
      <c r="Q100" s="252"/>
      <c r="R100" s="252"/>
      <c r="S100" s="252"/>
      <c r="T100" s="25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4" t="s">
        <v>145</v>
      </c>
      <c r="AU100" s="254" t="s">
        <v>83</v>
      </c>
      <c r="AV100" s="14" t="s">
        <v>141</v>
      </c>
      <c r="AW100" s="14" t="s">
        <v>35</v>
      </c>
      <c r="AX100" s="14" t="s">
        <v>81</v>
      </c>
      <c r="AY100" s="254" t="s">
        <v>134</v>
      </c>
    </row>
    <row r="101" s="2" customFormat="1" ht="37.8" customHeight="1">
      <c r="A101" s="40"/>
      <c r="B101" s="41"/>
      <c r="C101" s="214" t="s">
        <v>154</v>
      </c>
      <c r="D101" s="214" t="s">
        <v>136</v>
      </c>
      <c r="E101" s="215" t="s">
        <v>320</v>
      </c>
      <c r="F101" s="216" t="s">
        <v>321</v>
      </c>
      <c r="G101" s="217" t="s">
        <v>163</v>
      </c>
      <c r="H101" s="218">
        <v>300.30000000000001</v>
      </c>
      <c r="I101" s="219"/>
      <c r="J101" s="220">
        <f>ROUND(I101*H101,2)</f>
        <v>0</v>
      </c>
      <c r="K101" s="216" t="s">
        <v>140</v>
      </c>
      <c r="L101" s="46"/>
      <c r="M101" s="221" t="s">
        <v>19</v>
      </c>
      <c r="N101" s="222" t="s">
        <v>45</v>
      </c>
      <c r="O101" s="86"/>
      <c r="P101" s="223">
        <f>O101*H101</f>
        <v>0</v>
      </c>
      <c r="Q101" s="223">
        <v>0</v>
      </c>
      <c r="R101" s="223">
        <f>Q101*H101</f>
        <v>0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141</v>
      </c>
      <c r="AT101" s="225" t="s">
        <v>136</v>
      </c>
      <c r="AU101" s="225" t="s">
        <v>83</v>
      </c>
      <c r="AY101" s="19" t="s">
        <v>134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81</v>
      </c>
      <c r="BK101" s="226">
        <f>ROUND(I101*H101,2)</f>
        <v>0</v>
      </c>
      <c r="BL101" s="19" t="s">
        <v>141</v>
      </c>
      <c r="BM101" s="225" t="s">
        <v>1205</v>
      </c>
    </row>
    <row r="102" s="2" customFormat="1">
      <c r="A102" s="40"/>
      <c r="B102" s="41"/>
      <c r="C102" s="42"/>
      <c r="D102" s="227" t="s">
        <v>143</v>
      </c>
      <c r="E102" s="42"/>
      <c r="F102" s="228" t="s">
        <v>996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143</v>
      </c>
      <c r="AU102" s="19" t="s">
        <v>83</v>
      </c>
    </row>
    <row r="103" s="13" customFormat="1">
      <c r="A103" s="13"/>
      <c r="B103" s="232"/>
      <c r="C103" s="233"/>
      <c r="D103" s="234" t="s">
        <v>145</v>
      </c>
      <c r="E103" s="235" t="s">
        <v>19</v>
      </c>
      <c r="F103" s="236" t="s">
        <v>1206</v>
      </c>
      <c r="G103" s="233"/>
      <c r="H103" s="237">
        <v>300.30000000000001</v>
      </c>
      <c r="I103" s="238"/>
      <c r="J103" s="233"/>
      <c r="K103" s="233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145</v>
      </c>
      <c r="AU103" s="243" t="s">
        <v>83</v>
      </c>
      <c r="AV103" s="13" t="s">
        <v>83</v>
      </c>
      <c r="AW103" s="13" t="s">
        <v>35</v>
      </c>
      <c r="AX103" s="13" t="s">
        <v>81</v>
      </c>
      <c r="AY103" s="243" t="s">
        <v>134</v>
      </c>
    </row>
    <row r="104" s="2" customFormat="1" ht="37.8" customHeight="1">
      <c r="A104" s="40"/>
      <c r="B104" s="41"/>
      <c r="C104" s="214" t="s">
        <v>141</v>
      </c>
      <c r="D104" s="214" t="s">
        <v>136</v>
      </c>
      <c r="E104" s="215" t="s">
        <v>325</v>
      </c>
      <c r="F104" s="216" t="s">
        <v>326</v>
      </c>
      <c r="G104" s="217" t="s">
        <v>163</v>
      </c>
      <c r="H104" s="218">
        <v>1801.8</v>
      </c>
      <c r="I104" s="219"/>
      <c r="J104" s="220">
        <f>ROUND(I104*H104,2)</f>
        <v>0</v>
      </c>
      <c r="K104" s="216" t="s">
        <v>140</v>
      </c>
      <c r="L104" s="46"/>
      <c r="M104" s="221" t="s">
        <v>19</v>
      </c>
      <c r="N104" s="222" t="s">
        <v>45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141</v>
      </c>
      <c r="AT104" s="225" t="s">
        <v>136</v>
      </c>
      <c r="AU104" s="225" t="s">
        <v>83</v>
      </c>
      <c r="AY104" s="19" t="s">
        <v>134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81</v>
      </c>
      <c r="BK104" s="226">
        <f>ROUND(I104*H104,2)</f>
        <v>0</v>
      </c>
      <c r="BL104" s="19" t="s">
        <v>141</v>
      </c>
      <c r="BM104" s="225" t="s">
        <v>1207</v>
      </c>
    </row>
    <row r="105" s="2" customFormat="1">
      <c r="A105" s="40"/>
      <c r="B105" s="41"/>
      <c r="C105" s="42"/>
      <c r="D105" s="227" t="s">
        <v>143</v>
      </c>
      <c r="E105" s="42"/>
      <c r="F105" s="228" t="s">
        <v>999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143</v>
      </c>
      <c r="AU105" s="19" t="s">
        <v>83</v>
      </c>
    </row>
    <row r="106" s="13" customFormat="1">
      <c r="A106" s="13"/>
      <c r="B106" s="232"/>
      <c r="C106" s="233"/>
      <c r="D106" s="234" t="s">
        <v>145</v>
      </c>
      <c r="E106" s="235" t="s">
        <v>19</v>
      </c>
      <c r="F106" s="236" t="s">
        <v>1206</v>
      </c>
      <c r="G106" s="233"/>
      <c r="H106" s="237">
        <v>300.30000000000001</v>
      </c>
      <c r="I106" s="238"/>
      <c r="J106" s="233"/>
      <c r="K106" s="233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145</v>
      </c>
      <c r="AU106" s="243" t="s">
        <v>83</v>
      </c>
      <c r="AV106" s="13" t="s">
        <v>83</v>
      </c>
      <c r="AW106" s="13" t="s">
        <v>35</v>
      </c>
      <c r="AX106" s="13" t="s">
        <v>81</v>
      </c>
      <c r="AY106" s="243" t="s">
        <v>134</v>
      </c>
    </row>
    <row r="107" s="13" customFormat="1">
      <c r="A107" s="13"/>
      <c r="B107" s="232"/>
      <c r="C107" s="233"/>
      <c r="D107" s="234" t="s">
        <v>145</v>
      </c>
      <c r="E107" s="233"/>
      <c r="F107" s="236" t="s">
        <v>1208</v>
      </c>
      <c r="G107" s="233"/>
      <c r="H107" s="237">
        <v>1801.8</v>
      </c>
      <c r="I107" s="238"/>
      <c r="J107" s="233"/>
      <c r="K107" s="233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145</v>
      </c>
      <c r="AU107" s="243" t="s">
        <v>83</v>
      </c>
      <c r="AV107" s="13" t="s">
        <v>83</v>
      </c>
      <c r="AW107" s="13" t="s">
        <v>4</v>
      </c>
      <c r="AX107" s="13" t="s">
        <v>81</v>
      </c>
      <c r="AY107" s="243" t="s">
        <v>134</v>
      </c>
    </row>
    <row r="108" s="2" customFormat="1" ht="24.15" customHeight="1">
      <c r="A108" s="40"/>
      <c r="B108" s="41"/>
      <c r="C108" s="214" t="s">
        <v>167</v>
      </c>
      <c r="D108" s="214" t="s">
        <v>136</v>
      </c>
      <c r="E108" s="215" t="s">
        <v>340</v>
      </c>
      <c r="F108" s="216" t="s">
        <v>341</v>
      </c>
      <c r="G108" s="217" t="s">
        <v>204</v>
      </c>
      <c r="H108" s="218">
        <v>600.60000000000002</v>
      </c>
      <c r="I108" s="219"/>
      <c r="J108" s="220">
        <f>ROUND(I108*H108,2)</f>
        <v>0</v>
      </c>
      <c r="K108" s="216" t="s">
        <v>140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141</v>
      </c>
      <c r="AT108" s="225" t="s">
        <v>136</v>
      </c>
      <c r="AU108" s="225" t="s">
        <v>83</v>
      </c>
      <c r="AY108" s="19" t="s">
        <v>134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141</v>
      </c>
      <c r="BM108" s="225" t="s">
        <v>1209</v>
      </c>
    </row>
    <row r="109" s="2" customFormat="1">
      <c r="A109" s="40"/>
      <c r="B109" s="41"/>
      <c r="C109" s="42"/>
      <c r="D109" s="227" t="s">
        <v>143</v>
      </c>
      <c r="E109" s="42"/>
      <c r="F109" s="228" t="s">
        <v>1009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143</v>
      </c>
      <c r="AU109" s="19" t="s">
        <v>83</v>
      </c>
    </row>
    <row r="110" s="13" customFormat="1">
      <c r="A110" s="13"/>
      <c r="B110" s="232"/>
      <c r="C110" s="233"/>
      <c r="D110" s="234" t="s">
        <v>145</v>
      </c>
      <c r="E110" s="235" t="s">
        <v>19</v>
      </c>
      <c r="F110" s="236" t="s">
        <v>1206</v>
      </c>
      <c r="G110" s="233"/>
      <c r="H110" s="237">
        <v>300.30000000000001</v>
      </c>
      <c r="I110" s="238"/>
      <c r="J110" s="233"/>
      <c r="K110" s="233"/>
      <c r="L110" s="239"/>
      <c r="M110" s="240"/>
      <c r="N110" s="241"/>
      <c r="O110" s="241"/>
      <c r="P110" s="241"/>
      <c r="Q110" s="241"/>
      <c r="R110" s="241"/>
      <c r="S110" s="241"/>
      <c r="T110" s="24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145</v>
      </c>
      <c r="AU110" s="243" t="s">
        <v>83</v>
      </c>
      <c r="AV110" s="13" t="s">
        <v>83</v>
      </c>
      <c r="AW110" s="13" t="s">
        <v>35</v>
      </c>
      <c r="AX110" s="13" t="s">
        <v>81</v>
      </c>
      <c r="AY110" s="243" t="s">
        <v>134</v>
      </c>
    </row>
    <row r="111" s="13" customFormat="1">
      <c r="A111" s="13"/>
      <c r="B111" s="232"/>
      <c r="C111" s="233"/>
      <c r="D111" s="234" t="s">
        <v>145</v>
      </c>
      <c r="E111" s="233"/>
      <c r="F111" s="236" t="s">
        <v>1210</v>
      </c>
      <c r="G111" s="233"/>
      <c r="H111" s="237">
        <v>600.60000000000002</v>
      </c>
      <c r="I111" s="238"/>
      <c r="J111" s="233"/>
      <c r="K111" s="233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145</v>
      </c>
      <c r="AU111" s="243" t="s">
        <v>83</v>
      </c>
      <c r="AV111" s="13" t="s">
        <v>83</v>
      </c>
      <c r="AW111" s="13" t="s">
        <v>4</v>
      </c>
      <c r="AX111" s="13" t="s">
        <v>81</v>
      </c>
      <c r="AY111" s="243" t="s">
        <v>134</v>
      </c>
    </row>
    <row r="112" s="2" customFormat="1" ht="24.15" customHeight="1">
      <c r="A112" s="40"/>
      <c r="B112" s="41"/>
      <c r="C112" s="214" t="s">
        <v>173</v>
      </c>
      <c r="D112" s="214" t="s">
        <v>136</v>
      </c>
      <c r="E112" s="215" t="s">
        <v>345</v>
      </c>
      <c r="F112" s="216" t="s">
        <v>346</v>
      </c>
      <c r="G112" s="217" t="s">
        <v>163</v>
      </c>
      <c r="H112" s="218">
        <v>300.30000000000001</v>
      </c>
      <c r="I112" s="219"/>
      <c r="J112" s="220">
        <f>ROUND(I112*H112,2)</f>
        <v>0</v>
      </c>
      <c r="K112" s="216" t="s">
        <v>140</v>
      </c>
      <c r="L112" s="46"/>
      <c r="M112" s="221" t="s">
        <v>19</v>
      </c>
      <c r="N112" s="222" t="s">
        <v>45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141</v>
      </c>
      <c r="AT112" s="225" t="s">
        <v>136</v>
      </c>
      <c r="AU112" s="225" t="s">
        <v>83</v>
      </c>
      <c r="AY112" s="19" t="s">
        <v>134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81</v>
      </c>
      <c r="BK112" s="226">
        <f>ROUND(I112*H112,2)</f>
        <v>0</v>
      </c>
      <c r="BL112" s="19" t="s">
        <v>141</v>
      </c>
      <c r="BM112" s="225" t="s">
        <v>1211</v>
      </c>
    </row>
    <row r="113" s="2" customFormat="1">
      <c r="A113" s="40"/>
      <c r="B113" s="41"/>
      <c r="C113" s="42"/>
      <c r="D113" s="227" t="s">
        <v>143</v>
      </c>
      <c r="E113" s="42"/>
      <c r="F113" s="228" t="s">
        <v>1012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143</v>
      </c>
      <c r="AU113" s="19" t="s">
        <v>83</v>
      </c>
    </row>
    <row r="114" s="13" customFormat="1">
      <c r="A114" s="13"/>
      <c r="B114" s="232"/>
      <c r="C114" s="233"/>
      <c r="D114" s="234" t="s">
        <v>145</v>
      </c>
      <c r="E114" s="235" t="s">
        <v>19</v>
      </c>
      <c r="F114" s="236" t="s">
        <v>1206</v>
      </c>
      <c r="G114" s="233"/>
      <c r="H114" s="237">
        <v>300.30000000000001</v>
      </c>
      <c r="I114" s="238"/>
      <c r="J114" s="233"/>
      <c r="K114" s="233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145</v>
      </c>
      <c r="AU114" s="243" t="s">
        <v>83</v>
      </c>
      <c r="AV114" s="13" t="s">
        <v>83</v>
      </c>
      <c r="AW114" s="13" t="s">
        <v>35</v>
      </c>
      <c r="AX114" s="13" t="s">
        <v>81</v>
      </c>
      <c r="AY114" s="243" t="s">
        <v>134</v>
      </c>
    </row>
    <row r="115" s="2" customFormat="1" ht="24.15" customHeight="1">
      <c r="A115" s="40"/>
      <c r="B115" s="41"/>
      <c r="C115" s="214" t="s">
        <v>179</v>
      </c>
      <c r="D115" s="214" t="s">
        <v>136</v>
      </c>
      <c r="E115" s="215" t="s">
        <v>1212</v>
      </c>
      <c r="F115" s="216" t="s">
        <v>1213</v>
      </c>
      <c r="G115" s="217" t="s">
        <v>139</v>
      </c>
      <c r="H115" s="218">
        <v>148.5</v>
      </c>
      <c r="I115" s="219"/>
      <c r="J115" s="220">
        <f>ROUND(I115*H115,2)</f>
        <v>0</v>
      </c>
      <c r="K115" s="216" t="s">
        <v>140</v>
      </c>
      <c r="L115" s="46"/>
      <c r="M115" s="221" t="s">
        <v>19</v>
      </c>
      <c r="N115" s="222" t="s">
        <v>45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141</v>
      </c>
      <c r="AT115" s="225" t="s">
        <v>136</v>
      </c>
      <c r="AU115" s="225" t="s">
        <v>83</v>
      </c>
      <c r="AY115" s="19" t="s">
        <v>134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81</v>
      </c>
      <c r="BK115" s="226">
        <f>ROUND(I115*H115,2)</f>
        <v>0</v>
      </c>
      <c r="BL115" s="19" t="s">
        <v>141</v>
      </c>
      <c r="BM115" s="225" t="s">
        <v>1214</v>
      </c>
    </row>
    <row r="116" s="2" customFormat="1">
      <c r="A116" s="40"/>
      <c r="B116" s="41"/>
      <c r="C116" s="42"/>
      <c r="D116" s="227" t="s">
        <v>143</v>
      </c>
      <c r="E116" s="42"/>
      <c r="F116" s="228" t="s">
        <v>1215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143</v>
      </c>
      <c r="AU116" s="19" t="s">
        <v>83</v>
      </c>
    </row>
    <row r="117" s="13" customFormat="1">
      <c r="A117" s="13"/>
      <c r="B117" s="232"/>
      <c r="C117" s="233"/>
      <c r="D117" s="234" t="s">
        <v>145</v>
      </c>
      <c r="E117" s="235" t="s">
        <v>19</v>
      </c>
      <c r="F117" s="236" t="s">
        <v>1200</v>
      </c>
      <c r="G117" s="233"/>
      <c r="H117" s="237">
        <v>148.5</v>
      </c>
      <c r="I117" s="238"/>
      <c r="J117" s="233"/>
      <c r="K117" s="233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145</v>
      </c>
      <c r="AU117" s="243" t="s">
        <v>83</v>
      </c>
      <c r="AV117" s="13" t="s">
        <v>83</v>
      </c>
      <c r="AW117" s="13" t="s">
        <v>35</v>
      </c>
      <c r="AX117" s="13" t="s">
        <v>81</v>
      </c>
      <c r="AY117" s="243" t="s">
        <v>134</v>
      </c>
    </row>
    <row r="118" s="2" customFormat="1" ht="24.15" customHeight="1">
      <c r="A118" s="40"/>
      <c r="B118" s="41"/>
      <c r="C118" s="214" t="s">
        <v>188</v>
      </c>
      <c r="D118" s="214" t="s">
        <v>136</v>
      </c>
      <c r="E118" s="215" t="s">
        <v>1216</v>
      </c>
      <c r="F118" s="216" t="s">
        <v>1217</v>
      </c>
      <c r="G118" s="217" t="s">
        <v>139</v>
      </c>
      <c r="H118" s="218">
        <v>148.5</v>
      </c>
      <c r="I118" s="219"/>
      <c r="J118" s="220">
        <f>ROUND(I118*H118,2)</f>
        <v>0</v>
      </c>
      <c r="K118" s="216" t="s">
        <v>140</v>
      </c>
      <c r="L118" s="46"/>
      <c r="M118" s="221" t="s">
        <v>19</v>
      </c>
      <c r="N118" s="222" t="s">
        <v>45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141</v>
      </c>
      <c r="AT118" s="225" t="s">
        <v>136</v>
      </c>
      <c r="AU118" s="225" t="s">
        <v>83</v>
      </c>
      <c r="AY118" s="19" t="s">
        <v>134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81</v>
      </c>
      <c r="BK118" s="226">
        <f>ROUND(I118*H118,2)</f>
        <v>0</v>
      </c>
      <c r="BL118" s="19" t="s">
        <v>141</v>
      </c>
      <c r="BM118" s="225" t="s">
        <v>1218</v>
      </c>
    </row>
    <row r="119" s="2" customFormat="1">
      <c r="A119" s="40"/>
      <c r="B119" s="41"/>
      <c r="C119" s="42"/>
      <c r="D119" s="227" t="s">
        <v>143</v>
      </c>
      <c r="E119" s="42"/>
      <c r="F119" s="228" t="s">
        <v>1219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143</v>
      </c>
      <c r="AU119" s="19" t="s">
        <v>83</v>
      </c>
    </row>
    <row r="120" s="13" customFormat="1">
      <c r="A120" s="13"/>
      <c r="B120" s="232"/>
      <c r="C120" s="233"/>
      <c r="D120" s="234" t="s">
        <v>145</v>
      </c>
      <c r="E120" s="235" t="s">
        <v>19</v>
      </c>
      <c r="F120" s="236" t="s">
        <v>1200</v>
      </c>
      <c r="G120" s="233"/>
      <c r="H120" s="237">
        <v>148.5</v>
      </c>
      <c r="I120" s="238"/>
      <c r="J120" s="233"/>
      <c r="K120" s="233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145</v>
      </c>
      <c r="AU120" s="243" t="s">
        <v>83</v>
      </c>
      <c r="AV120" s="13" t="s">
        <v>83</v>
      </c>
      <c r="AW120" s="13" t="s">
        <v>35</v>
      </c>
      <c r="AX120" s="13" t="s">
        <v>81</v>
      </c>
      <c r="AY120" s="243" t="s">
        <v>134</v>
      </c>
    </row>
    <row r="121" s="2" customFormat="1" ht="16.5" customHeight="1">
      <c r="A121" s="40"/>
      <c r="B121" s="41"/>
      <c r="C121" s="255" t="s">
        <v>195</v>
      </c>
      <c r="D121" s="255" t="s">
        <v>201</v>
      </c>
      <c r="E121" s="256" t="s">
        <v>1220</v>
      </c>
      <c r="F121" s="257" t="s">
        <v>1221</v>
      </c>
      <c r="G121" s="258" t="s">
        <v>539</v>
      </c>
      <c r="H121" s="259">
        <v>2.9700000000000002</v>
      </c>
      <c r="I121" s="260"/>
      <c r="J121" s="261">
        <f>ROUND(I121*H121,2)</f>
        <v>0</v>
      </c>
      <c r="K121" s="257" t="s">
        <v>140</v>
      </c>
      <c r="L121" s="262"/>
      <c r="M121" s="263" t="s">
        <v>19</v>
      </c>
      <c r="N121" s="264" t="s">
        <v>45</v>
      </c>
      <c r="O121" s="86"/>
      <c r="P121" s="223">
        <f>O121*H121</f>
        <v>0</v>
      </c>
      <c r="Q121" s="223">
        <v>0.001</v>
      </c>
      <c r="R121" s="223">
        <f>Q121*H121</f>
        <v>0.0029700000000000004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188</v>
      </c>
      <c r="AT121" s="225" t="s">
        <v>201</v>
      </c>
      <c r="AU121" s="225" t="s">
        <v>83</v>
      </c>
      <c r="AY121" s="19" t="s">
        <v>134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81</v>
      </c>
      <c r="BK121" s="226">
        <f>ROUND(I121*H121,2)</f>
        <v>0</v>
      </c>
      <c r="BL121" s="19" t="s">
        <v>141</v>
      </c>
      <c r="BM121" s="225" t="s">
        <v>1222</v>
      </c>
    </row>
    <row r="122" s="13" customFormat="1">
      <c r="A122" s="13"/>
      <c r="B122" s="232"/>
      <c r="C122" s="233"/>
      <c r="D122" s="234" t="s">
        <v>145</v>
      </c>
      <c r="E122" s="233"/>
      <c r="F122" s="236" t="s">
        <v>1223</v>
      </c>
      <c r="G122" s="233"/>
      <c r="H122" s="237">
        <v>2.9700000000000002</v>
      </c>
      <c r="I122" s="238"/>
      <c r="J122" s="233"/>
      <c r="K122" s="233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145</v>
      </c>
      <c r="AU122" s="243" t="s">
        <v>83</v>
      </c>
      <c r="AV122" s="13" t="s">
        <v>83</v>
      </c>
      <c r="AW122" s="13" t="s">
        <v>4</v>
      </c>
      <c r="AX122" s="13" t="s">
        <v>81</v>
      </c>
      <c r="AY122" s="243" t="s">
        <v>134</v>
      </c>
    </row>
    <row r="123" s="2" customFormat="1" ht="24.15" customHeight="1">
      <c r="A123" s="40"/>
      <c r="B123" s="41"/>
      <c r="C123" s="214" t="s">
        <v>200</v>
      </c>
      <c r="D123" s="214" t="s">
        <v>136</v>
      </c>
      <c r="E123" s="215" t="s">
        <v>1027</v>
      </c>
      <c r="F123" s="216" t="s">
        <v>1028</v>
      </c>
      <c r="G123" s="217" t="s">
        <v>139</v>
      </c>
      <c r="H123" s="218">
        <v>115</v>
      </c>
      <c r="I123" s="219"/>
      <c r="J123" s="220">
        <f>ROUND(I123*H123,2)</f>
        <v>0</v>
      </c>
      <c r="K123" s="216" t="s">
        <v>140</v>
      </c>
      <c r="L123" s="46"/>
      <c r="M123" s="221" t="s">
        <v>19</v>
      </c>
      <c r="N123" s="222" t="s">
        <v>45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141</v>
      </c>
      <c r="AT123" s="225" t="s">
        <v>136</v>
      </c>
      <c r="AU123" s="225" t="s">
        <v>83</v>
      </c>
      <c r="AY123" s="19" t="s">
        <v>134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81</v>
      </c>
      <c r="BK123" s="226">
        <f>ROUND(I123*H123,2)</f>
        <v>0</v>
      </c>
      <c r="BL123" s="19" t="s">
        <v>141</v>
      </c>
      <c r="BM123" s="225" t="s">
        <v>1224</v>
      </c>
    </row>
    <row r="124" s="2" customFormat="1">
      <c r="A124" s="40"/>
      <c r="B124" s="41"/>
      <c r="C124" s="42"/>
      <c r="D124" s="227" t="s">
        <v>143</v>
      </c>
      <c r="E124" s="42"/>
      <c r="F124" s="228" t="s">
        <v>1030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143</v>
      </c>
      <c r="AU124" s="19" t="s">
        <v>83</v>
      </c>
    </row>
    <row r="125" s="13" customFormat="1">
      <c r="A125" s="13"/>
      <c r="B125" s="232"/>
      <c r="C125" s="233"/>
      <c r="D125" s="234" t="s">
        <v>145</v>
      </c>
      <c r="E125" s="235" t="s">
        <v>19</v>
      </c>
      <c r="F125" s="236" t="s">
        <v>1225</v>
      </c>
      <c r="G125" s="233"/>
      <c r="H125" s="237">
        <v>115</v>
      </c>
      <c r="I125" s="238"/>
      <c r="J125" s="233"/>
      <c r="K125" s="233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145</v>
      </c>
      <c r="AU125" s="243" t="s">
        <v>83</v>
      </c>
      <c r="AV125" s="13" t="s">
        <v>83</v>
      </c>
      <c r="AW125" s="13" t="s">
        <v>35</v>
      </c>
      <c r="AX125" s="13" t="s">
        <v>81</v>
      </c>
      <c r="AY125" s="243" t="s">
        <v>134</v>
      </c>
    </row>
    <row r="126" s="12" customFormat="1" ht="22.8" customHeight="1">
      <c r="A126" s="12"/>
      <c r="B126" s="198"/>
      <c r="C126" s="199"/>
      <c r="D126" s="200" t="s">
        <v>73</v>
      </c>
      <c r="E126" s="212" t="s">
        <v>154</v>
      </c>
      <c r="F126" s="212" t="s">
        <v>400</v>
      </c>
      <c r="G126" s="199"/>
      <c r="H126" s="199"/>
      <c r="I126" s="202"/>
      <c r="J126" s="213">
        <f>BK126</f>
        <v>0</v>
      </c>
      <c r="K126" s="199"/>
      <c r="L126" s="204"/>
      <c r="M126" s="205"/>
      <c r="N126" s="206"/>
      <c r="O126" s="206"/>
      <c r="P126" s="207">
        <f>SUM(P127:P130)</f>
        <v>0</v>
      </c>
      <c r="Q126" s="206"/>
      <c r="R126" s="207">
        <f>SUM(R127:R130)</f>
        <v>24.481360000000002</v>
      </c>
      <c r="S126" s="206"/>
      <c r="T126" s="208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9" t="s">
        <v>81</v>
      </c>
      <c r="AT126" s="210" t="s">
        <v>73</v>
      </c>
      <c r="AU126" s="210" t="s">
        <v>81</v>
      </c>
      <c r="AY126" s="209" t="s">
        <v>134</v>
      </c>
      <c r="BK126" s="211">
        <f>SUM(BK127:BK130)</f>
        <v>0</v>
      </c>
    </row>
    <row r="127" s="2" customFormat="1" ht="44.25" customHeight="1">
      <c r="A127" s="40"/>
      <c r="B127" s="41"/>
      <c r="C127" s="214" t="s">
        <v>207</v>
      </c>
      <c r="D127" s="214" t="s">
        <v>136</v>
      </c>
      <c r="E127" s="215" t="s">
        <v>1043</v>
      </c>
      <c r="F127" s="216" t="s">
        <v>1044</v>
      </c>
      <c r="G127" s="217" t="s">
        <v>163</v>
      </c>
      <c r="H127" s="218">
        <v>8.5</v>
      </c>
      <c r="I127" s="219"/>
      <c r="J127" s="220">
        <f>ROUND(I127*H127,2)</f>
        <v>0</v>
      </c>
      <c r="K127" s="216" t="s">
        <v>140</v>
      </c>
      <c r="L127" s="46"/>
      <c r="M127" s="221" t="s">
        <v>19</v>
      </c>
      <c r="N127" s="222" t="s">
        <v>45</v>
      </c>
      <c r="O127" s="86"/>
      <c r="P127" s="223">
        <f>O127*H127</f>
        <v>0</v>
      </c>
      <c r="Q127" s="223">
        <v>2.8801600000000001</v>
      </c>
      <c r="R127" s="223">
        <f>Q127*H127</f>
        <v>24.481360000000002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141</v>
      </c>
      <c r="AT127" s="225" t="s">
        <v>136</v>
      </c>
      <c r="AU127" s="225" t="s">
        <v>83</v>
      </c>
      <c r="AY127" s="19" t="s">
        <v>134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81</v>
      </c>
      <c r="BK127" s="226">
        <f>ROUND(I127*H127,2)</f>
        <v>0</v>
      </c>
      <c r="BL127" s="19" t="s">
        <v>141</v>
      </c>
      <c r="BM127" s="225" t="s">
        <v>1226</v>
      </c>
    </row>
    <row r="128" s="2" customFormat="1">
      <c r="A128" s="40"/>
      <c r="B128" s="41"/>
      <c r="C128" s="42"/>
      <c r="D128" s="227" t="s">
        <v>143</v>
      </c>
      <c r="E128" s="42"/>
      <c r="F128" s="228" t="s">
        <v>1046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143</v>
      </c>
      <c r="AU128" s="19" t="s">
        <v>83</v>
      </c>
    </row>
    <row r="129" s="13" customFormat="1">
      <c r="A129" s="13"/>
      <c r="B129" s="232"/>
      <c r="C129" s="233"/>
      <c r="D129" s="234" t="s">
        <v>145</v>
      </c>
      <c r="E129" s="235" t="s">
        <v>19</v>
      </c>
      <c r="F129" s="236" t="s">
        <v>1227</v>
      </c>
      <c r="G129" s="233"/>
      <c r="H129" s="237">
        <v>8.5</v>
      </c>
      <c r="I129" s="238"/>
      <c r="J129" s="233"/>
      <c r="K129" s="233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145</v>
      </c>
      <c r="AU129" s="243" t="s">
        <v>83</v>
      </c>
      <c r="AV129" s="13" t="s">
        <v>83</v>
      </c>
      <c r="AW129" s="13" t="s">
        <v>35</v>
      </c>
      <c r="AX129" s="13" t="s">
        <v>74</v>
      </c>
      <c r="AY129" s="243" t="s">
        <v>134</v>
      </c>
    </row>
    <row r="130" s="14" customFormat="1">
      <c r="A130" s="14"/>
      <c r="B130" s="244"/>
      <c r="C130" s="245"/>
      <c r="D130" s="234" t="s">
        <v>145</v>
      </c>
      <c r="E130" s="246" t="s">
        <v>19</v>
      </c>
      <c r="F130" s="247" t="s">
        <v>1204</v>
      </c>
      <c r="G130" s="245"/>
      <c r="H130" s="248">
        <v>8.5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145</v>
      </c>
      <c r="AU130" s="254" t="s">
        <v>83</v>
      </c>
      <c r="AV130" s="14" t="s">
        <v>141</v>
      </c>
      <c r="AW130" s="14" t="s">
        <v>35</v>
      </c>
      <c r="AX130" s="14" t="s">
        <v>81</v>
      </c>
      <c r="AY130" s="254" t="s">
        <v>134</v>
      </c>
    </row>
    <row r="131" s="12" customFormat="1" ht="22.8" customHeight="1">
      <c r="A131" s="12"/>
      <c r="B131" s="198"/>
      <c r="C131" s="199"/>
      <c r="D131" s="200" t="s">
        <v>73</v>
      </c>
      <c r="E131" s="212" t="s">
        <v>141</v>
      </c>
      <c r="F131" s="212" t="s">
        <v>405</v>
      </c>
      <c r="G131" s="199"/>
      <c r="H131" s="199"/>
      <c r="I131" s="202"/>
      <c r="J131" s="213">
        <f>BK131</f>
        <v>0</v>
      </c>
      <c r="K131" s="199"/>
      <c r="L131" s="204"/>
      <c r="M131" s="205"/>
      <c r="N131" s="206"/>
      <c r="O131" s="206"/>
      <c r="P131" s="207">
        <f>SUM(P132:P145)</f>
        <v>0</v>
      </c>
      <c r="Q131" s="206"/>
      <c r="R131" s="207">
        <f>SUM(R132:R145)</f>
        <v>104.88443899999999</v>
      </c>
      <c r="S131" s="206"/>
      <c r="T131" s="208">
        <f>SUM(T132:T145)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9" t="s">
        <v>81</v>
      </c>
      <c r="AT131" s="210" t="s">
        <v>73</v>
      </c>
      <c r="AU131" s="210" t="s">
        <v>81</v>
      </c>
      <c r="AY131" s="209" t="s">
        <v>134</v>
      </c>
      <c r="BK131" s="211">
        <f>SUM(BK132:BK145)</f>
        <v>0</v>
      </c>
    </row>
    <row r="132" s="2" customFormat="1" ht="16.5" customHeight="1">
      <c r="A132" s="40"/>
      <c r="B132" s="41"/>
      <c r="C132" s="214" t="s">
        <v>8</v>
      </c>
      <c r="D132" s="214" t="s">
        <v>136</v>
      </c>
      <c r="E132" s="215" t="s">
        <v>666</v>
      </c>
      <c r="F132" s="216" t="s">
        <v>667</v>
      </c>
      <c r="G132" s="217" t="s">
        <v>139</v>
      </c>
      <c r="H132" s="218">
        <v>115</v>
      </c>
      <c r="I132" s="219"/>
      <c r="J132" s="220">
        <f>ROUND(I132*H132,2)</f>
        <v>0</v>
      </c>
      <c r="K132" s="216" t="s">
        <v>140</v>
      </c>
      <c r="L132" s="46"/>
      <c r="M132" s="221" t="s">
        <v>19</v>
      </c>
      <c r="N132" s="222" t="s">
        <v>45</v>
      </c>
      <c r="O132" s="86"/>
      <c r="P132" s="223">
        <f>O132*H132</f>
        <v>0</v>
      </c>
      <c r="Q132" s="223">
        <v>0.21251999999999999</v>
      </c>
      <c r="R132" s="223">
        <f>Q132*H132</f>
        <v>24.439799999999998</v>
      </c>
      <c r="S132" s="223">
        <v>0</v>
      </c>
      <c r="T132" s="224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5" t="s">
        <v>141</v>
      </c>
      <c r="AT132" s="225" t="s">
        <v>136</v>
      </c>
      <c r="AU132" s="225" t="s">
        <v>83</v>
      </c>
      <c r="AY132" s="19" t="s">
        <v>134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9" t="s">
        <v>81</v>
      </c>
      <c r="BK132" s="226">
        <f>ROUND(I132*H132,2)</f>
        <v>0</v>
      </c>
      <c r="BL132" s="19" t="s">
        <v>141</v>
      </c>
      <c r="BM132" s="225" t="s">
        <v>1228</v>
      </c>
    </row>
    <row r="133" s="2" customFormat="1">
      <c r="A133" s="40"/>
      <c r="B133" s="41"/>
      <c r="C133" s="42"/>
      <c r="D133" s="227" t="s">
        <v>143</v>
      </c>
      <c r="E133" s="42"/>
      <c r="F133" s="228" t="s">
        <v>1109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143</v>
      </c>
      <c r="AU133" s="19" t="s">
        <v>83</v>
      </c>
    </row>
    <row r="134" s="13" customFormat="1">
      <c r="A134" s="13"/>
      <c r="B134" s="232"/>
      <c r="C134" s="233"/>
      <c r="D134" s="234" t="s">
        <v>145</v>
      </c>
      <c r="E134" s="235" t="s">
        <v>19</v>
      </c>
      <c r="F134" s="236" t="s">
        <v>1225</v>
      </c>
      <c r="G134" s="233"/>
      <c r="H134" s="237">
        <v>115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145</v>
      </c>
      <c r="AU134" s="243" t="s">
        <v>83</v>
      </c>
      <c r="AV134" s="13" t="s">
        <v>83</v>
      </c>
      <c r="AW134" s="13" t="s">
        <v>35</v>
      </c>
      <c r="AX134" s="13" t="s">
        <v>81</v>
      </c>
      <c r="AY134" s="243" t="s">
        <v>134</v>
      </c>
    </row>
    <row r="135" s="2" customFormat="1" ht="24.15" customHeight="1">
      <c r="A135" s="40"/>
      <c r="B135" s="41"/>
      <c r="C135" s="214" t="s">
        <v>217</v>
      </c>
      <c r="D135" s="214" t="s">
        <v>136</v>
      </c>
      <c r="E135" s="215" t="s">
        <v>1111</v>
      </c>
      <c r="F135" s="216" t="s">
        <v>1112</v>
      </c>
      <c r="G135" s="217" t="s">
        <v>139</v>
      </c>
      <c r="H135" s="218">
        <v>115</v>
      </c>
      <c r="I135" s="219"/>
      <c r="J135" s="220">
        <f>ROUND(I135*H135,2)</f>
        <v>0</v>
      </c>
      <c r="K135" s="216" t="s">
        <v>140</v>
      </c>
      <c r="L135" s="46"/>
      <c r="M135" s="221" t="s">
        <v>19</v>
      </c>
      <c r="N135" s="222" t="s">
        <v>45</v>
      </c>
      <c r="O135" s="86"/>
      <c r="P135" s="223">
        <f>O135*H135</f>
        <v>0</v>
      </c>
      <c r="Q135" s="223">
        <v>0.0002786</v>
      </c>
      <c r="R135" s="223">
        <f>Q135*H135</f>
        <v>0.032038999999999998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141</v>
      </c>
      <c r="AT135" s="225" t="s">
        <v>136</v>
      </c>
      <c r="AU135" s="225" t="s">
        <v>83</v>
      </c>
      <c r="AY135" s="19" t="s">
        <v>134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81</v>
      </c>
      <c r="BK135" s="226">
        <f>ROUND(I135*H135,2)</f>
        <v>0</v>
      </c>
      <c r="BL135" s="19" t="s">
        <v>141</v>
      </c>
      <c r="BM135" s="225" t="s">
        <v>1229</v>
      </c>
    </row>
    <row r="136" s="2" customFormat="1">
      <c r="A136" s="40"/>
      <c r="B136" s="41"/>
      <c r="C136" s="42"/>
      <c r="D136" s="227" t="s">
        <v>143</v>
      </c>
      <c r="E136" s="42"/>
      <c r="F136" s="228" t="s">
        <v>1114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143</v>
      </c>
      <c r="AU136" s="19" t="s">
        <v>83</v>
      </c>
    </row>
    <row r="137" s="13" customFormat="1">
      <c r="A137" s="13"/>
      <c r="B137" s="232"/>
      <c r="C137" s="233"/>
      <c r="D137" s="234" t="s">
        <v>145</v>
      </c>
      <c r="E137" s="235" t="s">
        <v>19</v>
      </c>
      <c r="F137" s="236" t="s">
        <v>1225</v>
      </c>
      <c r="G137" s="233"/>
      <c r="H137" s="237">
        <v>115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145</v>
      </c>
      <c r="AU137" s="243" t="s">
        <v>83</v>
      </c>
      <c r="AV137" s="13" t="s">
        <v>83</v>
      </c>
      <c r="AW137" s="13" t="s">
        <v>35</v>
      </c>
      <c r="AX137" s="13" t="s">
        <v>81</v>
      </c>
      <c r="AY137" s="243" t="s">
        <v>134</v>
      </c>
    </row>
    <row r="138" s="2" customFormat="1" ht="16.5" customHeight="1">
      <c r="A138" s="40"/>
      <c r="B138" s="41"/>
      <c r="C138" s="255" t="s">
        <v>225</v>
      </c>
      <c r="D138" s="255" t="s">
        <v>201</v>
      </c>
      <c r="E138" s="256" t="s">
        <v>392</v>
      </c>
      <c r="F138" s="257" t="s">
        <v>393</v>
      </c>
      <c r="G138" s="258" t="s">
        <v>139</v>
      </c>
      <c r="H138" s="259">
        <v>138</v>
      </c>
      <c r="I138" s="260"/>
      <c r="J138" s="261">
        <f>ROUND(I138*H138,2)</f>
        <v>0</v>
      </c>
      <c r="K138" s="257" t="s">
        <v>140</v>
      </c>
      <c r="L138" s="262"/>
      <c r="M138" s="263" t="s">
        <v>19</v>
      </c>
      <c r="N138" s="264" t="s">
        <v>45</v>
      </c>
      <c r="O138" s="86"/>
      <c r="P138" s="223">
        <f>O138*H138</f>
        <v>0</v>
      </c>
      <c r="Q138" s="223">
        <v>0.00029999999999999997</v>
      </c>
      <c r="R138" s="223">
        <f>Q138*H138</f>
        <v>0.041399999999999999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188</v>
      </c>
      <c r="AT138" s="225" t="s">
        <v>201</v>
      </c>
      <c r="AU138" s="225" t="s">
        <v>83</v>
      </c>
      <c r="AY138" s="19" t="s">
        <v>134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81</v>
      </c>
      <c r="BK138" s="226">
        <f>ROUND(I138*H138,2)</f>
        <v>0</v>
      </c>
      <c r="BL138" s="19" t="s">
        <v>141</v>
      </c>
      <c r="BM138" s="225" t="s">
        <v>1230</v>
      </c>
    </row>
    <row r="139" s="13" customFormat="1">
      <c r="A139" s="13"/>
      <c r="B139" s="232"/>
      <c r="C139" s="233"/>
      <c r="D139" s="234" t="s">
        <v>145</v>
      </c>
      <c r="E139" s="233"/>
      <c r="F139" s="236" t="s">
        <v>1231</v>
      </c>
      <c r="G139" s="233"/>
      <c r="H139" s="237">
        <v>138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145</v>
      </c>
      <c r="AU139" s="243" t="s">
        <v>83</v>
      </c>
      <c r="AV139" s="13" t="s">
        <v>83</v>
      </c>
      <c r="AW139" s="13" t="s">
        <v>4</v>
      </c>
      <c r="AX139" s="13" t="s">
        <v>81</v>
      </c>
      <c r="AY139" s="243" t="s">
        <v>134</v>
      </c>
    </row>
    <row r="140" s="2" customFormat="1" ht="24.15" customHeight="1">
      <c r="A140" s="40"/>
      <c r="B140" s="41"/>
      <c r="C140" s="214" t="s">
        <v>230</v>
      </c>
      <c r="D140" s="214" t="s">
        <v>136</v>
      </c>
      <c r="E140" s="215" t="s">
        <v>677</v>
      </c>
      <c r="F140" s="216" t="s">
        <v>678</v>
      </c>
      <c r="G140" s="217" t="s">
        <v>163</v>
      </c>
      <c r="H140" s="218">
        <v>40.25</v>
      </c>
      <c r="I140" s="219"/>
      <c r="J140" s="220">
        <f>ROUND(I140*H140,2)</f>
        <v>0</v>
      </c>
      <c r="K140" s="216" t="s">
        <v>140</v>
      </c>
      <c r="L140" s="46"/>
      <c r="M140" s="221" t="s">
        <v>19</v>
      </c>
      <c r="N140" s="222" t="s">
        <v>45</v>
      </c>
      <c r="O140" s="86"/>
      <c r="P140" s="223">
        <f>O140*H140</f>
        <v>0</v>
      </c>
      <c r="Q140" s="223">
        <v>1.9967999999999999</v>
      </c>
      <c r="R140" s="223">
        <f>Q140*H140</f>
        <v>80.371200000000002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141</v>
      </c>
      <c r="AT140" s="225" t="s">
        <v>136</v>
      </c>
      <c r="AU140" s="225" t="s">
        <v>83</v>
      </c>
      <c r="AY140" s="19" t="s">
        <v>134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81</v>
      </c>
      <c r="BK140" s="226">
        <f>ROUND(I140*H140,2)</f>
        <v>0</v>
      </c>
      <c r="BL140" s="19" t="s">
        <v>141</v>
      </c>
      <c r="BM140" s="225" t="s">
        <v>1232</v>
      </c>
    </row>
    <row r="141" s="2" customFormat="1">
      <c r="A141" s="40"/>
      <c r="B141" s="41"/>
      <c r="C141" s="42"/>
      <c r="D141" s="227" t="s">
        <v>143</v>
      </c>
      <c r="E141" s="42"/>
      <c r="F141" s="228" t="s">
        <v>1119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143</v>
      </c>
      <c r="AU141" s="19" t="s">
        <v>83</v>
      </c>
    </row>
    <row r="142" s="13" customFormat="1">
      <c r="A142" s="13"/>
      <c r="B142" s="232"/>
      <c r="C142" s="233"/>
      <c r="D142" s="234" t="s">
        <v>145</v>
      </c>
      <c r="E142" s="235" t="s">
        <v>19</v>
      </c>
      <c r="F142" s="236" t="s">
        <v>1233</v>
      </c>
      <c r="G142" s="233"/>
      <c r="H142" s="237">
        <v>40.25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145</v>
      </c>
      <c r="AU142" s="243" t="s">
        <v>83</v>
      </c>
      <c r="AV142" s="13" t="s">
        <v>83</v>
      </c>
      <c r="AW142" s="13" t="s">
        <v>35</v>
      </c>
      <c r="AX142" s="13" t="s">
        <v>81</v>
      </c>
      <c r="AY142" s="243" t="s">
        <v>134</v>
      </c>
    </row>
    <row r="143" s="2" customFormat="1" ht="16.5" customHeight="1">
      <c r="A143" s="40"/>
      <c r="B143" s="41"/>
      <c r="C143" s="214" t="s">
        <v>238</v>
      </c>
      <c r="D143" s="214" t="s">
        <v>136</v>
      </c>
      <c r="E143" s="215" t="s">
        <v>683</v>
      </c>
      <c r="F143" s="216" t="s">
        <v>684</v>
      </c>
      <c r="G143" s="217" t="s">
        <v>139</v>
      </c>
      <c r="H143" s="218">
        <v>115</v>
      </c>
      <c r="I143" s="219"/>
      <c r="J143" s="220">
        <f>ROUND(I143*H143,2)</f>
        <v>0</v>
      </c>
      <c r="K143" s="216" t="s">
        <v>140</v>
      </c>
      <c r="L143" s="46"/>
      <c r="M143" s="221" t="s">
        <v>19</v>
      </c>
      <c r="N143" s="222" t="s">
        <v>45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141</v>
      </c>
      <c r="AT143" s="225" t="s">
        <v>136</v>
      </c>
      <c r="AU143" s="225" t="s">
        <v>83</v>
      </c>
      <c r="AY143" s="19" t="s">
        <v>134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81</v>
      </c>
      <c r="BK143" s="226">
        <f>ROUND(I143*H143,2)</f>
        <v>0</v>
      </c>
      <c r="BL143" s="19" t="s">
        <v>141</v>
      </c>
      <c r="BM143" s="225" t="s">
        <v>1234</v>
      </c>
    </row>
    <row r="144" s="2" customFormat="1">
      <c r="A144" s="40"/>
      <c r="B144" s="41"/>
      <c r="C144" s="42"/>
      <c r="D144" s="227" t="s">
        <v>143</v>
      </c>
      <c r="E144" s="42"/>
      <c r="F144" s="228" t="s">
        <v>1122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143</v>
      </c>
      <c r="AU144" s="19" t="s">
        <v>83</v>
      </c>
    </row>
    <row r="145" s="13" customFormat="1">
      <c r="A145" s="13"/>
      <c r="B145" s="232"/>
      <c r="C145" s="233"/>
      <c r="D145" s="234" t="s">
        <v>145</v>
      </c>
      <c r="E145" s="235" t="s">
        <v>19</v>
      </c>
      <c r="F145" s="236" t="s">
        <v>1225</v>
      </c>
      <c r="G145" s="233"/>
      <c r="H145" s="237">
        <v>115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145</v>
      </c>
      <c r="AU145" s="243" t="s">
        <v>83</v>
      </c>
      <c r="AV145" s="13" t="s">
        <v>83</v>
      </c>
      <c r="AW145" s="13" t="s">
        <v>35</v>
      </c>
      <c r="AX145" s="13" t="s">
        <v>81</v>
      </c>
      <c r="AY145" s="243" t="s">
        <v>134</v>
      </c>
    </row>
    <row r="146" s="12" customFormat="1" ht="22.8" customHeight="1">
      <c r="A146" s="12"/>
      <c r="B146" s="198"/>
      <c r="C146" s="199"/>
      <c r="D146" s="200" t="s">
        <v>73</v>
      </c>
      <c r="E146" s="212" t="s">
        <v>261</v>
      </c>
      <c r="F146" s="212" t="s">
        <v>262</v>
      </c>
      <c r="G146" s="199"/>
      <c r="H146" s="199"/>
      <c r="I146" s="202"/>
      <c r="J146" s="213">
        <f>BK146</f>
        <v>0</v>
      </c>
      <c r="K146" s="199"/>
      <c r="L146" s="204"/>
      <c r="M146" s="205"/>
      <c r="N146" s="206"/>
      <c r="O146" s="206"/>
      <c r="P146" s="207">
        <f>SUM(P147:P148)</f>
        <v>0</v>
      </c>
      <c r="Q146" s="206"/>
      <c r="R146" s="207">
        <f>SUM(R147:R148)</f>
        <v>0</v>
      </c>
      <c r="S146" s="206"/>
      <c r="T146" s="208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9" t="s">
        <v>81</v>
      </c>
      <c r="AT146" s="210" t="s">
        <v>73</v>
      </c>
      <c r="AU146" s="210" t="s">
        <v>81</v>
      </c>
      <c r="AY146" s="209" t="s">
        <v>134</v>
      </c>
      <c r="BK146" s="211">
        <f>SUM(BK147:BK148)</f>
        <v>0</v>
      </c>
    </row>
    <row r="147" s="2" customFormat="1" ht="21.75" customHeight="1">
      <c r="A147" s="40"/>
      <c r="B147" s="41"/>
      <c r="C147" s="214" t="s">
        <v>245</v>
      </c>
      <c r="D147" s="214" t="s">
        <v>136</v>
      </c>
      <c r="E147" s="215" t="s">
        <v>793</v>
      </c>
      <c r="F147" s="216" t="s">
        <v>794</v>
      </c>
      <c r="G147" s="217" t="s">
        <v>204</v>
      </c>
      <c r="H147" s="218">
        <v>129.369</v>
      </c>
      <c r="I147" s="219"/>
      <c r="J147" s="220">
        <f>ROUND(I147*H147,2)</f>
        <v>0</v>
      </c>
      <c r="K147" s="216" t="s">
        <v>140</v>
      </c>
      <c r="L147" s="46"/>
      <c r="M147" s="221" t="s">
        <v>19</v>
      </c>
      <c r="N147" s="222" t="s">
        <v>45</v>
      </c>
      <c r="O147" s="86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141</v>
      </c>
      <c r="AT147" s="225" t="s">
        <v>136</v>
      </c>
      <c r="AU147" s="225" t="s">
        <v>83</v>
      </c>
      <c r="AY147" s="19" t="s">
        <v>134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81</v>
      </c>
      <c r="BK147" s="226">
        <f>ROUND(I147*H147,2)</f>
        <v>0</v>
      </c>
      <c r="BL147" s="19" t="s">
        <v>141</v>
      </c>
      <c r="BM147" s="225" t="s">
        <v>1235</v>
      </c>
    </row>
    <row r="148" s="2" customFormat="1">
      <c r="A148" s="40"/>
      <c r="B148" s="41"/>
      <c r="C148" s="42"/>
      <c r="D148" s="227" t="s">
        <v>143</v>
      </c>
      <c r="E148" s="42"/>
      <c r="F148" s="228" t="s">
        <v>1182</v>
      </c>
      <c r="G148" s="42"/>
      <c r="H148" s="42"/>
      <c r="I148" s="229"/>
      <c r="J148" s="42"/>
      <c r="K148" s="42"/>
      <c r="L148" s="46"/>
      <c r="M148" s="265"/>
      <c r="N148" s="266"/>
      <c r="O148" s="267"/>
      <c r="P148" s="267"/>
      <c r="Q148" s="267"/>
      <c r="R148" s="267"/>
      <c r="S148" s="267"/>
      <c r="T148" s="268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143</v>
      </c>
      <c r="AU148" s="19" t="s">
        <v>83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KqC+k17Vzo0xPuI1GNt2ZDAmlZkK9P15gYWyHRh4xPqYfA13v26vCrtD63XprX+nYQOD4XyJrVmQ5pTHmbfBKw==" hashValue="sswVcZ38O6aJVeQpo2JO9VCOzkMj8Csxy4XrQ3X70JJfU4vJH34FAd7JpmTmNVXFu+I2uPJ0Zj8eDzW5PDg1uw==" algorithmName="SHA-512" password="CC35"/>
  <autoFilter ref="C89:K14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4" r:id="rId1" display="https://podminky.urs.cz/item/CS_URS_2025_02/121151113"/>
    <hyperlink ref="F97" r:id="rId2" display="https://podminky.urs.cz/item/CS_URS_2025_02/124253101"/>
    <hyperlink ref="F102" r:id="rId3" display="https://podminky.urs.cz/item/CS_URS_2025_02/162751117"/>
    <hyperlink ref="F105" r:id="rId4" display="https://podminky.urs.cz/item/CS_URS_2025_02/162751119"/>
    <hyperlink ref="F109" r:id="rId5" display="https://podminky.urs.cz/item/CS_URS_2025_02/171201231"/>
    <hyperlink ref="F113" r:id="rId6" display="https://podminky.urs.cz/item/CS_URS_2025_02/171251201"/>
    <hyperlink ref="F116" r:id="rId7" display="https://podminky.urs.cz/item/CS_URS_2025_02/181351103"/>
    <hyperlink ref="F119" r:id="rId8" display="https://podminky.urs.cz/item/CS_URS_2025_02/181411121"/>
    <hyperlink ref="F124" r:id="rId9" display="https://podminky.urs.cz/item/CS_URS_2025_02/182151111"/>
    <hyperlink ref="F128" r:id="rId10" display="https://podminky.urs.cz/item/CS_URS_2025_02/321213235"/>
    <hyperlink ref="F133" r:id="rId11" display="https://podminky.urs.cz/item/CS_URS_2025_02/451571111"/>
    <hyperlink ref="F136" r:id="rId12" display="https://podminky.urs.cz/item/CS_URS_2025_02/457971121"/>
    <hyperlink ref="F141" r:id="rId13" display="https://podminky.urs.cz/item/CS_URS_2025_02/463212111"/>
    <hyperlink ref="F144" r:id="rId14" display="https://podminky.urs.cz/item/CS_URS_2025_02/463212191"/>
    <hyperlink ref="F148" r:id="rId15" display="https://podminky.urs.cz/item/CS_URS_2025_02/998322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83</v>
      </c>
    </row>
    <row r="4" s="1" customFormat="1" ht="24.96" customHeight="1">
      <c r="B4" s="22"/>
      <c r="D4" s="142" t="s">
        <v>104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Pístovské rybníky - řešení technického stavu rybník Lukáš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105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1236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25. 9. 2025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32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33</v>
      </c>
      <c r="F21" s="40"/>
      <c r="G21" s="40"/>
      <c r="H21" s="40"/>
      <c r="I21" s="144" t="s">
        <v>28</v>
      </c>
      <c r="J21" s="135" t="s">
        <v>34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36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37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38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40</v>
      </c>
      <c r="E30" s="40"/>
      <c r="F30" s="40"/>
      <c r="G30" s="40"/>
      <c r="H30" s="40"/>
      <c r="I30" s="40"/>
      <c r="J30" s="155">
        <f>ROUND(J85,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42</v>
      </c>
      <c r="G32" s="40"/>
      <c r="H32" s="40"/>
      <c r="I32" s="156" t="s">
        <v>41</v>
      </c>
      <c r="J32" s="156" t="s">
        <v>43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44</v>
      </c>
      <c r="E33" s="144" t="s">
        <v>45</v>
      </c>
      <c r="F33" s="158">
        <f>ROUND((SUM(BE85:BE109)),  2)</f>
        <v>0</v>
      </c>
      <c r="G33" s="40"/>
      <c r="H33" s="40"/>
      <c r="I33" s="159">
        <v>0.20999999999999999</v>
      </c>
      <c r="J33" s="158">
        <f>ROUND(((SUM(BE85:BE109))*I33),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46</v>
      </c>
      <c r="F34" s="158">
        <f>ROUND((SUM(BF85:BF109)),  2)</f>
        <v>0</v>
      </c>
      <c r="G34" s="40"/>
      <c r="H34" s="40"/>
      <c r="I34" s="159">
        <v>0.12</v>
      </c>
      <c r="J34" s="158">
        <f>ROUND(((SUM(BF85:BF109))*I34),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47</v>
      </c>
      <c r="F35" s="158">
        <f>ROUND((SUM(BG85:BG109)),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48</v>
      </c>
      <c r="F36" s="158">
        <f>ROUND((SUM(BH85:BH109)),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49</v>
      </c>
      <c r="F37" s="158">
        <f>ROUND((SUM(BI85:BI109)),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50</v>
      </c>
      <c r="E39" s="162"/>
      <c r="F39" s="162"/>
      <c r="G39" s="163" t="s">
        <v>51</v>
      </c>
      <c r="H39" s="164" t="s">
        <v>52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109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Pístovské rybníky - řešení technického stavu rybník Lukáš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ostatní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Pístov u Jihlavy</v>
      </c>
      <c r="G52" s="42"/>
      <c r="H52" s="42"/>
      <c r="I52" s="34" t="s">
        <v>23</v>
      </c>
      <c r="J52" s="74" t="str">
        <f>IF(J12="","",J12)</f>
        <v>25. 9. 2025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Statutární město Jihlava, Masarykovo nám. 97/1, 58</v>
      </c>
      <c r="G54" s="42"/>
      <c r="H54" s="42"/>
      <c r="I54" s="34" t="s">
        <v>31</v>
      </c>
      <c r="J54" s="38" t="str">
        <f>E21</f>
        <v>Ing. Martin Růžička,CSc. - Alcedo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Martin Pavlíček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110</v>
      </c>
      <c r="D57" s="173"/>
      <c r="E57" s="173"/>
      <c r="F57" s="173"/>
      <c r="G57" s="173"/>
      <c r="H57" s="173"/>
      <c r="I57" s="173"/>
      <c r="J57" s="174" t="s">
        <v>111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112</v>
      </c>
    </row>
    <row r="60" s="9" customFormat="1" ht="24.96" customHeight="1">
      <c r="A60" s="9"/>
      <c r="B60" s="176"/>
      <c r="C60" s="177"/>
      <c r="D60" s="178" t="s">
        <v>1237</v>
      </c>
      <c r="E60" s="179"/>
      <c r="F60" s="179"/>
      <c r="G60" s="179"/>
      <c r="H60" s="179"/>
      <c r="I60" s="179"/>
      <c r="J60" s="180">
        <f>J86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1238</v>
      </c>
      <c r="E61" s="184"/>
      <c r="F61" s="184"/>
      <c r="G61" s="184"/>
      <c r="H61" s="184"/>
      <c r="I61" s="184"/>
      <c r="J61" s="185">
        <f>J87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1239</v>
      </c>
      <c r="E62" s="184"/>
      <c r="F62" s="184"/>
      <c r="G62" s="184"/>
      <c r="H62" s="184"/>
      <c r="I62" s="184"/>
      <c r="J62" s="185">
        <f>J96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1240</v>
      </c>
      <c r="E63" s="184"/>
      <c r="F63" s="184"/>
      <c r="G63" s="184"/>
      <c r="H63" s="184"/>
      <c r="I63" s="184"/>
      <c r="J63" s="185">
        <f>J99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1241</v>
      </c>
      <c r="E64" s="184"/>
      <c r="F64" s="184"/>
      <c r="G64" s="184"/>
      <c r="H64" s="184"/>
      <c r="I64" s="184"/>
      <c r="J64" s="185">
        <f>J104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2"/>
      <c r="C65" s="127"/>
      <c r="D65" s="183" t="s">
        <v>1242</v>
      </c>
      <c r="E65" s="184"/>
      <c r="F65" s="184"/>
      <c r="G65" s="184"/>
      <c r="H65" s="184"/>
      <c r="I65" s="184"/>
      <c r="J65" s="185">
        <f>J107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4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119</v>
      </c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1" t="str">
        <f>E7</f>
        <v>Pístovské rybníky - řešení technického stavu rybník Lukáš</v>
      </c>
      <c r="F75" s="34"/>
      <c r="G75" s="34"/>
      <c r="H75" s="34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105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VON - Vedlejší ostatní náklady</v>
      </c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Pístov u Jihlavy</v>
      </c>
      <c r="G79" s="42"/>
      <c r="H79" s="42"/>
      <c r="I79" s="34" t="s">
        <v>23</v>
      </c>
      <c r="J79" s="74" t="str">
        <f>IF(J12="","",J12)</f>
        <v>25. 9. 2025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>Statutární město Jihlava, Masarykovo nám. 97/1, 58</v>
      </c>
      <c r="G81" s="42"/>
      <c r="H81" s="42"/>
      <c r="I81" s="34" t="s">
        <v>31</v>
      </c>
      <c r="J81" s="38" t="str">
        <f>E21</f>
        <v>Ing. Martin Růžička,CSc. - Alcedo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Martin Pavlíček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87"/>
      <c r="B84" s="188"/>
      <c r="C84" s="189" t="s">
        <v>120</v>
      </c>
      <c r="D84" s="190" t="s">
        <v>59</v>
      </c>
      <c r="E84" s="190" t="s">
        <v>55</v>
      </c>
      <c r="F84" s="190" t="s">
        <v>56</v>
      </c>
      <c r="G84" s="190" t="s">
        <v>121</v>
      </c>
      <c r="H84" s="190" t="s">
        <v>122</v>
      </c>
      <c r="I84" s="190" t="s">
        <v>123</v>
      </c>
      <c r="J84" s="190" t="s">
        <v>111</v>
      </c>
      <c r="K84" s="191" t="s">
        <v>124</v>
      </c>
      <c r="L84" s="192"/>
      <c r="M84" s="94" t="s">
        <v>19</v>
      </c>
      <c r="N84" s="95" t="s">
        <v>44</v>
      </c>
      <c r="O84" s="95" t="s">
        <v>125</v>
      </c>
      <c r="P84" s="95" t="s">
        <v>126</v>
      </c>
      <c r="Q84" s="95" t="s">
        <v>127</v>
      </c>
      <c r="R84" s="95" t="s">
        <v>128</v>
      </c>
      <c r="S84" s="95" t="s">
        <v>129</v>
      </c>
      <c r="T84" s="96" t="s">
        <v>130</v>
      </c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="2" customFormat="1" ht="22.8" customHeight="1">
      <c r="A85" s="40"/>
      <c r="B85" s="41"/>
      <c r="C85" s="101" t="s">
        <v>131</v>
      </c>
      <c r="D85" s="42"/>
      <c r="E85" s="42"/>
      <c r="F85" s="42"/>
      <c r="G85" s="42"/>
      <c r="H85" s="42"/>
      <c r="I85" s="42"/>
      <c r="J85" s="193">
        <f>BK85</f>
        <v>0</v>
      </c>
      <c r="K85" s="42"/>
      <c r="L85" s="46"/>
      <c r="M85" s="97"/>
      <c r="N85" s="194"/>
      <c r="O85" s="98"/>
      <c r="P85" s="195">
        <f>P86</f>
        <v>0</v>
      </c>
      <c r="Q85" s="98"/>
      <c r="R85" s="195">
        <f>R86</f>
        <v>0</v>
      </c>
      <c r="S85" s="98"/>
      <c r="T85" s="196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112</v>
      </c>
      <c r="BK85" s="197">
        <f>BK86</f>
        <v>0</v>
      </c>
    </row>
    <row r="86" s="12" customFormat="1" ht="25.92" customHeight="1">
      <c r="A86" s="12"/>
      <c r="B86" s="198"/>
      <c r="C86" s="199"/>
      <c r="D86" s="200" t="s">
        <v>73</v>
      </c>
      <c r="E86" s="201" t="s">
        <v>1243</v>
      </c>
      <c r="F86" s="201" t="s">
        <v>1244</v>
      </c>
      <c r="G86" s="199"/>
      <c r="H86" s="199"/>
      <c r="I86" s="202"/>
      <c r="J86" s="203">
        <f>BK86</f>
        <v>0</v>
      </c>
      <c r="K86" s="199"/>
      <c r="L86" s="204"/>
      <c r="M86" s="205"/>
      <c r="N86" s="206"/>
      <c r="O86" s="206"/>
      <c r="P86" s="207">
        <f>P87+P96+P99+P104+P107</f>
        <v>0</v>
      </c>
      <c r="Q86" s="206"/>
      <c r="R86" s="207">
        <f>R87+R96+R99+R104+R107</f>
        <v>0</v>
      </c>
      <c r="S86" s="206"/>
      <c r="T86" s="208">
        <f>T87+T96+T99+T104+T107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167</v>
      </c>
      <c r="AT86" s="210" t="s">
        <v>73</v>
      </c>
      <c r="AU86" s="210" t="s">
        <v>74</v>
      </c>
      <c r="AY86" s="209" t="s">
        <v>134</v>
      </c>
      <c r="BK86" s="211">
        <f>BK87+BK96+BK99+BK104+BK107</f>
        <v>0</v>
      </c>
    </row>
    <row r="87" s="12" customFormat="1" ht="22.8" customHeight="1">
      <c r="A87" s="12"/>
      <c r="B87" s="198"/>
      <c r="C87" s="199"/>
      <c r="D87" s="200" t="s">
        <v>73</v>
      </c>
      <c r="E87" s="212" t="s">
        <v>1245</v>
      </c>
      <c r="F87" s="212" t="s">
        <v>1246</v>
      </c>
      <c r="G87" s="199"/>
      <c r="H87" s="199"/>
      <c r="I87" s="202"/>
      <c r="J87" s="213">
        <f>BK87</f>
        <v>0</v>
      </c>
      <c r="K87" s="199"/>
      <c r="L87" s="204"/>
      <c r="M87" s="205"/>
      <c r="N87" s="206"/>
      <c r="O87" s="206"/>
      <c r="P87" s="207">
        <f>SUM(P88:P95)</f>
        <v>0</v>
      </c>
      <c r="Q87" s="206"/>
      <c r="R87" s="207">
        <f>SUM(R88:R95)</f>
        <v>0</v>
      </c>
      <c r="S87" s="206"/>
      <c r="T87" s="208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167</v>
      </c>
      <c r="AT87" s="210" t="s">
        <v>73</v>
      </c>
      <c r="AU87" s="210" t="s">
        <v>81</v>
      </c>
      <c r="AY87" s="209" t="s">
        <v>134</v>
      </c>
      <c r="BK87" s="211">
        <f>SUM(BK88:BK95)</f>
        <v>0</v>
      </c>
    </row>
    <row r="88" s="2" customFormat="1" ht="16.5" customHeight="1">
      <c r="A88" s="40"/>
      <c r="B88" s="41"/>
      <c r="C88" s="214" t="s">
        <v>81</v>
      </c>
      <c r="D88" s="214" t="s">
        <v>136</v>
      </c>
      <c r="E88" s="215" t="s">
        <v>1247</v>
      </c>
      <c r="F88" s="216" t="s">
        <v>1248</v>
      </c>
      <c r="G88" s="217" t="s">
        <v>1249</v>
      </c>
      <c r="H88" s="218">
        <v>1</v>
      </c>
      <c r="I88" s="219"/>
      <c r="J88" s="220">
        <f>ROUND(I88*H88,2)</f>
        <v>0</v>
      </c>
      <c r="K88" s="216" t="s">
        <v>140</v>
      </c>
      <c r="L88" s="46"/>
      <c r="M88" s="221" t="s">
        <v>19</v>
      </c>
      <c r="N88" s="222" t="s">
        <v>45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1250</v>
      </c>
      <c r="AT88" s="225" t="s">
        <v>136</v>
      </c>
      <c r="AU88" s="225" t="s">
        <v>83</v>
      </c>
      <c r="AY88" s="19" t="s">
        <v>134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81</v>
      </c>
      <c r="BK88" s="226">
        <f>ROUND(I88*H88,2)</f>
        <v>0</v>
      </c>
      <c r="BL88" s="19" t="s">
        <v>1250</v>
      </c>
      <c r="BM88" s="225" t="s">
        <v>1251</v>
      </c>
    </row>
    <row r="89" s="2" customFormat="1">
      <c r="A89" s="40"/>
      <c r="B89" s="41"/>
      <c r="C89" s="42"/>
      <c r="D89" s="227" t="s">
        <v>143</v>
      </c>
      <c r="E89" s="42"/>
      <c r="F89" s="228" t="s">
        <v>1252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143</v>
      </c>
      <c r="AU89" s="19" t="s">
        <v>83</v>
      </c>
    </row>
    <row r="90" s="2" customFormat="1" ht="16.5" customHeight="1">
      <c r="A90" s="40"/>
      <c r="B90" s="41"/>
      <c r="C90" s="214" t="s">
        <v>83</v>
      </c>
      <c r="D90" s="214" t="s">
        <v>136</v>
      </c>
      <c r="E90" s="215" t="s">
        <v>1253</v>
      </c>
      <c r="F90" s="216" t="s">
        <v>1254</v>
      </c>
      <c r="G90" s="217" t="s">
        <v>1249</v>
      </c>
      <c r="H90" s="218">
        <v>1</v>
      </c>
      <c r="I90" s="219"/>
      <c r="J90" s="220">
        <f>ROUND(I90*H90,2)</f>
        <v>0</v>
      </c>
      <c r="K90" s="216" t="s">
        <v>140</v>
      </c>
      <c r="L90" s="46"/>
      <c r="M90" s="221" t="s">
        <v>19</v>
      </c>
      <c r="N90" s="222" t="s">
        <v>45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1250</v>
      </c>
      <c r="AT90" s="225" t="s">
        <v>136</v>
      </c>
      <c r="AU90" s="225" t="s">
        <v>83</v>
      </c>
      <c r="AY90" s="19" t="s">
        <v>134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81</v>
      </c>
      <c r="BK90" s="226">
        <f>ROUND(I90*H90,2)</f>
        <v>0</v>
      </c>
      <c r="BL90" s="19" t="s">
        <v>1250</v>
      </c>
      <c r="BM90" s="225" t="s">
        <v>1255</v>
      </c>
    </row>
    <row r="91" s="2" customFormat="1">
      <c r="A91" s="40"/>
      <c r="B91" s="41"/>
      <c r="C91" s="42"/>
      <c r="D91" s="227" t="s">
        <v>143</v>
      </c>
      <c r="E91" s="42"/>
      <c r="F91" s="228" t="s">
        <v>1256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143</v>
      </c>
      <c r="AU91" s="19" t="s">
        <v>83</v>
      </c>
    </row>
    <row r="92" s="2" customFormat="1" ht="16.5" customHeight="1">
      <c r="A92" s="40"/>
      <c r="B92" s="41"/>
      <c r="C92" s="214" t="s">
        <v>154</v>
      </c>
      <c r="D92" s="214" t="s">
        <v>136</v>
      </c>
      <c r="E92" s="215" t="s">
        <v>1257</v>
      </c>
      <c r="F92" s="216" t="s">
        <v>1258</v>
      </c>
      <c r="G92" s="217" t="s">
        <v>1249</v>
      </c>
      <c r="H92" s="218">
        <v>1</v>
      </c>
      <c r="I92" s="219"/>
      <c r="J92" s="220">
        <f>ROUND(I92*H92,2)</f>
        <v>0</v>
      </c>
      <c r="K92" s="216" t="s">
        <v>140</v>
      </c>
      <c r="L92" s="46"/>
      <c r="M92" s="221" t="s">
        <v>19</v>
      </c>
      <c r="N92" s="222" t="s">
        <v>45</v>
      </c>
      <c r="O92" s="86"/>
      <c r="P92" s="223">
        <f>O92*H92</f>
        <v>0</v>
      </c>
      <c r="Q92" s="223">
        <v>0</v>
      </c>
      <c r="R92" s="223">
        <f>Q92*H92</f>
        <v>0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1250</v>
      </c>
      <c r="AT92" s="225" t="s">
        <v>136</v>
      </c>
      <c r="AU92" s="225" t="s">
        <v>83</v>
      </c>
      <c r="AY92" s="19" t="s">
        <v>134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81</v>
      </c>
      <c r="BK92" s="226">
        <f>ROUND(I92*H92,2)</f>
        <v>0</v>
      </c>
      <c r="BL92" s="19" t="s">
        <v>1250</v>
      </c>
      <c r="BM92" s="225" t="s">
        <v>1259</v>
      </c>
    </row>
    <row r="93" s="2" customFormat="1">
      <c r="A93" s="40"/>
      <c r="B93" s="41"/>
      <c r="C93" s="42"/>
      <c r="D93" s="227" t="s">
        <v>143</v>
      </c>
      <c r="E93" s="42"/>
      <c r="F93" s="228" t="s">
        <v>1260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143</v>
      </c>
      <c r="AU93" s="19" t="s">
        <v>83</v>
      </c>
    </row>
    <row r="94" s="2" customFormat="1" ht="16.5" customHeight="1">
      <c r="A94" s="40"/>
      <c r="B94" s="41"/>
      <c r="C94" s="214" t="s">
        <v>141</v>
      </c>
      <c r="D94" s="214" t="s">
        <v>136</v>
      </c>
      <c r="E94" s="215" t="s">
        <v>1261</v>
      </c>
      <c r="F94" s="216" t="s">
        <v>1262</v>
      </c>
      <c r="G94" s="217" t="s">
        <v>1249</v>
      </c>
      <c r="H94" s="218">
        <v>1</v>
      </c>
      <c r="I94" s="219"/>
      <c r="J94" s="220">
        <f>ROUND(I94*H94,2)</f>
        <v>0</v>
      </c>
      <c r="K94" s="216" t="s">
        <v>140</v>
      </c>
      <c r="L94" s="46"/>
      <c r="M94" s="221" t="s">
        <v>19</v>
      </c>
      <c r="N94" s="222" t="s">
        <v>45</v>
      </c>
      <c r="O94" s="86"/>
      <c r="P94" s="223">
        <f>O94*H94</f>
        <v>0</v>
      </c>
      <c r="Q94" s="223">
        <v>0</v>
      </c>
      <c r="R94" s="223">
        <f>Q94*H94</f>
        <v>0</v>
      </c>
      <c r="S94" s="223">
        <v>0</v>
      </c>
      <c r="T94" s="224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25" t="s">
        <v>1250</v>
      </c>
      <c r="AT94" s="225" t="s">
        <v>136</v>
      </c>
      <c r="AU94" s="225" t="s">
        <v>83</v>
      </c>
      <c r="AY94" s="19" t="s">
        <v>134</v>
      </c>
      <c r="BE94" s="226">
        <f>IF(N94="základní",J94,0)</f>
        <v>0</v>
      </c>
      <c r="BF94" s="226">
        <f>IF(N94="snížená",J94,0)</f>
        <v>0</v>
      </c>
      <c r="BG94" s="226">
        <f>IF(N94="zákl. přenesená",J94,0)</f>
        <v>0</v>
      </c>
      <c r="BH94" s="226">
        <f>IF(N94="sníž. přenesená",J94,0)</f>
        <v>0</v>
      </c>
      <c r="BI94" s="226">
        <f>IF(N94="nulová",J94,0)</f>
        <v>0</v>
      </c>
      <c r="BJ94" s="19" t="s">
        <v>81</v>
      </c>
      <c r="BK94" s="226">
        <f>ROUND(I94*H94,2)</f>
        <v>0</v>
      </c>
      <c r="BL94" s="19" t="s">
        <v>1250</v>
      </c>
      <c r="BM94" s="225" t="s">
        <v>1263</v>
      </c>
    </row>
    <row r="95" s="2" customFormat="1">
      <c r="A95" s="40"/>
      <c r="B95" s="41"/>
      <c r="C95" s="42"/>
      <c r="D95" s="227" t="s">
        <v>143</v>
      </c>
      <c r="E95" s="42"/>
      <c r="F95" s="228" t="s">
        <v>1264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143</v>
      </c>
      <c r="AU95" s="19" t="s">
        <v>83</v>
      </c>
    </row>
    <row r="96" s="12" customFormat="1" ht="22.8" customHeight="1">
      <c r="A96" s="12"/>
      <c r="B96" s="198"/>
      <c r="C96" s="199"/>
      <c r="D96" s="200" t="s">
        <v>73</v>
      </c>
      <c r="E96" s="212" t="s">
        <v>1265</v>
      </c>
      <c r="F96" s="212" t="s">
        <v>1266</v>
      </c>
      <c r="G96" s="199"/>
      <c r="H96" s="199"/>
      <c r="I96" s="202"/>
      <c r="J96" s="213">
        <f>BK96</f>
        <v>0</v>
      </c>
      <c r="K96" s="199"/>
      <c r="L96" s="204"/>
      <c r="M96" s="205"/>
      <c r="N96" s="206"/>
      <c r="O96" s="206"/>
      <c r="P96" s="207">
        <f>SUM(P97:P98)</f>
        <v>0</v>
      </c>
      <c r="Q96" s="206"/>
      <c r="R96" s="207">
        <f>SUM(R97:R98)</f>
        <v>0</v>
      </c>
      <c r="S96" s="206"/>
      <c r="T96" s="208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167</v>
      </c>
      <c r="AT96" s="210" t="s">
        <v>73</v>
      </c>
      <c r="AU96" s="210" t="s">
        <v>81</v>
      </c>
      <c r="AY96" s="209" t="s">
        <v>134</v>
      </c>
      <c r="BK96" s="211">
        <f>SUM(BK97:BK98)</f>
        <v>0</v>
      </c>
    </row>
    <row r="97" s="2" customFormat="1" ht="16.5" customHeight="1">
      <c r="A97" s="40"/>
      <c r="B97" s="41"/>
      <c r="C97" s="214" t="s">
        <v>167</v>
      </c>
      <c r="D97" s="214" t="s">
        <v>136</v>
      </c>
      <c r="E97" s="215" t="s">
        <v>1267</v>
      </c>
      <c r="F97" s="216" t="s">
        <v>1266</v>
      </c>
      <c r="G97" s="217" t="s">
        <v>1249</v>
      </c>
      <c r="H97" s="218">
        <v>1</v>
      </c>
      <c r="I97" s="219"/>
      <c r="J97" s="220">
        <f>ROUND(I97*H97,2)</f>
        <v>0</v>
      </c>
      <c r="K97" s="216" t="s">
        <v>140</v>
      </c>
      <c r="L97" s="46"/>
      <c r="M97" s="221" t="s">
        <v>19</v>
      </c>
      <c r="N97" s="222" t="s">
        <v>45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1250</v>
      </c>
      <c r="AT97" s="225" t="s">
        <v>136</v>
      </c>
      <c r="AU97" s="225" t="s">
        <v>83</v>
      </c>
      <c r="AY97" s="19" t="s">
        <v>134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81</v>
      </c>
      <c r="BK97" s="226">
        <f>ROUND(I97*H97,2)</f>
        <v>0</v>
      </c>
      <c r="BL97" s="19" t="s">
        <v>1250</v>
      </c>
      <c r="BM97" s="225" t="s">
        <v>1268</v>
      </c>
    </row>
    <row r="98" s="2" customFormat="1">
      <c r="A98" s="40"/>
      <c r="B98" s="41"/>
      <c r="C98" s="42"/>
      <c r="D98" s="227" t="s">
        <v>143</v>
      </c>
      <c r="E98" s="42"/>
      <c r="F98" s="228" t="s">
        <v>1269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143</v>
      </c>
      <c r="AU98" s="19" t="s">
        <v>83</v>
      </c>
    </row>
    <row r="99" s="12" customFormat="1" ht="22.8" customHeight="1">
      <c r="A99" s="12"/>
      <c r="B99" s="198"/>
      <c r="C99" s="199"/>
      <c r="D99" s="200" t="s">
        <v>73</v>
      </c>
      <c r="E99" s="212" t="s">
        <v>1270</v>
      </c>
      <c r="F99" s="212" t="s">
        <v>1271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SUM(P100:P103)</f>
        <v>0</v>
      </c>
      <c r="Q99" s="206"/>
      <c r="R99" s="207">
        <f>SUM(R100:R103)</f>
        <v>0</v>
      </c>
      <c r="S99" s="206"/>
      <c r="T99" s="208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167</v>
      </c>
      <c r="AT99" s="210" t="s">
        <v>73</v>
      </c>
      <c r="AU99" s="210" t="s">
        <v>81</v>
      </c>
      <c r="AY99" s="209" t="s">
        <v>134</v>
      </c>
      <c r="BK99" s="211">
        <f>SUM(BK100:BK103)</f>
        <v>0</v>
      </c>
    </row>
    <row r="100" s="2" customFormat="1" ht="16.5" customHeight="1">
      <c r="A100" s="40"/>
      <c r="B100" s="41"/>
      <c r="C100" s="214" t="s">
        <v>173</v>
      </c>
      <c r="D100" s="214" t="s">
        <v>136</v>
      </c>
      <c r="E100" s="215" t="s">
        <v>1272</v>
      </c>
      <c r="F100" s="216" t="s">
        <v>1273</v>
      </c>
      <c r="G100" s="217" t="s">
        <v>1249</v>
      </c>
      <c r="H100" s="218">
        <v>1</v>
      </c>
      <c r="I100" s="219"/>
      <c r="J100" s="220">
        <f>ROUND(I100*H100,2)</f>
        <v>0</v>
      </c>
      <c r="K100" s="216" t="s">
        <v>140</v>
      </c>
      <c r="L100" s="46"/>
      <c r="M100" s="221" t="s">
        <v>19</v>
      </c>
      <c r="N100" s="222" t="s">
        <v>45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1250</v>
      </c>
      <c r="AT100" s="225" t="s">
        <v>136</v>
      </c>
      <c r="AU100" s="225" t="s">
        <v>83</v>
      </c>
      <c r="AY100" s="19" t="s">
        <v>134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81</v>
      </c>
      <c r="BK100" s="226">
        <f>ROUND(I100*H100,2)</f>
        <v>0</v>
      </c>
      <c r="BL100" s="19" t="s">
        <v>1250</v>
      </c>
      <c r="BM100" s="225" t="s">
        <v>1274</v>
      </c>
    </row>
    <row r="101" s="2" customFormat="1">
      <c r="A101" s="40"/>
      <c r="B101" s="41"/>
      <c r="C101" s="42"/>
      <c r="D101" s="227" t="s">
        <v>143</v>
      </c>
      <c r="E101" s="42"/>
      <c r="F101" s="228" t="s">
        <v>1275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143</v>
      </c>
      <c r="AU101" s="19" t="s">
        <v>83</v>
      </c>
    </row>
    <row r="102" s="2" customFormat="1" ht="16.5" customHeight="1">
      <c r="A102" s="40"/>
      <c r="B102" s="41"/>
      <c r="C102" s="214" t="s">
        <v>179</v>
      </c>
      <c r="D102" s="214" t="s">
        <v>136</v>
      </c>
      <c r="E102" s="215" t="s">
        <v>1276</v>
      </c>
      <c r="F102" s="216" t="s">
        <v>1277</v>
      </c>
      <c r="G102" s="217" t="s">
        <v>1249</v>
      </c>
      <c r="H102" s="218">
        <v>1</v>
      </c>
      <c r="I102" s="219"/>
      <c r="J102" s="220">
        <f>ROUND(I102*H102,2)</f>
        <v>0</v>
      </c>
      <c r="K102" s="216" t="s">
        <v>140</v>
      </c>
      <c r="L102" s="46"/>
      <c r="M102" s="221" t="s">
        <v>19</v>
      </c>
      <c r="N102" s="222" t="s">
        <v>45</v>
      </c>
      <c r="O102" s="86"/>
      <c r="P102" s="223">
        <f>O102*H102</f>
        <v>0</v>
      </c>
      <c r="Q102" s="223">
        <v>0</v>
      </c>
      <c r="R102" s="223">
        <f>Q102*H102</f>
        <v>0</v>
      </c>
      <c r="S102" s="223">
        <v>0</v>
      </c>
      <c r="T102" s="224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5" t="s">
        <v>1250</v>
      </c>
      <c r="AT102" s="225" t="s">
        <v>136</v>
      </c>
      <c r="AU102" s="225" t="s">
        <v>83</v>
      </c>
      <c r="AY102" s="19" t="s">
        <v>134</v>
      </c>
      <c r="BE102" s="226">
        <f>IF(N102="základní",J102,0)</f>
        <v>0</v>
      </c>
      <c r="BF102" s="226">
        <f>IF(N102="snížená",J102,0)</f>
        <v>0</v>
      </c>
      <c r="BG102" s="226">
        <f>IF(N102="zákl. přenesená",J102,0)</f>
        <v>0</v>
      </c>
      <c r="BH102" s="226">
        <f>IF(N102="sníž. přenesená",J102,0)</f>
        <v>0</v>
      </c>
      <c r="BI102" s="226">
        <f>IF(N102="nulová",J102,0)</f>
        <v>0</v>
      </c>
      <c r="BJ102" s="19" t="s">
        <v>81</v>
      </c>
      <c r="BK102" s="226">
        <f>ROUND(I102*H102,2)</f>
        <v>0</v>
      </c>
      <c r="BL102" s="19" t="s">
        <v>1250</v>
      </c>
      <c r="BM102" s="225" t="s">
        <v>1278</v>
      </c>
    </row>
    <row r="103" s="2" customFormat="1">
      <c r="A103" s="40"/>
      <c r="B103" s="41"/>
      <c r="C103" s="42"/>
      <c r="D103" s="227" t="s">
        <v>143</v>
      </c>
      <c r="E103" s="42"/>
      <c r="F103" s="228" t="s">
        <v>1279</v>
      </c>
      <c r="G103" s="42"/>
      <c r="H103" s="42"/>
      <c r="I103" s="229"/>
      <c r="J103" s="42"/>
      <c r="K103" s="42"/>
      <c r="L103" s="46"/>
      <c r="M103" s="230"/>
      <c r="N103" s="231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143</v>
      </c>
      <c r="AU103" s="19" t="s">
        <v>83</v>
      </c>
    </row>
    <row r="104" s="12" customFormat="1" ht="22.8" customHeight="1">
      <c r="A104" s="12"/>
      <c r="B104" s="198"/>
      <c r="C104" s="199"/>
      <c r="D104" s="200" t="s">
        <v>73</v>
      </c>
      <c r="E104" s="212" t="s">
        <v>1280</v>
      </c>
      <c r="F104" s="212" t="s">
        <v>1281</v>
      </c>
      <c r="G104" s="199"/>
      <c r="H104" s="199"/>
      <c r="I104" s="202"/>
      <c r="J104" s="213">
        <f>BK104</f>
        <v>0</v>
      </c>
      <c r="K104" s="199"/>
      <c r="L104" s="204"/>
      <c r="M104" s="205"/>
      <c r="N104" s="206"/>
      <c r="O104" s="206"/>
      <c r="P104" s="207">
        <f>SUM(P105:P106)</f>
        <v>0</v>
      </c>
      <c r="Q104" s="206"/>
      <c r="R104" s="207">
        <f>SUM(R105:R106)</f>
        <v>0</v>
      </c>
      <c r="S104" s="206"/>
      <c r="T104" s="208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9" t="s">
        <v>167</v>
      </c>
      <c r="AT104" s="210" t="s">
        <v>73</v>
      </c>
      <c r="AU104" s="210" t="s">
        <v>81</v>
      </c>
      <c r="AY104" s="209" t="s">
        <v>134</v>
      </c>
      <c r="BK104" s="211">
        <f>SUM(BK105:BK106)</f>
        <v>0</v>
      </c>
    </row>
    <row r="105" s="2" customFormat="1" ht="33" customHeight="1">
      <c r="A105" s="40"/>
      <c r="B105" s="41"/>
      <c r="C105" s="214" t="s">
        <v>188</v>
      </c>
      <c r="D105" s="214" t="s">
        <v>136</v>
      </c>
      <c r="E105" s="215" t="s">
        <v>1282</v>
      </c>
      <c r="F105" s="216" t="s">
        <v>1283</v>
      </c>
      <c r="G105" s="217" t="s">
        <v>1249</v>
      </c>
      <c r="H105" s="218">
        <v>1</v>
      </c>
      <c r="I105" s="219"/>
      <c r="J105" s="220">
        <f>ROUND(I105*H105,2)</f>
        <v>0</v>
      </c>
      <c r="K105" s="216" t="s">
        <v>140</v>
      </c>
      <c r="L105" s="46"/>
      <c r="M105" s="221" t="s">
        <v>19</v>
      </c>
      <c r="N105" s="222" t="s">
        <v>45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1250</v>
      </c>
      <c r="AT105" s="225" t="s">
        <v>136</v>
      </c>
      <c r="AU105" s="225" t="s">
        <v>83</v>
      </c>
      <c r="AY105" s="19" t="s">
        <v>134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81</v>
      </c>
      <c r="BK105" s="226">
        <f>ROUND(I105*H105,2)</f>
        <v>0</v>
      </c>
      <c r="BL105" s="19" t="s">
        <v>1250</v>
      </c>
      <c r="BM105" s="225" t="s">
        <v>1284</v>
      </c>
    </row>
    <row r="106" s="2" customFormat="1">
      <c r="A106" s="40"/>
      <c r="B106" s="41"/>
      <c r="C106" s="42"/>
      <c r="D106" s="227" t="s">
        <v>143</v>
      </c>
      <c r="E106" s="42"/>
      <c r="F106" s="228" t="s">
        <v>1285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143</v>
      </c>
      <c r="AU106" s="19" t="s">
        <v>83</v>
      </c>
    </row>
    <row r="107" s="12" customFormat="1" ht="22.8" customHeight="1">
      <c r="A107" s="12"/>
      <c r="B107" s="198"/>
      <c r="C107" s="199"/>
      <c r="D107" s="200" t="s">
        <v>73</v>
      </c>
      <c r="E107" s="212" t="s">
        <v>1286</v>
      </c>
      <c r="F107" s="212" t="s">
        <v>1287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SUM(P108:P109)</f>
        <v>0</v>
      </c>
      <c r="Q107" s="206"/>
      <c r="R107" s="207">
        <f>SUM(R108:R109)</f>
        <v>0</v>
      </c>
      <c r="S107" s="206"/>
      <c r="T107" s="208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167</v>
      </c>
      <c r="AT107" s="210" t="s">
        <v>73</v>
      </c>
      <c r="AU107" s="210" t="s">
        <v>81</v>
      </c>
      <c r="AY107" s="209" t="s">
        <v>134</v>
      </c>
      <c r="BK107" s="211">
        <f>SUM(BK108:BK109)</f>
        <v>0</v>
      </c>
    </row>
    <row r="108" s="2" customFormat="1" ht="16.5" customHeight="1">
      <c r="A108" s="40"/>
      <c r="B108" s="41"/>
      <c r="C108" s="214" t="s">
        <v>195</v>
      </c>
      <c r="D108" s="214" t="s">
        <v>136</v>
      </c>
      <c r="E108" s="215" t="s">
        <v>1288</v>
      </c>
      <c r="F108" s="216" t="s">
        <v>1289</v>
      </c>
      <c r="G108" s="217" t="s">
        <v>220</v>
      </c>
      <c r="H108" s="218">
        <v>1</v>
      </c>
      <c r="I108" s="219"/>
      <c r="J108" s="220">
        <f>ROUND(I108*H108,2)</f>
        <v>0</v>
      </c>
      <c r="K108" s="216" t="s">
        <v>140</v>
      </c>
      <c r="L108" s="46"/>
      <c r="M108" s="221" t="s">
        <v>19</v>
      </c>
      <c r="N108" s="222" t="s">
        <v>45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1250</v>
      </c>
      <c r="AT108" s="225" t="s">
        <v>136</v>
      </c>
      <c r="AU108" s="225" t="s">
        <v>83</v>
      </c>
      <c r="AY108" s="19" t="s">
        <v>134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81</v>
      </c>
      <c r="BK108" s="226">
        <f>ROUND(I108*H108,2)</f>
        <v>0</v>
      </c>
      <c r="BL108" s="19" t="s">
        <v>1250</v>
      </c>
      <c r="BM108" s="225" t="s">
        <v>1290</v>
      </c>
    </row>
    <row r="109" s="2" customFormat="1">
      <c r="A109" s="40"/>
      <c r="B109" s="41"/>
      <c r="C109" s="42"/>
      <c r="D109" s="227" t="s">
        <v>143</v>
      </c>
      <c r="E109" s="42"/>
      <c r="F109" s="228" t="s">
        <v>1291</v>
      </c>
      <c r="G109" s="42"/>
      <c r="H109" s="42"/>
      <c r="I109" s="229"/>
      <c r="J109" s="42"/>
      <c r="K109" s="42"/>
      <c r="L109" s="46"/>
      <c r="M109" s="265"/>
      <c r="N109" s="266"/>
      <c r="O109" s="267"/>
      <c r="P109" s="267"/>
      <c r="Q109" s="267"/>
      <c r="R109" s="267"/>
      <c r="S109" s="267"/>
      <c r="T109" s="268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143</v>
      </c>
      <c r="AU109" s="19" t="s">
        <v>83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Wug72megQtZZATC3XUhih2AppYyt0Tm+Lq1aKsNnM/AxlDVgQlRy/qZBd7QzwR68pbsD4qcxq3IwG/TS+QcP5w==" hashValue="oWFhbbqbSkOFbrxeLGdqRkcelIDyHcvRJY4zdvilCjkzAP/AidkClPoiDjQY4L8h7qUcKjGqQs9WLL6oLgE3BQ==" algorithmName="SHA-512" password="CC35"/>
  <autoFilter ref="C84:K10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011103000"/>
    <hyperlink ref="F91" r:id="rId2" display="https://podminky.urs.cz/item/CS_URS_2025_02/012203000"/>
    <hyperlink ref="F93" r:id="rId3" display="https://podminky.urs.cz/item/CS_URS_2025_02/012303001"/>
    <hyperlink ref="F95" r:id="rId4" display="https://podminky.urs.cz/item/CS_URS_2025_02/013254001"/>
    <hyperlink ref="F98" r:id="rId5" display="https://podminky.urs.cz/item/CS_URS_2025_02/030001000"/>
    <hyperlink ref="F101" r:id="rId6" display="https://podminky.urs.cz/item/CS_URS_2025_02/043154000"/>
    <hyperlink ref="F103" r:id="rId7" display="https://podminky.urs.cz/item/CS_URS_2025_02/049002002"/>
    <hyperlink ref="F106" r:id="rId8" display="https://podminky.urs.cz/item/CS_URS_2025_02/072002001"/>
    <hyperlink ref="F109" r:id="rId9" display="https://podminky.urs.cz/item/CS_URS_2025_02/091002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6" customWidth="1"/>
    <col min="2" max="2" width="1.667969" style="286" customWidth="1"/>
    <col min="3" max="4" width="5" style="286" customWidth="1"/>
    <col min="5" max="5" width="11.66016" style="286" customWidth="1"/>
    <col min="6" max="6" width="9.160156" style="286" customWidth="1"/>
    <col min="7" max="7" width="5" style="286" customWidth="1"/>
    <col min="8" max="8" width="77.83203" style="286" customWidth="1"/>
    <col min="9" max="10" width="20" style="286" customWidth="1"/>
    <col min="11" max="11" width="1.667969" style="286" customWidth="1"/>
  </cols>
  <sheetData>
    <row r="1" s="1" customFormat="1" ht="37.5" customHeight="1"/>
    <row r="2" s="1" customFormat="1" ht="7.5" customHeight="1">
      <c r="B2" s="287"/>
      <c r="C2" s="288"/>
      <c r="D2" s="288"/>
      <c r="E2" s="288"/>
      <c r="F2" s="288"/>
      <c r="G2" s="288"/>
      <c r="H2" s="288"/>
      <c r="I2" s="288"/>
      <c r="J2" s="288"/>
      <c r="K2" s="289"/>
    </row>
    <row r="3" s="16" customFormat="1" ht="45" customHeight="1">
      <c r="B3" s="290"/>
      <c r="C3" s="291" t="s">
        <v>1292</v>
      </c>
      <c r="D3" s="291"/>
      <c r="E3" s="291"/>
      <c r="F3" s="291"/>
      <c r="G3" s="291"/>
      <c r="H3" s="291"/>
      <c r="I3" s="291"/>
      <c r="J3" s="291"/>
      <c r="K3" s="292"/>
    </row>
    <row r="4" s="1" customFormat="1" ht="25.5" customHeight="1">
      <c r="B4" s="293"/>
      <c r="C4" s="294" t="s">
        <v>1293</v>
      </c>
      <c r="D4" s="294"/>
      <c r="E4" s="294"/>
      <c r="F4" s="294"/>
      <c r="G4" s="294"/>
      <c r="H4" s="294"/>
      <c r="I4" s="294"/>
      <c r="J4" s="294"/>
      <c r="K4" s="295"/>
    </row>
    <row r="5" s="1" customFormat="1" ht="5.25" customHeight="1">
      <c r="B5" s="293"/>
      <c r="C5" s="296"/>
      <c r="D5" s="296"/>
      <c r="E5" s="296"/>
      <c r="F5" s="296"/>
      <c r="G5" s="296"/>
      <c r="H5" s="296"/>
      <c r="I5" s="296"/>
      <c r="J5" s="296"/>
      <c r="K5" s="295"/>
    </row>
    <row r="6" s="1" customFormat="1" ht="15" customHeight="1">
      <c r="B6" s="293"/>
      <c r="C6" s="297" t="s">
        <v>1294</v>
      </c>
      <c r="D6" s="297"/>
      <c r="E6" s="297"/>
      <c r="F6" s="297"/>
      <c r="G6" s="297"/>
      <c r="H6" s="297"/>
      <c r="I6" s="297"/>
      <c r="J6" s="297"/>
      <c r="K6" s="295"/>
    </row>
    <row r="7" s="1" customFormat="1" ht="15" customHeight="1">
      <c r="B7" s="298"/>
      <c r="C7" s="297" t="s">
        <v>1295</v>
      </c>
      <c r="D7" s="297"/>
      <c r="E7" s="297"/>
      <c r="F7" s="297"/>
      <c r="G7" s="297"/>
      <c r="H7" s="297"/>
      <c r="I7" s="297"/>
      <c r="J7" s="297"/>
      <c r="K7" s="295"/>
    </row>
    <row r="8" s="1" customFormat="1" ht="12.75" customHeight="1">
      <c r="B8" s="298"/>
      <c r="C8" s="297"/>
      <c r="D8" s="297"/>
      <c r="E8" s="297"/>
      <c r="F8" s="297"/>
      <c r="G8" s="297"/>
      <c r="H8" s="297"/>
      <c r="I8" s="297"/>
      <c r="J8" s="297"/>
      <c r="K8" s="295"/>
    </row>
    <row r="9" s="1" customFormat="1" ht="15" customHeight="1">
      <c r="B9" s="298"/>
      <c r="C9" s="297" t="s">
        <v>1296</v>
      </c>
      <c r="D9" s="297"/>
      <c r="E9" s="297"/>
      <c r="F9" s="297"/>
      <c r="G9" s="297"/>
      <c r="H9" s="297"/>
      <c r="I9" s="297"/>
      <c r="J9" s="297"/>
      <c r="K9" s="295"/>
    </row>
    <row r="10" s="1" customFormat="1" ht="15" customHeight="1">
      <c r="B10" s="298"/>
      <c r="C10" s="297"/>
      <c r="D10" s="297" t="s">
        <v>1297</v>
      </c>
      <c r="E10" s="297"/>
      <c r="F10" s="297"/>
      <c r="G10" s="297"/>
      <c r="H10" s="297"/>
      <c r="I10" s="297"/>
      <c r="J10" s="297"/>
      <c r="K10" s="295"/>
    </row>
    <row r="11" s="1" customFormat="1" ht="15" customHeight="1">
      <c r="B11" s="298"/>
      <c r="C11" s="299"/>
      <c r="D11" s="297" t="s">
        <v>1298</v>
      </c>
      <c r="E11" s="297"/>
      <c r="F11" s="297"/>
      <c r="G11" s="297"/>
      <c r="H11" s="297"/>
      <c r="I11" s="297"/>
      <c r="J11" s="297"/>
      <c r="K11" s="295"/>
    </row>
    <row r="12" s="1" customFormat="1" ht="15" customHeight="1">
      <c r="B12" s="298"/>
      <c r="C12" s="299"/>
      <c r="D12" s="297"/>
      <c r="E12" s="297"/>
      <c r="F12" s="297"/>
      <c r="G12" s="297"/>
      <c r="H12" s="297"/>
      <c r="I12" s="297"/>
      <c r="J12" s="297"/>
      <c r="K12" s="295"/>
    </row>
    <row r="13" s="1" customFormat="1" ht="15" customHeight="1">
      <c r="B13" s="298"/>
      <c r="C13" s="299"/>
      <c r="D13" s="300" t="s">
        <v>1299</v>
      </c>
      <c r="E13" s="297"/>
      <c r="F13" s="297"/>
      <c r="G13" s="297"/>
      <c r="H13" s="297"/>
      <c r="I13" s="297"/>
      <c r="J13" s="297"/>
      <c r="K13" s="295"/>
    </row>
    <row r="14" s="1" customFormat="1" ht="12.75" customHeight="1">
      <c r="B14" s="298"/>
      <c r="C14" s="299"/>
      <c r="D14" s="299"/>
      <c r="E14" s="299"/>
      <c r="F14" s="299"/>
      <c r="G14" s="299"/>
      <c r="H14" s="299"/>
      <c r="I14" s="299"/>
      <c r="J14" s="299"/>
      <c r="K14" s="295"/>
    </row>
    <row r="15" s="1" customFormat="1" ht="15" customHeight="1">
      <c r="B15" s="298"/>
      <c r="C15" s="299"/>
      <c r="D15" s="297" t="s">
        <v>1300</v>
      </c>
      <c r="E15" s="297"/>
      <c r="F15" s="297"/>
      <c r="G15" s="297"/>
      <c r="H15" s="297"/>
      <c r="I15" s="297"/>
      <c r="J15" s="297"/>
      <c r="K15" s="295"/>
    </row>
    <row r="16" s="1" customFormat="1" ht="15" customHeight="1">
      <c r="B16" s="298"/>
      <c r="C16" s="299"/>
      <c r="D16" s="297" t="s">
        <v>1301</v>
      </c>
      <c r="E16" s="297"/>
      <c r="F16" s="297"/>
      <c r="G16" s="297"/>
      <c r="H16" s="297"/>
      <c r="I16" s="297"/>
      <c r="J16" s="297"/>
      <c r="K16" s="295"/>
    </row>
    <row r="17" s="1" customFormat="1" ht="15" customHeight="1">
      <c r="B17" s="298"/>
      <c r="C17" s="299"/>
      <c r="D17" s="297" t="s">
        <v>1302</v>
      </c>
      <c r="E17" s="297"/>
      <c r="F17" s="297"/>
      <c r="G17" s="297"/>
      <c r="H17" s="297"/>
      <c r="I17" s="297"/>
      <c r="J17" s="297"/>
      <c r="K17" s="295"/>
    </row>
    <row r="18" s="1" customFormat="1" ht="15" customHeight="1">
      <c r="B18" s="298"/>
      <c r="C18" s="299"/>
      <c r="D18" s="299"/>
      <c r="E18" s="301" t="s">
        <v>80</v>
      </c>
      <c r="F18" s="297" t="s">
        <v>1303</v>
      </c>
      <c r="G18" s="297"/>
      <c r="H18" s="297"/>
      <c r="I18" s="297"/>
      <c r="J18" s="297"/>
      <c r="K18" s="295"/>
    </row>
    <row r="19" s="1" customFormat="1" ht="15" customHeight="1">
      <c r="B19" s="298"/>
      <c r="C19" s="299"/>
      <c r="D19" s="299"/>
      <c r="E19" s="301" t="s">
        <v>1304</v>
      </c>
      <c r="F19" s="297" t="s">
        <v>1305</v>
      </c>
      <c r="G19" s="297"/>
      <c r="H19" s="297"/>
      <c r="I19" s="297"/>
      <c r="J19" s="297"/>
      <c r="K19" s="295"/>
    </row>
    <row r="20" s="1" customFormat="1" ht="15" customHeight="1">
      <c r="B20" s="298"/>
      <c r="C20" s="299"/>
      <c r="D20" s="299"/>
      <c r="E20" s="301" t="s">
        <v>1306</v>
      </c>
      <c r="F20" s="297" t="s">
        <v>1307</v>
      </c>
      <c r="G20" s="297"/>
      <c r="H20" s="297"/>
      <c r="I20" s="297"/>
      <c r="J20" s="297"/>
      <c r="K20" s="295"/>
    </row>
    <row r="21" s="1" customFormat="1" ht="15" customHeight="1">
      <c r="B21" s="298"/>
      <c r="C21" s="299"/>
      <c r="D21" s="299"/>
      <c r="E21" s="301" t="s">
        <v>101</v>
      </c>
      <c r="F21" s="297" t="s">
        <v>1308</v>
      </c>
      <c r="G21" s="297"/>
      <c r="H21" s="297"/>
      <c r="I21" s="297"/>
      <c r="J21" s="297"/>
      <c r="K21" s="295"/>
    </row>
    <row r="22" s="1" customFormat="1" ht="15" customHeight="1">
      <c r="B22" s="298"/>
      <c r="C22" s="299"/>
      <c r="D22" s="299"/>
      <c r="E22" s="301" t="s">
        <v>1309</v>
      </c>
      <c r="F22" s="297" t="s">
        <v>1310</v>
      </c>
      <c r="G22" s="297"/>
      <c r="H22" s="297"/>
      <c r="I22" s="297"/>
      <c r="J22" s="297"/>
      <c r="K22" s="295"/>
    </row>
    <row r="23" s="1" customFormat="1" ht="15" customHeight="1">
      <c r="B23" s="298"/>
      <c r="C23" s="299"/>
      <c r="D23" s="299"/>
      <c r="E23" s="301" t="s">
        <v>87</v>
      </c>
      <c r="F23" s="297" t="s">
        <v>1311</v>
      </c>
      <c r="G23" s="297"/>
      <c r="H23" s="297"/>
      <c r="I23" s="297"/>
      <c r="J23" s="297"/>
      <c r="K23" s="295"/>
    </row>
    <row r="24" s="1" customFormat="1" ht="12.75" customHeight="1">
      <c r="B24" s="298"/>
      <c r="C24" s="299"/>
      <c r="D24" s="299"/>
      <c r="E24" s="299"/>
      <c r="F24" s="299"/>
      <c r="G24" s="299"/>
      <c r="H24" s="299"/>
      <c r="I24" s="299"/>
      <c r="J24" s="299"/>
      <c r="K24" s="295"/>
    </row>
    <row r="25" s="1" customFormat="1" ht="15" customHeight="1">
      <c r="B25" s="298"/>
      <c r="C25" s="297" t="s">
        <v>1312</v>
      </c>
      <c r="D25" s="297"/>
      <c r="E25" s="297"/>
      <c r="F25" s="297"/>
      <c r="G25" s="297"/>
      <c r="H25" s="297"/>
      <c r="I25" s="297"/>
      <c r="J25" s="297"/>
      <c r="K25" s="295"/>
    </row>
    <row r="26" s="1" customFormat="1" ht="15" customHeight="1">
      <c r="B26" s="298"/>
      <c r="C26" s="297" t="s">
        <v>1313</v>
      </c>
      <c r="D26" s="297"/>
      <c r="E26" s="297"/>
      <c r="F26" s="297"/>
      <c r="G26" s="297"/>
      <c r="H26" s="297"/>
      <c r="I26" s="297"/>
      <c r="J26" s="297"/>
      <c r="K26" s="295"/>
    </row>
    <row r="27" s="1" customFormat="1" ht="15" customHeight="1">
      <c r="B27" s="298"/>
      <c r="C27" s="297"/>
      <c r="D27" s="297" t="s">
        <v>1314</v>
      </c>
      <c r="E27" s="297"/>
      <c r="F27" s="297"/>
      <c r="G27" s="297"/>
      <c r="H27" s="297"/>
      <c r="I27" s="297"/>
      <c r="J27" s="297"/>
      <c r="K27" s="295"/>
    </row>
    <row r="28" s="1" customFormat="1" ht="15" customHeight="1">
      <c r="B28" s="298"/>
      <c r="C28" s="299"/>
      <c r="D28" s="297" t="s">
        <v>1315</v>
      </c>
      <c r="E28" s="297"/>
      <c r="F28" s="297"/>
      <c r="G28" s="297"/>
      <c r="H28" s="297"/>
      <c r="I28" s="297"/>
      <c r="J28" s="297"/>
      <c r="K28" s="295"/>
    </row>
    <row r="29" s="1" customFormat="1" ht="12.75" customHeight="1">
      <c r="B29" s="298"/>
      <c r="C29" s="299"/>
      <c r="D29" s="299"/>
      <c r="E29" s="299"/>
      <c r="F29" s="299"/>
      <c r="G29" s="299"/>
      <c r="H29" s="299"/>
      <c r="I29" s="299"/>
      <c r="J29" s="299"/>
      <c r="K29" s="295"/>
    </row>
    <row r="30" s="1" customFormat="1" ht="15" customHeight="1">
      <c r="B30" s="298"/>
      <c r="C30" s="299"/>
      <c r="D30" s="297" t="s">
        <v>1316</v>
      </c>
      <c r="E30" s="297"/>
      <c r="F30" s="297"/>
      <c r="G30" s="297"/>
      <c r="H30" s="297"/>
      <c r="I30" s="297"/>
      <c r="J30" s="297"/>
      <c r="K30" s="295"/>
    </row>
    <row r="31" s="1" customFormat="1" ht="15" customHeight="1">
      <c r="B31" s="298"/>
      <c r="C31" s="299"/>
      <c r="D31" s="297" t="s">
        <v>1317</v>
      </c>
      <c r="E31" s="297"/>
      <c r="F31" s="297"/>
      <c r="G31" s="297"/>
      <c r="H31" s="297"/>
      <c r="I31" s="297"/>
      <c r="J31" s="297"/>
      <c r="K31" s="295"/>
    </row>
    <row r="32" s="1" customFormat="1" ht="12.75" customHeight="1">
      <c r="B32" s="298"/>
      <c r="C32" s="299"/>
      <c r="D32" s="299"/>
      <c r="E32" s="299"/>
      <c r="F32" s="299"/>
      <c r="G32" s="299"/>
      <c r="H32" s="299"/>
      <c r="I32" s="299"/>
      <c r="J32" s="299"/>
      <c r="K32" s="295"/>
    </row>
    <row r="33" s="1" customFormat="1" ht="15" customHeight="1">
      <c r="B33" s="298"/>
      <c r="C33" s="299"/>
      <c r="D33" s="297" t="s">
        <v>1318</v>
      </c>
      <c r="E33" s="297"/>
      <c r="F33" s="297"/>
      <c r="G33" s="297"/>
      <c r="H33" s="297"/>
      <c r="I33" s="297"/>
      <c r="J33" s="297"/>
      <c r="K33" s="295"/>
    </row>
    <row r="34" s="1" customFormat="1" ht="15" customHeight="1">
      <c r="B34" s="298"/>
      <c r="C34" s="299"/>
      <c r="D34" s="297" t="s">
        <v>1319</v>
      </c>
      <c r="E34" s="297"/>
      <c r="F34" s="297"/>
      <c r="G34" s="297"/>
      <c r="H34" s="297"/>
      <c r="I34" s="297"/>
      <c r="J34" s="297"/>
      <c r="K34" s="295"/>
    </row>
    <row r="35" s="1" customFormat="1" ht="15" customHeight="1">
      <c r="B35" s="298"/>
      <c r="C35" s="299"/>
      <c r="D35" s="297" t="s">
        <v>1320</v>
      </c>
      <c r="E35" s="297"/>
      <c r="F35" s="297"/>
      <c r="G35" s="297"/>
      <c r="H35" s="297"/>
      <c r="I35" s="297"/>
      <c r="J35" s="297"/>
      <c r="K35" s="295"/>
    </row>
    <row r="36" s="1" customFormat="1" ht="15" customHeight="1">
      <c r="B36" s="298"/>
      <c r="C36" s="299"/>
      <c r="D36" s="297"/>
      <c r="E36" s="300" t="s">
        <v>120</v>
      </c>
      <c r="F36" s="297"/>
      <c r="G36" s="297" t="s">
        <v>1321</v>
      </c>
      <c r="H36" s="297"/>
      <c r="I36" s="297"/>
      <c r="J36" s="297"/>
      <c r="K36" s="295"/>
    </row>
    <row r="37" s="1" customFormat="1" ht="30.75" customHeight="1">
      <c r="B37" s="298"/>
      <c r="C37" s="299"/>
      <c r="D37" s="297"/>
      <c r="E37" s="300" t="s">
        <v>1322</v>
      </c>
      <c r="F37" s="297"/>
      <c r="G37" s="297" t="s">
        <v>1323</v>
      </c>
      <c r="H37" s="297"/>
      <c r="I37" s="297"/>
      <c r="J37" s="297"/>
      <c r="K37" s="295"/>
    </row>
    <row r="38" s="1" customFormat="1" ht="15" customHeight="1">
      <c r="B38" s="298"/>
      <c r="C38" s="299"/>
      <c r="D38" s="297"/>
      <c r="E38" s="300" t="s">
        <v>55</v>
      </c>
      <c r="F38" s="297"/>
      <c r="G38" s="297" t="s">
        <v>1324</v>
      </c>
      <c r="H38" s="297"/>
      <c r="I38" s="297"/>
      <c r="J38" s="297"/>
      <c r="K38" s="295"/>
    </row>
    <row r="39" s="1" customFormat="1" ht="15" customHeight="1">
      <c r="B39" s="298"/>
      <c r="C39" s="299"/>
      <c r="D39" s="297"/>
      <c r="E39" s="300" t="s">
        <v>56</v>
      </c>
      <c r="F39" s="297"/>
      <c r="G39" s="297" t="s">
        <v>1325</v>
      </c>
      <c r="H39" s="297"/>
      <c r="I39" s="297"/>
      <c r="J39" s="297"/>
      <c r="K39" s="295"/>
    </row>
    <row r="40" s="1" customFormat="1" ht="15" customHeight="1">
      <c r="B40" s="298"/>
      <c r="C40" s="299"/>
      <c r="D40" s="297"/>
      <c r="E40" s="300" t="s">
        <v>121</v>
      </c>
      <c r="F40" s="297"/>
      <c r="G40" s="297" t="s">
        <v>1326</v>
      </c>
      <c r="H40" s="297"/>
      <c r="I40" s="297"/>
      <c r="J40" s="297"/>
      <c r="K40" s="295"/>
    </row>
    <row r="41" s="1" customFormat="1" ht="15" customHeight="1">
      <c r="B41" s="298"/>
      <c r="C41" s="299"/>
      <c r="D41" s="297"/>
      <c r="E41" s="300" t="s">
        <v>122</v>
      </c>
      <c r="F41" s="297"/>
      <c r="G41" s="297" t="s">
        <v>1327</v>
      </c>
      <c r="H41" s="297"/>
      <c r="I41" s="297"/>
      <c r="J41" s="297"/>
      <c r="K41" s="295"/>
    </row>
    <row r="42" s="1" customFormat="1" ht="15" customHeight="1">
      <c r="B42" s="298"/>
      <c r="C42" s="299"/>
      <c r="D42" s="297"/>
      <c r="E42" s="300" t="s">
        <v>1328</v>
      </c>
      <c r="F42" s="297"/>
      <c r="G42" s="297" t="s">
        <v>1329</v>
      </c>
      <c r="H42" s="297"/>
      <c r="I42" s="297"/>
      <c r="J42" s="297"/>
      <c r="K42" s="295"/>
    </row>
    <row r="43" s="1" customFormat="1" ht="15" customHeight="1">
      <c r="B43" s="298"/>
      <c r="C43" s="299"/>
      <c r="D43" s="297"/>
      <c r="E43" s="300"/>
      <c r="F43" s="297"/>
      <c r="G43" s="297" t="s">
        <v>1330</v>
      </c>
      <c r="H43" s="297"/>
      <c r="I43" s="297"/>
      <c r="J43" s="297"/>
      <c r="K43" s="295"/>
    </row>
    <row r="44" s="1" customFormat="1" ht="15" customHeight="1">
      <c r="B44" s="298"/>
      <c r="C44" s="299"/>
      <c r="D44" s="297"/>
      <c r="E44" s="300" t="s">
        <v>1331</v>
      </c>
      <c r="F44" s="297"/>
      <c r="G44" s="297" t="s">
        <v>1332</v>
      </c>
      <c r="H44" s="297"/>
      <c r="I44" s="297"/>
      <c r="J44" s="297"/>
      <c r="K44" s="295"/>
    </row>
    <row r="45" s="1" customFormat="1" ht="15" customHeight="1">
      <c r="B45" s="298"/>
      <c r="C45" s="299"/>
      <c r="D45" s="297"/>
      <c r="E45" s="300" t="s">
        <v>124</v>
      </c>
      <c r="F45" s="297"/>
      <c r="G45" s="297" t="s">
        <v>1333</v>
      </c>
      <c r="H45" s="297"/>
      <c r="I45" s="297"/>
      <c r="J45" s="297"/>
      <c r="K45" s="295"/>
    </row>
    <row r="46" s="1" customFormat="1" ht="12.75" customHeight="1">
      <c r="B46" s="298"/>
      <c r="C46" s="299"/>
      <c r="D46" s="297"/>
      <c r="E46" s="297"/>
      <c r="F46" s="297"/>
      <c r="G46" s="297"/>
      <c r="H46" s="297"/>
      <c r="I46" s="297"/>
      <c r="J46" s="297"/>
      <c r="K46" s="295"/>
    </row>
    <row r="47" s="1" customFormat="1" ht="15" customHeight="1">
      <c r="B47" s="298"/>
      <c r="C47" s="299"/>
      <c r="D47" s="297" t="s">
        <v>1334</v>
      </c>
      <c r="E47" s="297"/>
      <c r="F47" s="297"/>
      <c r="G47" s="297"/>
      <c r="H47" s="297"/>
      <c r="I47" s="297"/>
      <c r="J47" s="297"/>
      <c r="K47" s="295"/>
    </row>
    <row r="48" s="1" customFormat="1" ht="15" customHeight="1">
      <c r="B48" s="298"/>
      <c r="C48" s="299"/>
      <c r="D48" s="299"/>
      <c r="E48" s="297" t="s">
        <v>1335</v>
      </c>
      <c r="F48" s="297"/>
      <c r="G48" s="297"/>
      <c r="H48" s="297"/>
      <c r="I48" s="297"/>
      <c r="J48" s="297"/>
      <c r="K48" s="295"/>
    </row>
    <row r="49" s="1" customFormat="1" ht="15" customHeight="1">
      <c r="B49" s="298"/>
      <c r="C49" s="299"/>
      <c r="D49" s="299"/>
      <c r="E49" s="297" t="s">
        <v>1336</v>
      </c>
      <c r="F49" s="297"/>
      <c r="G49" s="297"/>
      <c r="H49" s="297"/>
      <c r="I49" s="297"/>
      <c r="J49" s="297"/>
      <c r="K49" s="295"/>
    </row>
    <row r="50" s="1" customFormat="1" ht="15" customHeight="1">
      <c r="B50" s="298"/>
      <c r="C50" s="299"/>
      <c r="D50" s="299"/>
      <c r="E50" s="297" t="s">
        <v>1337</v>
      </c>
      <c r="F50" s="297"/>
      <c r="G50" s="297"/>
      <c r="H50" s="297"/>
      <c r="I50" s="297"/>
      <c r="J50" s="297"/>
      <c r="K50" s="295"/>
    </row>
    <row r="51" s="1" customFormat="1" ht="15" customHeight="1">
      <c r="B51" s="298"/>
      <c r="C51" s="299"/>
      <c r="D51" s="297" t="s">
        <v>1338</v>
      </c>
      <c r="E51" s="297"/>
      <c r="F51" s="297"/>
      <c r="G51" s="297"/>
      <c r="H51" s="297"/>
      <c r="I51" s="297"/>
      <c r="J51" s="297"/>
      <c r="K51" s="295"/>
    </row>
    <row r="52" s="1" customFormat="1" ht="25.5" customHeight="1">
      <c r="B52" s="293"/>
      <c r="C52" s="294" t="s">
        <v>1339</v>
      </c>
      <c r="D52" s="294"/>
      <c r="E52" s="294"/>
      <c r="F52" s="294"/>
      <c r="G52" s="294"/>
      <c r="H52" s="294"/>
      <c r="I52" s="294"/>
      <c r="J52" s="294"/>
      <c r="K52" s="295"/>
    </row>
    <row r="53" s="1" customFormat="1" ht="5.25" customHeight="1">
      <c r="B53" s="293"/>
      <c r="C53" s="296"/>
      <c r="D53" s="296"/>
      <c r="E53" s="296"/>
      <c r="F53" s="296"/>
      <c r="G53" s="296"/>
      <c r="H53" s="296"/>
      <c r="I53" s="296"/>
      <c r="J53" s="296"/>
      <c r="K53" s="295"/>
    </row>
    <row r="54" s="1" customFormat="1" ht="15" customHeight="1">
      <c r="B54" s="293"/>
      <c r="C54" s="297" t="s">
        <v>1340</v>
      </c>
      <c r="D54" s="297"/>
      <c r="E54" s="297"/>
      <c r="F54" s="297"/>
      <c r="G54" s="297"/>
      <c r="H54" s="297"/>
      <c r="I54" s="297"/>
      <c r="J54" s="297"/>
      <c r="K54" s="295"/>
    </row>
    <row r="55" s="1" customFormat="1" ht="15" customHeight="1">
      <c r="B55" s="293"/>
      <c r="C55" s="297" t="s">
        <v>1341</v>
      </c>
      <c r="D55" s="297"/>
      <c r="E55" s="297"/>
      <c r="F55" s="297"/>
      <c r="G55" s="297"/>
      <c r="H55" s="297"/>
      <c r="I55" s="297"/>
      <c r="J55" s="297"/>
      <c r="K55" s="295"/>
    </row>
    <row r="56" s="1" customFormat="1" ht="12.75" customHeight="1">
      <c r="B56" s="293"/>
      <c r="C56" s="297"/>
      <c r="D56" s="297"/>
      <c r="E56" s="297"/>
      <c r="F56" s="297"/>
      <c r="G56" s="297"/>
      <c r="H56" s="297"/>
      <c r="I56" s="297"/>
      <c r="J56" s="297"/>
      <c r="K56" s="295"/>
    </row>
    <row r="57" s="1" customFormat="1" ht="15" customHeight="1">
      <c r="B57" s="293"/>
      <c r="C57" s="297" t="s">
        <v>1342</v>
      </c>
      <c r="D57" s="297"/>
      <c r="E57" s="297"/>
      <c r="F57" s="297"/>
      <c r="G57" s="297"/>
      <c r="H57" s="297"/>
      <c r="I57" s="297"/>
      <c r="J57" s="297"/>
      <c r="K57" s="295"/>
    </row>
    <row r="58" s="1" customFormat="1" ht="15" customHeight="1">
      <c r="B58" s="293"/>
      <c r="C58" s="299"/>
      <c r="D58" s="297" t="s">
        <v>1343</v>
      </c>
      <c r="E58" s="297"/>
      <c r="F58" s="297"/>
      <c r="G58" s="297"/>
      <c r="H58" s="297"/>
      <c r="I58" s="297"/>
      <c r="J58" s="297"/>
      <c r="K58" s="295"/>
    </row>
    <row r="59" s="1" customFormat="1" ht="15" customHeight="1">
      <c r="B59" s="293"/>
      <c r="C59" s="299"/>
      <c r="D59" s="297" t="s">
        <v>1344</v>
      </c>
      <c r="E59" s="297"/>
      <c r="F59" s="297"/>
      <c r="G59" s="297"/>
      <c r="H59" s="297"/>
      <c r="I59" s="297"/>
      <c r="J59" s="297"/>
      <c r="K59" s="295"/>
    </row>
    <row r="60" s="1" customFormat="1" ht="15" customHeight="1">
      <c r="B60" s="293"/>
      <c r="C60" s="299"/>
      <c r="D60" s="297" t="s">
        <v>1345</v>
      </c>
      <c r="E60" s="297"/>
      <c r="F60" s="297"/>
      <c r="G60" s="297"/>
      <c r="H60" s="297"/>
      <c r="I60" s="297"/>
      <c r="J60" s="297"/>
      <c r="K60" s="295"/>
    </row>
    <row r="61" s="1" customFormat="1" ht="15" customHeight="1">
      <c r="B61" s="293"/>
      <c r="C61" s="299"/>
      <c r="D61" s="297" t="s">
        <v>1346</v>
      </c>
      <c r="E61" s="297"/>
      <c r="F61" s="297"/>
      <c r="G61" s="297"/>
      <c r="H61" s="297"/>
      <c r="I61" s="297"/>
      <c r="J61" s="297"/>
      <c r="K61" s="295"/>
    </row>
    <row r="62" s="1" customFormat="1" ht="15" customHeight="1">
      <c r="B62" s="293"/>
      <c r="C62" s="299"/>
      <c r="D62" s="302" t="s">
        <v>1347</v>
      </c>
      <c r="E62" s="302"/>
      <c r="F62" s="302"/>
      <c r="G62" s="302"/>
      <c r="H62" s="302"/>
      <c r="I62" s="302"/>
      <c r="J62" s="302"/>
      <c r="K62" s="295"/>
    </row>
    <row r="63" s="1" customFormat="1" ht="15" customHeight="1">
      <c r="B63" s="293"/>
      <c r="C63" s="299"/>
      <c r="D63" s="297" t="s">
        <v>1348</v>
      </c>
      <c r="E63" s="297"/>
      <c r="F63" s="297"/>
      <c r="G63" s="297"/>
      <c r="H63" s="297"/>
      <c r="I63" s="297"/>
      <c r="J63" s="297"/>
      <c r="K63" s="295"/>
    </row>
    <row r="64" s="1" customFormat="1" ht="12.75" customHeight="1">
      <c r="B64" s="293"/>
      <c r="C64" s="299"/>
      <c r="D64" s="299"/>
      <c r="E64" s="303"/>
      <c r="F64" s="299"/>
      <c r="G64" s="299"/>
      <c r="H64" s="299"/>
      <c r="I64" s="299"/>
      <c r="J64" s="299"/>
      <c r="K64" s="295"/>
    </row>
    <row r="65" s="1" customFormat="1" ht="15" customHeight="1">
      <c r="B65" s="293"/>
      <c r="C65" s="299"/>
      <c r="D65" s="297" t="s">
        <v>1349</v>
      </c>
      <c r="E65" s="297"/>
      <c r="F65" s="297"/>
      <c r="G65" s="297"/>
      <c r="H65" s="297"/>
      <c r="I65" s="297"/>
      <c r="J65" s="297"/>
      <c r="K65" s="295"/>
    </row>
    <row r="66" s="1" customFormat="1" ht="15" customHeight="1">
      <c r="B66" s="293"/>
      <c r="C66" s="299"/>
      <c r="D66" s="302" t="s">
        <v>1350</v>
      </c>
      <c r="E66" s="302"/>
      <c r="F66" s="302"/>
      <c r="G66" s="302"/>
      <c r="H66" s="302"/>
      <c r="I66" s="302"/>
      <c r="J66" s="302"/>
      <c r="K66" s="295"/>
    </row>
    <row r="67" s="1" customFormat="1" ht="15" customHeight="1">
      <c r="B67" s="293"/>
      <c r="C67" s="299"/>
      <c r="D67" s="297" t="s">
        <v>1351</v>
      </c>
      <c r="E67" s="297"/>
      <c r="F67" s="297"/>
      <c r="G67" s="297"/>
      <c r="H67" s="297"/>
      <c r="I67" s="297"/>
      <c r="J67" s="297"/>
      <c r="K67" s="295"/>
    </row>
    <row r="68" s="1" customFormat="1" ht="15" customHeight="1">
      <c r="B68" s="293"/>
      <c r="C68" s="299"/>
      <c r="D68" s="297" t="s">
        <v>1352</v>
      </c>
      <c r="E68" s="297"/>
      <c r="F68" s="297"/>
      <c r="G68" s="297"/>
      <c r="H68" s="297"/>
      <c r="I68" s="297"/>
      <c r="J68" s="297"/>
      <c r="K68" s="295"/>
    </row>
    <row r="69" s="1" customFormat="1" ht="15" customHeight="1">
      <c r="B69" s="293"/>
      <c r="C69" s="299"/>
      <c r="D69" s="297" t="s">
        <v>1353</v>
      </c>
      <c r="E69" s="297"/>
      <c r="F69" s="297"/>
      <c r="G69" s="297"/>
      <c r="H69" s="297"/>
      <c r="I69" s="297"/>
      <c r="J69" s="297"/>
      <c r="K69" s="295"/>
    </row>
    <row r="70" s="1" customFormat="1" ht="15" customHeight="1">
      <c r="B70" s="293"/>
      <c r="C70" s="299"/>
      <c r="D70" s="297" t="s">
        <v>1354</v>
      </c>
      <c r="E70" s="297"/>
      <c r="F70" s="297"/>
      <c r="G70" s="297"/>
      <c r="H70" s="297"/>
      <c r="I70" s="297"/>
      <c r="J70" s="297"/>
      <c r="K70" s="295"/>
    </row>
    <row r="71" s="1" customFormat="1" ht="12.75" customHeight="1">
      <c r="B71" s="304"/>
      <c r="C71" s="305"/>
      <c r="D71" s="305"/>
      <c r="E71" s="305"/>
      <c r="F71" s="305"/>
      <c r="G71" s="305"/>
      <c r="H71" s="305"/>
      <c r="I71" s="305"/>
      <c r="J71" s="305"/>
      <c r="K71" s="306"/>
    </row>
    <row r="72" s="1" customFormat="1" ht="18.75" customHeight="1">
      <c r="B72" s="307"/>
      <c r="C72" s="307"/>
      <c r="D72" s="307"/>
      <c r="E72" s="307"/>
      <c r="F72" s="307"/>
      <c r="G72" s="307"/>
      <c r="H72" s="307"/>
      <c r="I72" s="307"/>
      <c r="J72" s="307"/>
      <c r="K72" s="308"/>
    </row>
    <row r="73" s="1" customFormat="1" ht="18.75" customHeight="1">
      <c r="B73" s="308"/>
      <c r="C73" s="308"/>
      <c r="D73" s="308"/>
      <c r="E73" s="308"/>
      <c r="F73" s="308"/>
      <c r="G73" s="308"/>
      <c r="H73" s="308"/>
      <c r="I73" s="308"/>
      <c r="J73" s="308"/>
      <c r="K73" s="308"/>
    </row>
    <row r="74" s="1" customFormat="1" ht="7.5" customHeight="1">
      <c r="B74" s="309"/>
      <c r="C74" s="310"/>
      <c r="D74" s="310"/>
      <c r="E74" s="310"/>
      <c r="F74" s="310"/>
      <c r="G74" s="310"/>
      <c r="H74" s="310"/>
      <c r="I74" s="310"/>
      <c r="J74" s="310"/>
      <c r="K74" s="311"/>
    </row>
    <row r="75" s="1" customFormat="1" ht="45" customHeight="1">
      <c r="B75" s="312"/>
      <c r="C75" s="313" t="s">
        <v>1355</v>
      </c>
      <c r="D75" s="313"/>
      <c r="E75" s="313"/>
      <c r="F75" s="313"/>
      <c r="G75" s="313"/>
      <c r="H75" s="313"/>
      <c r="I75" s="313"/>
      <c r="J75" s="313"/>
      <c r="K75" s="314"/>
    </row>
    <row r="76" s="1" customFormat="1" ht="17.25" customHeight="1">
      <c r="B76" s="312"/>
      <c r="C76" s="315" t="s">
        <v>1356</v>
      </c>
      <c r="D76" s="315"/>
      <c r="E76" s="315"/>
      <c r="F76" s="315" t="s">
        <v>1357</v>
      </c>
      <c r="G76" s="316"/>
      <c r="H76" s="315" t="s">
        <v>56</v>
      </c>
      <c r="I76" s="315" t="s">
        <v>59</v>
      </c>
      <c r="J76" s="315" t="s">
        <v>1358</v>
      </c>
      <c r="K76" s="314"/>
    </row>
    <row r="77" s="1" customFormat="1" ht="17.25" customHeight="1">
      <c r="B77" s="312"/>
      <c r="C77" s="317" t="s">
        <v>1359</v>
      </c>
      <c r="D77" s="317"/>
      <c r="E77" s="317"/>
      <c r="F77" s="318" t="s">
        <v>1360</v>
      </c>
      <c r="G77" s="319"/>
      <c r="H77" s="317"/>
      <c r="I77" s="317"/>
      <c r="J77" s="317" t="s">
        <v>1361</v>
      </c>
      <c r="K77" s="314"/>
    </row>
    <row r="78" s="1" customFormat="1" ht="5.25" customHeight="1">
      <c r="B78" s="312"/>
      <c r="C78" s="320"/>
      <c r="D78" s="320"/>
      <c r="E78" s="320"/>
      <c r="F78" s="320"/>
      <c r="G78" s="321"/>
      <c r="H78" s="320"/>
      <c r="I78" s="320"/>
      <c r="J78" s="320"/>
      <c r="K78" s="314"/>
    </row>
    <row r="79" s="1" customFormat="1" ht="15" customHeight="1">
      <c r="B79" s="312"/>
      <c r="C79" s="300" t="s">
        <v>55</v>
      </c>
      <c r="D79" s="322"/>
      <c r="E79" s="322"/>
      <c r="F79" s="323" t="s">
        <v>1362</v>
      </c>
      <c r="G79" s="324"/>
      <c r="H79" s="300" t="s">
        <v>1363</v>
      </c>
      <c r="I79" s="300" t="s">
        <v>1364</v>
      </c>
      <c r="J79" s="300">
        <v>20</v>
      </c>
      <c r="K79" s="314"/>
    </row>
    <row r="80" s="1" customFormat="1" ht="15" customHeight="1">
      <c r="B80" s="312"/>
      <c r="C80" s="300" t="s">
        <v>1365</v>
      </c>
      <c r="D80" s="300"/>
      <c r="E80" s="300"/>
      <c r="F80" s="323" t="s">
        <v>1362</v>
      </c>
      <c r="G80" s="324"/>
      <c r="H80" s="300" t="s">
        <v>1366</v>
      </c>
      <c r="I80" s="300" t="s">
        <v>1364</v>
      </c>
      <c r="J80" s="300">
        <v>120</v>
      </c>
      <c r="K80" s="314"/>
    </row>
    <row r="81" s="1" customFormat="1" ht="15" customHeight="1">
      <c r="B81" s="325"/>
      <c r="C81" s="300" t="s">
        <v>1367</v>
      </c>
      <c r="D81" s="300"/>
      <c r="E81" s="300"/>
      <c r="F81" s="323" t="s">
        <v>1368</v>
      </c>
      <c r="G81" s="324"/>
      <c r="H81" s="300" t="s">
        <v>1369</v>
      </c>
      <c r="I81" s="300" t="s">
        <v>1364</v>
      </c>
      <c r="J81" s="300">
        <v>50</v>
      </c>
      <c r="K81" s="314"/>
    </row>
    <row r="82" s="1" customFormat="1" ht="15" customHeight="1">
      <c r="B82" s="325"/>
      <c r="C82" s="300" t="s">
        <v>1370</v>
      </c>
      <c r="D82" s="300"/>
      <c r="E82" s="300"/>
      <c r="F82" s="323" t="s">
        <v>1362</v>
      </c>
      <c r="G82" s="324"/>
      <c r="H82" s="300" t="s">
        <v>1371</v>
      </c>
      <c r="I82" s="300" t="s">
        <v>1372</v>
      </c>
      <c r="J82" s="300"/>
      <c r="K82" s="314"/>
    </row>
    <row r="83" s="1" customFormat="1" ht="15" customHeight="1">
      <c r="B83" s="325"/>
      <c r="C83" s="326" t="s">
        <v>1373</v>
      </c>
      <c r="D83" s="326"/>
      <c r="E83" s="326"/>
      <c r="F83" s="327" t="s">
        <v>1368</v>
      </c>
      <c r="G83" s="326"/>
      <c r="H83" s="326" t="s">
        <v>1374</v>
      </c>
      <c r="I83" s="326" t="s">
        <v>1364</v>
      </c>
      <c r="J83" s="326">
        <v>15</v>
      </c>
      <c r="K83" s="314"/>
    </row>
    <row r="84" s="1" customFormat="1" ht="15" customHeight="1">
      <c r="B84" s="325"/>
      <c r="C84" s="326" t="s">
        <v>1375</v>
      </c>
      <c r="D84" s="326"/>
      <c r="E84" s="326"/>
      <c r="F84" s="327" t="s">
        <v>1368</v>
      </c>
      <c r="G84" s="326"/>
      <c r="H84" s="326" t="s">
        <v>1376</v>
      </c>
      <c r="I84" s="326" t="s">
        <v>1364</v>
      </c>
      <c r="J84" s="326">
        <v>15</v>
      </c>
      <c r="K84" s="314"/>
    </row>
    <row r="85" s="1" customFormat="1" ht="15" customHeight="1">
      <c r="B85" s="325"/>
      <c r="C85" s="326" t="s">
        <v>1377</v>
      </c>
      <c r="D85" s="326"/>
      <c r="E85" s="326"/>
      <c r="F85" s="327" t="s">
        <v>1368</v>
      </c>
      <c r="G85" s="326"/>
      <c r="H85" s="326" t="s">
        <v>1378</v>
      </c>
      <c r="I85" s="326" t="s">
        <v>1364</v>
      </c>
      <c r="J85" s="326">
        <v>20</v>
      </c>
      <c r="K85" s="314"/>
    </row>
    <row r="86" s="1" customFormat="1" ht="15" customHeight="1">
      <c r="B86" s="325"/>
      <c r="C86" s="326" t="s">
        <v>1379</v>
      </c>
      <c r="D86" s="326"/>
      <c r="E86" s="326"/>
      <c r="F86" s="327" t="s">
        <v>1368</v>
      </c>
      <c r="G86" s="326"/>
      <c r="H86" s="326" t="s">
        <v>1380</v>
      </c>
      <c r="I86" s="326" t="s">
        <v>1364</v>
      </c>
      <c r="J86" s="326">
        <v>20</v>
      </c>
      <c r="K86" s="314"/>
    </row>
    <row r="87" s="1" customFormat="1" ht="15" customHeight="1">
      <c r="B87" s="325"/>
      <c r="C87" s="300" t="s">
        <v>1381</v>
      </c>
      <c r="D87" s="300"/>
      <c r="E87" s="300"/>
      <c r="F87" s="323" t="s">
        <v>1368</v>
      </c>
      <c r="G87" s="324"/>
      <c r="H87" s="300" t="s">
        <v>1382</v>
      </c>
      <c r="I87" s="300" t="s">
        <v>1364</v>
      </c>
      <c r="J87" s="300">
        <v>50</v>
      </c>
      <c r="K87" s="314"/>
    </row>
    <row r="88" s="1" customFormat="1" ht="15" customHeight="1">
      <c r="B88" s="325"/>
      <c r="C88" s="300" t="s">
        <v>1383</v>
      </c>
      <c r="D88" s="300"/>
      <c r="E88" s="300"/>
      <c r="F88" s="323" t="s">
        <v>1368</v>
      </c>
      <c r="G88" s="324"/>
      <c r="H88" s="300" t="s">
        <v>1384</v>
      </c>
      <c r="I88" s="300" t="s">
        <v>1364</v>
      </c>
      <c r="J88" s="300">
        <v>20</v>
      </c>
      <c r="K88" s="314"/>
    </row>
    <row r="89" s="1" customFormat="1" ht="15" customHeight="1">
      <c r="B89" s="325"/>
      <c r="C89" s="300" t="s">
        <v>1385</v>
      </c>
      <c r="D89" s="300"/>
      <c r="E89" s="300"/>
      <c r="F89" s="323" t="s">
        <v>1368</v>
      </c>
      <c r="G89" s="324"/>
      <c r="H89" s="300" t="s">
        <v>1386</v>
      </c>
      <c r="I89" s="300" t="s">
        <v>1364</v>
      </c>
      <c r="J89" s="300">
        <v>20</v>
      </c>
      <c r="K89" s="314"/>
    </row>
    <row r="90" s="1" customFormat="1" ht="15" customHeight="1">
      <c r="B90" s="325"/>
      <c r="C90" s="300" t="s">
        <v>1387</v>
      </c>
      <c r="D90" s="300"/>
      <c r="E90" s="300"/>
      <c r="F90" s="323" t="s">
        <v>1368</v>
      </c>
      <c r="G90" s="324"/>
      <c r="H90" s="300" t="s">
        <v>1388</v>
      </c>
      <c r="I90" s="300" t="s">
        <v>1364</v>
      </c>
      <c r="J90" s="300">
        <v>50</v>
      </c>
      <c r="K90" s="314"/>
    </row>
    <row r="91" s="1" customFormat="1" ht="15" customHeight="1">
      <c r="B91" s="325"/>
      <c r="C91" s="300" t="s">
        <v>1389</v>
      </c>
      <c r="D91" s="300"/>
      <c r="E91" s="300"/>
      <c r="F91" s="323" t="s">
        <v>1368</v>
      </c>
      <c r="G91" s="324"/>
      <c r="H91" s="300" t="s">
        <v>1389</v>
      </c>
      <c r="I91" s="300" t="s">
        <v>1364</v>
      </c>
      <c r="J91" s="300">
        <v>50</v>
      </c>
      <c r="K91" s="314"/>
    </row>
    <row r="92" s="1" customFormat="1" ht="15" customHeight="1">
      <c r="B92" s="325"/>
      <c r="C92" s="300" t="s">
        <v>1390</v>
      </c>
      <c r="D92" s="300"/>
      <c r="E92" s="300"/>
      <c r="F92" s="323" t="s">
        <v>1368</v>
      </c>
      <c r="G92" s="324"/>
      <c r="H92" s="300" t="s">
        <v>1391</v>
      </c>
      <c r="I92" s="300" t="s">
        <v>1364</v>
      </c>
      <c r="J92" s="300">
        <v>255</v>
      </c>
      <c r="K92" s="314"/>
    </row>
    <row r="93" s="1" customFormat="1" ht="15" customHeight="1">
      <c r="B93" s="325"/>
      <c r="C93" s="300" t="s">
        <v>1392</v>
      </c>
      <c r="D93" s="300"/>
      <c r="E93" s="300"/>
      <c r="F93" s="323" t="s">
        <v>1362</v>
      </c>
      <c r="G93" s="324"/>
      <c r="H93" s="300" t="s">
        <v>1393</v>
      </c>
      <c r="I93" s="300" t="s">
        <v>1394</v>
      </c>
      <c r="J93" s="300"/>
      <c r="K93" s="314"/>
    </row>
    <row r="94" s="1" customFormat="1" ht="15" customHeight="1">
      <c r="B94" s="325"/>
      <c r="C94" s="300" t="s">
        <v>1395</v>
      </c>
      <c r="D94" s="300"/>
      <c r="E94" s="300"/>
      <c r="F94" s="323" t="s">
        <v>1362</v>
      </c>
      <c r="G94" s="324"/>
      <c r="H94" s="300" t="s">
        <v>1396</v>
      </c>
      <c r="I94" s="300" t="s">
        <v>1397</v>
      </c>
      <c r="J94" s="300"/>
      <c r="K94" s="314"/>
    </row>
    <row r="95" s="1" customFormat="1" ht="15" customHeight="1">
      <c r="B95" s="325"/>
      <c r="C95" s="300" t="s">
        <v>1398</v>
      </c>
      <c r="D95" s="300"/>
      <c r="E95" s="300"/>
      <c r="F95" s="323" t="s">
        <v>1362</v>
      </c>
      <c r="G95" s="324"/>
      <c r="H95" s="300" t="s">
        <v>1398</v>
      </c>
      <c r="I95" s="300" t="s">
        <v>1397</v>
      </c>
      <c r="J95" s="300"/>
      <c r="K95" s="314"/>
    </row>
    <row r="96" s="1" customFormat="1" ht="15" customHeight="1">
      <c r="B96" s="325"/>
      <c r="C96" s="300" t="s">
        <v>40</v>
      </c>
      <c r="D96" s="300"/>
      <c r="E96" s="300"/>
      <c r="F96" s="323" t="s">
        <v>1362</v>
      </c>
      <c r="G96" s="324"/>
      <c r="H96" s="300" t="s">
        <v>1399</v>
      </c>
      <c r="I96" s="300" t="s">
        <v>1397</v>
      </c>
      <c r="J96" s="300"/>
      <c r="K96" s="314"/>
    </row>
    <row r="97" s="1" customFormat="1" ht="15" customHeight="1">
      <c r="B97" s="325"/>
      <c r="C97" s="300" t="s">
        <v>50</v>
      </c>
      <c r="D97" s="300"/>
      <c r="E97" s="300"/>
      <c r="F97" s="323" t="s">
        <v>1362</v>
      </c>
      <c r="G97" s="324"/>
      <c r="H97" s="300" t="s">
        <v>1400</v>
      </c>
      <c r="I97" s="300" t="s">
        <v>1397</v>
      </c>
      <c r="J97" s="300"/>
      <c r="K97" s="314"/>
    </row>
    <row r="98" s="1" customFormat="1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s="1" customFormat="1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s="1" customFormat="1" ht="18.75" customHeight="1">
      <c r="B100" s="308"/>
      <c r="C100" s="308"/>
      <c r="D100" s="308"/>
      <c r="E100" s="308"/>
      <c r="F100" s="308"/>
      <c r="G100" s="308"/>
      <c r="H100" s="308"/>
      <c r="I100" s="308"/>
      <c r="J100" s="308"/>
      <c r="K100" s="308"/>
    </row>
    <row r="101" s="1" customFormat="1" ht="7.5" customHeight="1">
      <c r="B101" s="309"/>
      <c r="C101" s="310"/>
      <c r="D101" s="310"/>
      <c r="E101" s="310"/>
      <c r="F101" s="310"/>
      <c r="G101" s="310"/>
      <c r="H101" s="310"/>
      <c r="I101" s="310"/>
      <c r="J101" s="310"/>
      <c r="K101" s="311"/>
    </row>
    <row r="102" s="1" customFormat="1" ht="45" customHeight="1">
      <c r="B102" s="312"/>
      <c r="C102" s="313" t="s">
        <v>1401</v>
      </c>
      <c r="D102" s="313"/>
      <c r="E102" s="313"/>
      <c r="F102" s="313"/>
      <c r="G102" s="313"/>
      <c r="H102" s="313"/>
      <c r="I102" s="313"/>
      <c r="J102" s="313"/>
      <c r="K102" s="314"/>
    </row>
    <row r="103" s="1" customFormat="1" ht="17.25" customHeight="1">
      <c r="B103" s="312"/>
      <c r="C103" s="315" t="s">
        <v>1356</v>
      </c>
      <c r="D103" s="315"/>
      <c r="E103" s="315"/>
      <c r="F103" s="315" t="s">
        <v>1357</v>
      </c>
      <c r="G103" s="316"/>
      <c r="H103" s="315" t="s">
        <v>56</v>
      </c>
      <c r="I103" s="315" t="s">
        <v>59</v>
      </c>
      <c r="J103" s="315" t="s">
        <v>1358</v>
      </c>
      <c r="K103" s="314"/>
    </row>
    <row r="104" s="1" customFormat="1" ht="17.25" customHeight="1">
      <c r="B104" s="312"/>
      <c r="C104" s="317" t="s">
        <v>1359</v>
      </c>
      <c r="D104" s="317"/>
      <c r="E104" s="317"/>
      <c r="F104" s="318" t="s">
        <v>1360</v>
      </c>
      <c r="G104" s="319"/>
      <c r="H104" s="317"/>
      <c r="I104" s="317"/>
      <c r="J104" s="317" t="s">
        <v>1361</v>
      </c>
      <c r="K104" s="314"/>
    </row>
    <row r="105" s="1" customFormat="1" ht="5.25" customHeight="1">
      <c r="B105" s="312"/>
      <c r="C105" s="315"/>
      <c r="D105" s="315"/>
      <c r="E105" s="315"/>
      <c r="F105" s="315"/>
      <c r="G105" s="333"/>
      <c r="H105" s="315"/>
      <c r="I105" s="315"/>
      <c r="J105" s="315"/>
      <c r="K105" s="314"/>
    </row>
    <row r="106" s="1" customFormat="1" ht="15" customHeight="1">
      <c r="B106" s="312"/>
      <c r="C106" s="300" t="s">
        <v>55</v>
      </c>
      <c r="D106" s="322"/>
      <c r="E106" s="322"/>
      <c r="F106" s="323" t="s">
        <v>1362</v>
      </c>
      <c r="G106" s="300"/>
      <c r="H106" s="300" t="s">
        <v>1402</v>
      </c>
      <c r="I106" s="300" t="s">
        <v>1364</v>
      </c>
      <c r="J106" s="300">
        <v>20</v>
      </c>
      <c r="K106" s="314"/>
    </row>
    <row r="107" s="1" customFormat="1" ht="15" customHeight="1">
      <c r="B107" s="312"/>
      <c r="C107" s="300" t="s">
        <v>1365</v>
      </c>
      <c r="D107" s="300"/>
      <c r="E107" s="300"/>
      <c r="F107" s="323" t="s">
        <v>1362</v>
      </c>
      <c r="G107" s="300"/>
      <c r="H107" s="300" t="s">
        <v>1402</v>
      </c>
      <c r="I107" s="300" t="s">
        <v>1364</v>
      </c>
      <c r="J107" s="300">
        <v>120</v>
      </c>
      <c r="K107" s="314"/>
    </row>
    <row r="108" s="1" customFormat="1" ht="15" customHeight="1">
      <c r="B108" s="325"/>
      <c r="C108" s="300" t="s">
        <v>1367</v>
      </c>
      <c r="D108" s="300"/>
      <c r="E108" s="300"/>
      <c r="F108" s="323" t="s">
        <v>1368</v>
      </c>
      <c r="G108" s="300"/>
      <c r="H108" s="300" t="s">
        <v>1402</v>
      </c>
      <c r="I108" s="300" t="s">
        <v>1364</v>
      </c>
      <c r="J108" s="300">
        <v>50</v>
      </c>
      <c r="K108" s="314"/>
    </row>
    <row r="109" s="1" customFormat="1" ht="15" customHeight="1">
      <c r="B109" s="325"/>
      <c r="C109" s="300" t="s">
        <v>1370</v>
      </c>
      <c r="D109" s="300"/>
      <c r="E109" s="300"/>
      <c r="F109" s="323" t="s">
        <v>1362</v>
      </c>
      <c r="G109" s="300"/>
      <c r="H109" s="300" t="s">
        <v>1402</v>
      </c>
      <c r="I109" s="300" t="s">
        <v>1372</v>
      </c>
      <c r="J109" s="300"/>
      <c r="K109" s="314"/>
    </row>
    <row r="110" s="1" customFormat="1" ht="15" customHeight="1">
      <c r="B110" s="325"/>
      <c r="C110" s="300" t="s">
        <v>1381</v>
      </c>
      <c r="D110" s="300"/>
      <c r="E110" s="300"/>
      <c r="F110" s="323" t="s">
        <v>1368</v>
      </c>
      <c r="G110" s="300"/>
      <c r="H110" s="300" t="s">
        <v>1402</v>
      </c>
      <c r="I110" s="300" t="s">
        <v>1364</v>
      </c>
      <c r="J110" s="300">
        <v>50</v>
      </c>
      <c r="K110" s="314"/>
    </row>
    <row r="111" s="1" customFormat="1" ht="15" customHeight="1">
      <c r="B111" s="325"/>
      <c r="C111" s="300" t="s">
        <v>1389</v>
      </c>
      <c r="D111" s="300"/>
      <c r="E111" s="300"/>
      <c r="F111" s="323" t="s">
        <v>1368</v>
      </c>
      <c r="G111" s="300"/>
      <c r="H111" s="300" t="s">
        <v>1402</v>
      </c>
      <c r="I111" s="300" t="s">
        <v>1364</v>
      </c>
      <c r="J111" s="300">
        <v>50</v>
      </c>
      <c r="K111" s="314"/>
    </row>
    <row r="112" s="1" customFormat="1" ht="15" customHeight="1">
      <c r="B112" s="325"/>
      <c r="C112" s="300" t="s">
        <v>1387</v>
      </c>
      <c r="D112" s="300"/>
      <c r="E112" s="300"/>
      <c r="F112" s="323" t="s">
        <v>1368</v>
      </c>
      <c r="G112" s="300"/>
      <c r="H112" s="300" t="s">
        <v>1402</v>
      </c>
      <c r="I112" s="300" t="s">
        <v>1364</v>
      </c>
      <c r="J112" s="300">
        <v>50</v>
      </c>
      <c r="K112" s="314"/>
    </row>
    <row r="113" s="1" customFormat="1" ht="15" customHeight="1">
      <c r="B113" s="325"/>
      <c r="C113" s="300" t="s">
        <v>55</v>
      </c>
      <c r="D113" s="300"/>
      <c r="E113" s="300"/>
      <c r="F113" s="323" t="s">
        <v>1362</v>
      </c>
      <c r="G113" s="300"/>
      <c r="H113" s="300" t="s">
        <v>1403</v>
      </c>
      <c r="I113" s="300" t="s">
        <v>1364</v>
      </c>
      <c r="J113" s="300">
        <v>20</v>
      </c>
      <c r="K113" s="314"/>
    </row>
    <row r="114" s="1" customFormat="1" ht="15" customHeight="1">
      <c r="B114" s="325"/>
      <c r="C114" s="300" t="s">
        <v>1404</v>
      </c>
      <c r="D114" s="300"/>
      <c r="E114" s="300"/>
      <c r="F114" s="323" t="s">
        <v>1362</v>
      </c>
      <c r="G114" s="300"/>
      <c r="H114" s="300" t="s">
        <v>1405</v>
      </c>
      <c r="I114" s="300" t="s">
        <v>1364</v>
      </c>
      <c r="J114" s="300">
        <v>120</v>
      </c>
      <c r="K114" s="314"/>
    </row>
    <row r="115" s="1" customFormat="1" ht="15" customHeight="1">
      <c r="B115" s="325"/>
      <c r="C115" s="300" t="s">
        <v>40</v>
      </c>
      <c r="D115" s="300"/>
      <c r="E115" s="300"/>
      <c r="F115" s="323" t="s">
        <v>1362</v>
      </c>
      <c r="G115" s="300"/>
      <c r="H115" s="300" t="s">
        <v>1406</v>
      </c>
      <c r="I115" s="300" t="s">
        <v>1397</v>
      </c>
      <c r="J115" s="300"/>
      <c r="K115" s="314"/>
    </row>
    <row r="116" s="1" customFormat="1" ht="15" customHeight="1">
      <c r="B116" s="325"/>
      <c r="C116" s="300" t="s">
        <v>50</v>
      </c>
      <c r="D116" s="300"/>
      <c r="E116" s="300"/>
      <c r="F116" s="323" t="s">
        <v>1362</v>
      </c>
      <c r="G116" s="300"/>
      <c r="H116" s="300" t="s">
        <v>1407</v>
      </c>
      <c r="I116" s="300" t="s">
        <v>1397</v>
      </c>
      <c r="J116" s="300"/>
      <c r="K116" s="314"/>
    </row>
    <row r="117" s="1" customFormat="1" ht="15" customHeight="1">
      <c r="B117" s="325"/>
      <c r="C117" s="300" t="s">
        <v>59</v>
      </c>
      <c r="D117" s="300"/>
      <c r="E117" s="300"/>
      <c r="F117" s="323" t="s">
        <v>1362</v>
      </c>
      <c r="G117" s="300"/>
      <c r="H117" s="300" t="s">
        <v>1408</v>
      </c>
      <c r="I117" s="300" t="s">
        <v>1409</v>
      </c>
      <c r="J117" s="300"/>
      <c r="K117" s="314"/>
    </row>
    <row r="118" s="1" customFormat="1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s="1" customFormat="1" ht="18.75" customHeight="1">
      <c r="B119" s="335"/>
      <c r="C119" s="336"/>
      <c r="D119" s="336"/>
      <c r="E119" s="336"/>
      <c r="F119" s="337"/>
      <c r="G119" s="336"/>
      <c r="H119" s="336"/>
      <c r="I119" s="336"/>
      <c r="J119" s="336"/>
      <c r="K119" s="335"/>
    </row>
    <row r="120" s="1" customFormat="1" ht="18.75" customHeight="1">
      <c r="B120" s="308"/>
      <c r="C120" s="308"/>
      <c r="D120" s="308"/>
      <c r="E120" s="308"/>
      <c r="F120" s="308"/>
      <c r="G120" s="308"/>
      <c r="H120" s="308"/>
      <c r="I120" s="308"/>
      <c r="J120" s="308"/>
      <c r="K120" s="308"/>
    </row>
    <row r="121" s="1" customFormat="1" ht="7.5" customHeight="1">
      <c r="B121" s="338"/>
      <c r="C121" s="339"/>
      <c r="D121" s="339"/>
      <c r="E121" s="339"/>
      <c r="F121" s="339"/>
      <c r="G121" s="339"/>
      <c r="H121" s="339"/>
      <c r="I121" s="339"/>
      <c r="J121" s="339"/>
      <c r="K121" s="340"/>
    </row>
    <row r="122" s="1" customFormat="1" ht="45" customHeight="1">
      <c r="B122" s="341"/>
      <c r="C122" s="291" t="s">
        <v>1410</v>
      </c>
      <c r="D122" s="291"/>
      <c r="E122" s="291"/>
      <c r="F122" s="291"/>
      <c r="G122" s="291"/>
      <c r="H122" s="291"/>
      <c r="I122" s="291"/>
      <c r="J122" s="291"/>
      <c r="K122" s="342"/>
    </row>
    <row r="123" s="1" customFormat="1" ht="17.25" customHeight="1">
      <c r="B123" s="343"/>
      <c r="C123" s="315" t="s">
        <v>1356</v>
      </c>
      <c r="D123" s="315"/>
      <c r="E123" s="315"/>
      <c r="F123" s="315" t="s">
        <v>1357</v>
      </c>
      <c r="G123" s="316"/>
      <c r="H123" s="315" t="s">
        <v>56</v>
      </c>
      <c r="I123" s="315" t="s">
        <v>59</v>
      </c>
      <c r="J123" s="315" t="s">
        <v>1358</v>
      </c>
      <c r="K123" s="344"/>
    </row>
    <row r="124" s="1" customFormat="1" ht="17.25" customHeight="1">
      <c r="B124" s="343"/>
      <c r="C124" s="317" t="s">
        <v>1359</v>
      </c>
      <c r="D124" s="317"/>
      <c r="E124" s="317"/>
      <c r="F124" s="318" t="s">
        <v>1360</v>
      </c>
      <c r="G124" s="319"/>
      <c r="H124" s="317"/>
      <c r="I124" s="317"/>
      <c r="J124" s="317" t="s">
        <v>1361</v>
      </c>
      <c r="K124" s="344"/>
    </row>
    <row r="125" s="1" customFormat="1" ht="5.25" customHeight="1">
      <c r="B125" s="345"/>
      <c r="C125" s="320"/>
      <c r="D125" s="320"/>
      <c r="E125" s="320"/>
      <c r="F125" s="320"/>
      <c r="G125" s="346"/>
      <c r="H125" s="320"/>
      <c r="I125" s="320"/>
      <c r="J125" s="320"/>
      <c r="K125" s="347"/>
    </row>
    <row r="126" s="1" customFormat="1" ht="15" customHeight="1">
      <c r="B126" s="345"/>
      <c r="C126" s="300" t="s">
        <v>1365</v>
      </c>
      <c r="D126" s="322"/>
      <c r="E126" s="322"/>
      <c r="F126" s="323" t="s">
        <v>1362</v>
      </c>
      <c r="G126" s="300"/>
      <c r="H126" s="300" t="s">
        <v>1402</v>
      </c>
      <c r="I126" s="300" t="s">
        <v>1364</v>
      </c>
      <c r="J126" s="300">
        <v>120</v>
      </c>
      <c r="K126" s="348"/>
    </row>
    <row r="127" s="1" customFormat="1" ht="15" customHeight="1">
      <c r="B127" s="345"/>
      <c r="C127" s="300" t="s">
        <v>1411</v>
      </c>
      <c r="D127" s="300"/>
      <c r="E127" s="300"/>
      <c r="F127" s="323" t="s">
        <v>1362</v>
      </c>
      <c r="G127" s="300"/>
      <c r="H127" s="300" t="s">
        <v>1412</v>
      </c>
      <c r="I127" s="300" t="s">
        <v>1364</v>
      </c>
      <c r="J127" s="300" t="s">
        <v>1413</v>
      </c>
      <c r="K127" s="348"/>
    </row>
    <row r="128" s="1" customFormat="1" ht="15" customHeight="1">
      <c r="B128" s="345"/>
      <c r="C128" s="300" t="s">
        <v>87</v>
      </c>
      <c r="D128" s="300"/>
      <c r="E128" s="300"/>
      <c r="F128" s="323" t="s">
        <v>1362</v>
      </c>
      <c r="G128" s="300"/>
      <c r="H128" s="300" t="s">
        <v>1414</v>
      </c>
      <c r="I128" s="300" t="s">
        <v>1364</v>
      </c>
      <c r="J128" s="300" t="s">
        <v>1413</v>
      </c>
      <c r="K128" s="348"/>
    </row>
    <row r="129" s="1" customFormat="1" ht="15" customHeight="1">
      <c r="B129" s="345"/>
      <c r="C129" s="300" t="s">
        <v>1373</v>
      </c>
      <c r="D129" s="300"/>
      <c r="E129" s="300"/>
      <c r="F129" s="323" t="s">
        <v>1368</v>
      </c>
      <c r="G129" s="300"/>
      <c r="H129" s="300" t="s">
        <v>1374</v>
      </c>
      <c r="I129" s="300" t="s">
        <v>1364</v>
      </c>
      <c r="J129" s="300">
        <v>15</v>
      </c>
      <c r="K129" s="348"/>
    </row>
    <row r="130" s="1" customFormat="1" ht="15" customHeight="1">
      <c r="B130" s="345"/>
      <c r="C130" s="326" t="s">
        <v>1375</v>
      </c>
      <c r="D130" s="326"/>
      <c r="E130" s="326"/>
      <c r="F130" s="327" t="s">
        <v>1368</v>
      </c>
      <c r="G130" s="326"/>
      <c r="H130" s="326" t="s">
        <v>1376</v>
      </c>
      <c r="I130" s="326" t="s">
        <v>1364</v>
      </c>
      <c r="J130" s="326">
        <v>15</v>
      </c>
      <c r="K130" s="348"/>
    </row>
    <row r="131" s="1" customFormat="1" ht="15" customHeight="1">
      <c r="B131" s="345"/>
      <c r="C131" s="326" t="s">
        <v>1377</v>
      </c>
      <c r="D131" s="326"/>
      <c r="E131" s="326"/>
      <c r="F131" s="327" t="s">
        <v>1368</v>
      </c>
      <c r="G131" s="326"/>
      <c r="H131" s="326" t="s">
        <v>1378</v>
      </c>
      <c r="I131" s="326" t="s">
        <v>1364</v>
      </c>
      <c r="J131" s="326">
        <v>20</v>
      </c>
      <c r="K131" s="348"/>
    </row>
    <row r="132" s="1" customFormat="1" ht="15" customHeight="1">
      <c r="B132" s="345"/>
      <c r="C132" s="326" t="s">
        <v>1379</v>
      </c>
      <c r="D132" s="326"/>
      <c r="E132" s="326"/>
      <c r="F132" s="327" t="s">
        <v>1368</v>
      </c>
      <c r="G132" s="326"/>
      <c r="H132" s="326" t="s">
        <v>1380</v>
      </c>
      <c r="I132" s="326" t="s">
        <v>1364</v>
      </c>
      <c r="J132" s="326">
        <v>20</v>
      </c>
      <c r="K132" s="348"/>
    </row>
    <row r="133" s="1" customFormat="1" ht="15" customHeight="1">
      <c r="B133" s="345"/>
      <c r="C133" s="300" t="s">
        <v>1367</v>
      </c>
      <c r="D133" s="300"/>
      <c r="E133" s="300"/>
      <c r="F133" s="323" t="s">
        <v>1368</v>
      </c>
      <c r="G133" s="300"/>
      <c r="H133" s="300" t="s">
        <v>1402</v>
      </c>
      <c r="I133" s="300" t="s">
        <v>1364</v>
      </c>
      <c r="J133" s="300">
        <v>50</v>
      </c>
      <c r="K133" s="348"/>
    </row>
    <row r="134" s="1" customFormat="1" ht="15" customHeight="1">
      <c r="B134" s="345"/>
      <c r="C134" s="300" t="s">
        <v>1381</v>
      </c>
      <c r="D134" s="300"/>
      <c r="E134" s="300"/>
      <c r="F134" s="323" t="s">
        <v>1368</v>
      </c>
      <c r="G134" s="300"/>
      <c r="H134" s="300" t="s">
        <v>1402</v>
      </c>
      <c r="I134" s="300" t="s">
        <v>1364</v>
      </c>
      <c r="J134" s="300">
        <v>50</v>
      </c>
      <c r="K134" s="348"/>
    </row>
    <row r="135" s="1" customFormat="1" ht="15" customHeight="1">
      <c r="B135" s="345"/>
      <c r="C135" s="300" t="s">
        <v>1387</v>
      </c>
      <c r="D135" s="300"/>
      <c r="E135" s="300"/>
      <c r="F135" s="323" t="s">
        <v>1368</v>
      </c>
      <c r="G135" s="300"/>
      <c r="H135" s="300" t="s">
        <v>1402</v>
      </c>
      <c r="I135" s="300" t="s">
        <v>1364</v>
      </c>
      <c r="J135" s="300">
        <v>50</v>
      </c>
      <c r="K135" s="348"/>
    </row>
    <row r="136" s="1" customFormat="1" ht="15" customHeight="1">
      <c r="B136" s="345"/>
      <c r="C136" s="300" t="s">
        <v>1389</v>
      </c>
      <c r="D136" s="300"/>
      <c r="E136" s="300"/>
      <c r="F136" s="323" t="s">
        <v>1368</v>
      </c>
      <c r="G136" s="300"/>
      <c r="H136" s="300" t="s">
        <v>1402</v>
      </c>
      <c r="I136" s="300" t="s">
        <v>1364</v>
      </c>
      <c r="J136" s="300">
        <v>50</v>
      </c>
      <c r="K136" s="348"/>
    </row>
    <row r="137" s="1" customFormat="1" ht="15" customHeight="1">
      <c r="B137" s="345"/>
      <c r="C137" s="300" t="s">
        <v>1390</v>
      </c>
      <c r="D137" s="300"/>
      <c r="E137" s="300"/>
      <c r="F137" s="323" t="s">
        <v>1368</v>
      </c>
      <c r="G137" s="300"/>
      <c r="H137" s="300" t="s">
        <v>1415</v>
      </c>
      <c r="I137" s="300" t="s">
        <v>1364</v>
      </c>
      <c r="J137" s="300">
        <v>255</v>
      </c>
      <c r="K137" s="348"/>
    </row>
    <row r="138" s="1" customFormat="1" ht="15" customHeight="1">
      <c r="B138" s="345"/>
      <c r="C138" s="300" t="s">
        <v>1392</v>
      </c>
      <c r="D138" s="300"/>
      <c r="E138" s="300"/>
      <c r="F138" s="323" t="s">
        <v>1362</v>
      </c>
      <c r="G138" s="300"/>
      <c r="H138" s="300" t="s">
        <v>1416</v>
      </c>
      <c r="I138" s="300" t="s">
        <v>1394</v>
      </c>
      <c r="J138" s="300"/>
      <c r="K138" s="348"/>
    </row>
    <row r="139" s="1" customFormat="1" ht="15" customHeight="1">
      <c r="B139" s="345"/>
      <c r="C139" s="300" t="s">
        <v>1395</v>
      </c>
      <c r="D139" s="300"/>
      <c r="E139" s="300"/>
      <c r="F139" s="323" t="s">
        <v>1362</v>
      </c>
      <c r="G139" s="300"/>
      <c r="H139" s="300" t="s">
        <v>1417</v>
      </c>
      <c r="I139" s="300" t="s">
        <v>1397</v>
      </c>
      <c r="J139" s="300"/>
      <c r="K139" s="348"/>
    </row>
    <row r="140" s="1" customFormat="1" ht="15" customHeight="1">
      <c r="B140" s="345"/>
      <c r="C140" s="300" t="s">
        <v>1398</v>
      </c>
      <c r="D140" s="300"/>
      <c r="E140" s="300"/>
      <c r="F140" s="323" t="s">
        <v>1362</v>
      </c>
      <c r="G140" s="300"/>
      <c r="H140" s="300" t="s">
        <v>1398</v>
      </c>
      <c r="I140" s="300" t="s">
        <v>1397</v>
      </c>
      <c r="J140" s="300"/>
      <c r="K140" s="348"/>
    </row>
    <row r="141" s="1" customFormat="1" ht="15" customHeight="1">
      <c r="B141" s="345"/>
      <c r="C141" s="300" t="s">
        <v>40</v>
      </c>
      <c r="D141" s="300"/>
      <c r="E141" s="300"/>
      <c r="F141" s="323" t="s">
        <v>1362</v>
      </c>
      <c r="G141" s="300"/>
      <c r="H141" s="300" t="s">
        <v>1418</v>
      </c>
      <c r="I141" s="300" t="s">
        <v>1397</v>
      </c>
      <c r="J141" s="300"/>
      <c r="K141" s="348"/>
    </row>
    <row r="142" s="1" customFormat="1" ht="15" customHeight="1">
      <c r="B142" s="345"/>
      <c r="C142" s="300" t="s">
        <v>1419</v>
      </c>
      <c r="D142" s="300"/>
      <c r="E142" s="300"/>
      <c r="F142" s="323" t="s">
        <v>1362</v>
      </c>
      <c r="G142" s="300"/>
      <c r="H142" s="300" t="s">
        <v>1420</v>
      </c>
      <c r="I142" s="300" t="s">
        <v>1397</v>
      </c>
      <c r="J142" s="300"/>
      <c r="K142" s="348"/>
    </row>
    <row r="143" s="1" customFormat="1" ht="15" customHeight="1">
      <c r="B143" s="349"/>
      <c r="C143" s="350"/>
      <c r="D143" s="350"/>
      <c r="E143" s="350"/>
      <c r="F143" s="350"/>
      <c r="G143" s="350"/>
      <c r="H143" s="350"/>
      <c r="I143" s="350"/>
      <c r="J143" s="350"/>
      <c r="K143" s="351"/>
    </row>
    <row r="144" s="1" customFormat="1" ht="18.75" customHeight="1">
      <c r="B144" s="336"/>
      <c r="C144" s="336"/>
      <c r="D144" s="336"/>
      <c r="E144" s="336"/>
      <c r="F144" s="337"/>
      <c r="G144" s="336"/>
      <c r="H144" s="336"/>
      <c r="I144" s="336"/>
      <c r="J144" s="336"/>
      <c r="K144" s="336"/>
    </row>
    <row r="145" s="1" customFormat="1" ht="18.75" customHeight="1">
      <c r="B145" s="308"/>
      <c r="C145" s="308"/>
      <c r="D145" s="308"/>
      <c r="E145" s="308"/>
      <c r="F145" s="308"/>
      <c r="G145" s="308"/>
      <c r="H145" s="308"/>
      <c r="I145" s="308"/>
      <c r="J145" s="308"/>
      <c r="K145" s="308"/>
    </row>
    <row r="146" s="1" customFormat="1" ht="7.5" customHeight="1">
      <c r="B146" s="309"/>
      <c r="C146" s="310"/>
      <c r="D146" s="310"/>
      <c r="E146" s="310"/>
      <c r="F146" s="310"/>
      <c r="G146" s="310"/>
      <c r="H146" s="310"/>
      <c r="I146" s="310"/>
      <c r="J146" s="310"/>
      <c r="K146" s="311"/>
    </row>
    <row r="147" s="1" customFormat="1" ht="45" customHeight="1">
      <c r="B147" s="312"/>
      <c r="C147" s="313" t="s">
        <v>1421</v>
      </c>
      <c r="D147" s="313"/>
      <c r="E147" s="313"/>
      <c r="F147" s="313"/>
      <c r="G147" s="313"/>
      <c r="H147" s="313"/>
      <c r="I147" s="313"/>
      <c r="J147" s="313"/>
      <c r="K147" s="314"/>
    </row>
    <row r="148" s="1" customFormat="1" ht="17.25" customHeight="1">
      <c r="B148" s="312"/>
      <c r="C148" s="315" t="s">
        <v>1356</v>
      </c>
      <c r="D148" s="315"/>
      <c r="E148" s="315"/>
      <c r="F148" s="315" t="s">
        <v>1357</v>
      </c>
      <c r="G148" s="316"/>
      <c r="H148" s="315" t="s">
        <v>56</v>
      </c>
      <c r="I148" s="315" t="s">
        <v>59</v>
      </c>
      <c r="J148" s="315" t="s">
        <v>1358</v>
      </c>
      <c r="K148" s="314"/>
    </row>
    <row r="149" s="1" customFormat="1" ht="17.25" customHeight="1">
      <c r="B149" s="312"/>
      <c r="C149" s="317" t="s">
        <v>1359</v>
      </c>
      <c r="D149" s="317"/>
      <c r="E149" s="317"/>
      <c r="F149" s="318" t="s">
        <v>1360</v>
      </c>
      <c r="G149" s="319"/>
      <c r="H149" s="317"/>
      <c r="I149" s="317"/>
      <c r="J149" s="317" t="s">
        <v>1361</v>
      </c>
      <c r="K149" s="314"/>
    </row>
    <row r="150" s="1" customFormat="1" ht="5.25" customHeight="1">
      <c r="B150" s="325"/>
      <c r="C150" s="320"/>
      <c r="D150" s="320"/>
      <c r="E150" s="320"/>
      <c r="F150" s="320"/>
      <c r="G150" s="321"/>
      <c r="H150" s="320"/>
      <c r="I150" s="320"/>
      <c r="J150" s="320"/>
      <c r="K150" s="348"/>
    </row>
    <row r="151" s="1" customFormat="1" ht="15" customHeight="1">
      <c r="B151" s="325"/>
      <c r="C151" s="352" t="s">
        <v>1365</v>
      </c>
      <c r="D151" s="300"/>
      <c r="E151" s="300"/>
      <c r="F151" s="353" t="s">
        <v>1362</v>
      </c>
      <c r="G151" s="300"/>
      <c r="H151" s="352" t="s">
        <v>1402</v>
      </c>
      <c r="I151" s="352" t="s">
        <v>1364</v>
      </c>
      <c r="J151" s="352">
        <v>120</v>
      </c>
      <c r="K151" s="348"/>
    </row>
    <row r="152" s="1" customFormat="1" ht="15" customHeight="1">
      <c r="B152" s="325"/>
      <c r="C152" s="352" t="s">
        <v>1411</v>
      </c>
      <c r="D152" s="300"/>
      <c r="E152" s="300"/>
      <c r="F152" s="353" t="s">
        <v>1362</v>
      </c>
      <c r="G152" s="300"/>
      <c r="H152" s="352" t="s">
        <v>1422</v>
      </c>
      <c r="I152" s="352" t="s">
        <v>1364</v>
      </c>
      <c r="J152" s="352" t="s">
        <v>1413</v>
      </c>
      <c r="K152" s="348"/>
    </row>
    <row r="153" s="1" customFormat="1" ht="15" customHeight="1">
      <c r="B153" s="325"/>
      <c r="C153" s="352" t="s">
        <v>87</v>
      </c>
      <c r="D153" s="300"/>
      <c r="E153" s="300"/>
      <c r="F153" s="353" t="s">
        <v>1362</v>
      </c>
      <c r="G153" s="300"/>
      <c r="H153" s="352" t="s">
        <v>1423</v>
      </c>
      <c r="I153" s="352" t="s">
        <v>1364</v>
      </c>
      <c r="J153" s="352" t="s">
        <v>1413</v>
      </c>
      <c r="K153" s="348"/>
    </row>
    <row r="154" s="1" customFormat="1" ht="15" customHeight="1">
      <c r="B154" s="325"/>
      <c r="C154" s="352" t="s">
        <v>1367</v>
      </c>
      <c r="D154" s="300"/>
      <c r="E154" s="300"/>
      <c r="F154" s="353" t="s">
        <v>1368</v>
      </c>
      <c r="G154" s="300"/>
      <c r="H154" s="352" t="s">
        <v>1402</v>
      </c>
      <c r="I154" s="352" t="s">
        <v>1364</v>
      </c>
      <c r="J154" s="352">
        <v>50</v>
      </c>
      <c r="K154" s="348"/>
    </row>
    <row r="155" s="1" customFormat="1" ht="15" customHeight="1">
      <c r="B155" s="325"/>
      <c r="C155" s="352" t="s">
        <v>1370</v>
      </c>
      <c r="D155" s="300"/>
      <c r="E155" s="300"/>
      <c r="F155" s="353" t="s">
        <v>1362</v>
      </c>
      <c r="G155" s="300"/>
      <c r="H155" s="352" t="s">
        <v>1402</v>
      </c>
      <c r="I155" s="352" t="s">
        <v>1372</v>
      </c>
      <c r="J155" s="352"/>
      <c r="K155" s="348"/>
    </row>
    <row r="156" s="1" customFormat="1" ht="15" customHeight="1">
      <c r="B156" s="325"/>
      <c r="C156" s="352" t="s">
        <v>1381</v>
      </c>
      <c r="D156" s="300"/>
      <c r="E156" s="300"/>
      <c r="F156" s="353" t="s">
        <v>1368</v>
      </c>
      <c r="G156" s="300"/>
      <c r="H156" s="352" t="s">
        <v>1402</v>
      </c>
      <c r="I156" s="352" t="s">
        <v>1364</v>
      </c>
      <c r="J156" s="352">
        <v>50</v>
      </c>
      <c r="K156" s="348"/>
    </row>
    <row r="157" s="1" customFormat="1" ht="15" customHeight="1">
      <c r="B157" s="325"/>
      <c r="C157" s="352" t="s">
        <v>1389</v>
      </c>
      <c r="D157" s="300"/>
      <c r="E157" s="300"/>
      <c r="F157" s="353" t="s">
        <v>1368</v>
      </c>
      <c r="G157" s="300"/>
      <c r="H157" s="352" t="s">
        <v>1402</v>
      </c>
      <c r="I157" s="352" t="s">
        <v>1364</v>
      </c>
      <c r="J157" s="352">
        <v>50</v>
      </c>
      <c r="K157" s="348"/>
    </row>
    <row r="158" s="1" customFormat="1" ht="15" customHeight="1">
      <c r="B158" s="325"/>
      <c r="C158" s="352" t="s">
        <v>1387</v>
      </c>
      <c r="D158" s="300"/>
      <c r="E158" s="300"/>
      <c r="F158" s="353" t="s">
        <v>1368</v>
      </c>
      <c r="G158" s="300"/>
      <c r="H158" s="352" t="s">
        <v>1402</v>
      </c>
      <c r="I158" s="352" t="s">
        <v>1364</v>
      </c>
      <c r="J158" s="352">
        <v>50</v>
      </c>
      <c r="K158" s="348"/>
    </row>
    <row r="159" s="1" customFormat="1" ht="15" customHeight="1">
      <c r="B159" s="325"/>
      <c r="C159" s="352" t="s">
        <v>110</v>
      </c>
      <c r="D159" s="300"/>
      <c r="E159" s="300"/>
      <c r="F159" s="353" t="s">
        <v>1362</v>
      </c>
      <c r="G159" s="300"/>
      <c r="H159" s="352" t="s">
        <v>1424</v>
      </c>
      <c r="I159" s="352" t="s">
        <v>1364</v>
      </c>
      <c r="J159" s="352" t="s">
        <v>1425</v>
      </c>
      <c r="K159" s="348"/>
    </row>
    <row r="160" s="1" customFormat="1" ht="15" customHeight="1">
      <c r="B160" s="325"/>
      <c r="C160" s="352" t="s">
        <v>1426</v>
      </c>
      <c r="D160" s="300"/>
      <c r="E160" s="300"/>
      <c r="F160" s="353" t="s">
        <v>1362</v>
      </c>
      <c r="G160" s="300"/>
      <c r="H160" s="352" t="s">
        <v>1427</v>
      </c>
      <c r="I160" s="352" t="s">
        <v>1397</v>
      </c>
      <c r="J160" s="352"/>
      <c r="K160" s="348"/>
    </row>
    <row r="161" s="1" customFormat="1" ht="15" customHeight="1">
      <c r="B161" s="354"/>
      <c r="C161" s="334"/>
      <c r="D161" s="334"/>
      <c r="E161" s="334"/>
      <c r="F161" s="334"/>
      <c r="G161" s="334"/>
      <c r="H161" s="334"/>
      <c r="I161" s="334"/>
      <c r="J161" s="334"/>
      <c r="K161" s="355"/>
    </row>
    <row r="162" s="1" customFormat="1" ht="18.75" customHeight="1">
      <c r="B162" s="336"/>
      <c r="C162" s="346"/>
      <c r="D162" s="346"/>
      <c r="E162" s="346"/>
      <c r="F162" s="356"/>
      <c r="G162" s="346"/>
      <c r="H162" s="346"/>
      <c r="I162" s="346"/>
      <c r="J162" s="346"/>
      <c r="K162" s="336"/>
    </row>
    <row r="163" s="1" customFormat="1" ht="18.75" customHeight="1">
      <c r="B163" s="308"/>
      <c r="C163" s="308"/>
      <c r="D163" s="308"/>
      <c r="E163" s="308"/>
      <c r="F163" s="308"/>
      <c r="G163" s="308"/>
      <c r="H163" s="308"/>
      <c r="I163" s="308"/>
      <c r="J163" s="308"/>
      <c r="K163" s="308"/>
    </row>
    <row r="164" s="1" customFormat="1" ht="7.5" customHeight="1">
      <c r="B164" s="287"/>
      <c r="C164" s="288"/>
      <c r="D164" s="288"/>
      <c r="E164" s="288"/>
      <c r="F164" s="288"/>
      <c r="G164" s="288"/>
      <c r="H164" s="288"/>
      <c r="I164" s="288"/>
      <c r="J164" s="288"/>
      <c r="K164" s="289"/>
    </row>
    <row r="165" s="1" customFormat="1" ht="45" customHeight="1">
      <c r="B165" s="290"/>
      <c r="C165" s="291" t="s">
        <v>1428</v>
      </c>
      <c r="D165" s="291"/>
      <c r="E165" s="291"/>
      <c r="F165" s="291"/>
      <c r="G165" s="291"/>
      <c r="H165" s="291"/>
      <c r="I165" s="291"/>
      <c r="J165" s="291"/>
      <c r="K165" s="292"/>
    </row>
    <row r="166" s="1" customFormat="1" ht="17.25" customHeight="1">
      <c r="B166" s="290"/>
      <c r="C166" s="315" t="s">
        <v>1356</v>
      </c>
      <c r="D166" s="315"/>
      <c r="E166" s="315"/>
      <c r="F166" s="315" t="s">
        <v>1357</v>
      </c>
      <c r="G166" s="357"/>
      <c r="H166" s="358" t="s">
        <v>56</v>
      </c>
      <c r="I166" s="358" t="s">
        <v>59</v>
      </c>
      <c r="J166" s="315" t="s">
        <v>1358</v>
      </c>
      <c r="K166" s="292"/>
    </row>
    <row r="167" s="1" customFormat="1" ht="17.25" customHeight="1">
      <c r="B167" s="293"/>
      <c r="C167" s="317" t="s">
        <v>1359</v>
      </c>
      <c r="D167" s="317"/>
      <c r="E167" s="317"/>
      <c r="F167" s="318" t="s">
        <v>1360</v>
      </c>
      <c r="G167" s="359"/>
      <c r="H167" s="360"/>
      <c r="I167" s="360"/>
      <c r="J167" s="317" t="s">
        <v>1361</v>
      </c>
      <c r="K167" s="295"/>
    </row>
    <row r="168" s="1" customFormat="1" ht="5.25" customHeight="1">
      <c r="B168" s="325"/>
      <c r="C168" s="320"/>
      <c r="D168" s="320"/>
      <c r="E168" s="320"/>
      <c r="F168" s="320"/>
      <c r="G168" s="321"/>
      <c r="H168" s="320"/>
      <c r="I168" s="320"/>
      <c r="J168" s="320"/>
      <c r="K168" s="348"/>
    </row>
    <row r="169" s="1" customFormat="1" ht="15" customHeight="1">
      <c r="B169" s="325"/>
      <c r="C169" s="300" t="s">
        <v>1365</v>
      </c>
      <c r="D169" s="300"/>
      <c r="E169" s="300"/>
      <c r="F169" s="323" t="s">
        <v>1362</v>
      </c>
      <c r="G169" s="300"/>
      <c r="H169" s="300" t="s">
        <v>1402</v>
      </c>
      <c r="I169" s="300" t="s">
        <v>1364</v>
      </c>
      <c r="J169" s="300">
        <v>120</v>
      </c>
      <c r="K169" s="348"/>
    </row>
    <row r="170" s="1" customFormat="1" ht="15" customHeight="1">
      <c r="B170" s="325"/>
      <c r="C170" s="300" t="s">
        <v>1411</v>
      </c>
      <c r="D170" s="300"/>
      <c r="E170" s="300"/>
      <c r="F170" s="323" t="s">
        <v>1362</v>
      </c>
      <c r="G170" s="300"/>
      <c r="H170" s="300" t="s">
        <v>1412</v>
      </c>
      <c r="I170" s="300" t="s">
        <v>1364</v>
      </c>
      <c r="J170" s="300" t="s">
        <v>1413</v>
      </c>
      <c r="K170" s="348"/>
    </row>
    <row r="171" s="1" customFormat="1" ht="15" customHeight="1">
      <c r="B171" s="325"/>
      <c r="C171" s="300" t="s">
        <v>87</v>
      </c>
      <c r="D171" s="300"/>
      <c r="E171" s="300"/>
      <c r="F171" s="323" t="s">
        <v>1362</v>
      </c>
      <c r="G171" s="300"/>
      <c r="H171" s="300" t="s">
        <v>1429</v>
      </c>
      <c r="I171" s="300" t="s">
        <v>1364</v>
      </c>
      <c r="J171" s="300" t="s">
        <v>1413</v>
      </c>
      <c r="K171" s="348"/>
    </row>
    <row r="172" s="1" customFormat="1" ht="15" customHeight="1">
      <c r="B172" s="325"/>
      <c r="C172" s="300" t="s">
        <v>1367</v>
      </c>
      <c r="D172" s="300"/>
      <c r="E172" s="300"/>
      <c r="F172" s="323" t="s">
        <v>1368</v>
      </c>
      <c r="G172" s="300"/>
      <c r="H172" s="300" t="s">
        <v>1429</v>
      </c>
      <c r="I172" s="300" t="s">
        <v>1364</v>
      </c>
      <c r="J172" s="300">
        <v>50</v>
      </c>
      <c r="K172" s="348"/>
    </row>
    <row r="173" s="1" customFormat="1" ht="15" customHeight="1">
      <c r="B173" s="325"/>
      <c r="C173" s="300" t="s">
        <v>1370</v>
      </c>
      <c r="D173" s="300"/>
      <c r="E173" s="300"/>
      <c r="F173" s="323" t="s">
        <v>1362</v>
      </c>
      <c r="G173" s="300"/>
      <c r="H173" s="300" t="s">
        <v>1429</v>
      </c>
      <c r="I173" s="300" t="s">
        <v>1372</v>
      </c>
      <c r="J173" s="300"/>
      <c r="K173" s="348"/>
    </row>
    <row r="174" s="1" customFormat="1" ht="15" customHeight="1">
      <c r="B174" s="325"/>
      <c r="C174" s="300" t="s">
        <v>1381</v>
      </c>
      <c r="D174" s="300"/>
      <c r="E174" s="300"/>
      <c r="F174" s="323" t="s">
        <v>1368</v>
      </c>
      <c r="G174" s="300"/>
      <c r="H174" s="300" t="s">
        <v>1429</v>
      </c>
      <c r="I174" s="300" t="s">
        <v>1364</v>
      </c>
      <c r="J174" s="300">
        <v>50</v>
      </c>
      <c r="K174" s="348"/>
    </row>
    <row r="175" s="1" customFormat="1" ht="15" customHeight="1">
      <c r="B175" s="325"/>
      <c r="C175" s="300" t="s">
        <v>1389</v>
      </c>
      <c r="D175" s="300"/>
      <c r="E175" s="300"/>
      <c r="F175" s="323" t="s">
        <v>1368</v>
      </c>
      <c r="G175" s="300"/>
      <c r="H175" s="300" t="s">
        <v>1429</v>
      </c>
      <c r="I175" s="300" t="s">
        <v>1364</v>
      </c>
      <c r="J175" s="300">
        <v>50</v>
      </c>
      <c r="K175" s="348"/>
    </row>
    <row r="176" s="1" customFormat="1" ht="15" customHeight="1">
      <c r="B176" s="325"/>
      <c r="C176" s="300" t="s">
        <v>1387</v>
      </c>
      <c r="D176" s="300"/>
      <c r="E176" s="300"/>
      <c r="F176" s="323" t="s">
        <v>1368</v>
      </c>
      <c r="G176" s="300"/>
      <c r="H176" s="300" t="s">
        <v>1429</v>
      </c>
      <c r="I176" s="300" t="s">
        <v>1364</v>
      </c>
      <c r="J176" s="300">
        <v>50</v>
      </c>
      <c r="K176" s="348"/>
    </row>
    <row r="177" s="1" customFormat="1" ht="15" customHeight="1">
      <c r="B177" s="325"/>
      <c r="C177" s="300" t="s">
        <v>120</v>
      </c>
      <c r="D177" s="300"/>
      <c r="E177" s="300"/>
      <c r="F177" s="323" t="s">
        <v>1362</v>
      </c>
      <c r="G177" s="300"/>
      <c r="H177" s="300" t="s">
        <v>1430</v>
      </c>
      <c r="I177" s="300" t="s">
        <v>1431</v>
      </c>
      <c r="J177" s="300"/>
      <c r="K177" s="348"/>
    </row>
    <row r="178" s="1" customFormat="1" ht="15" customHeight="1">
      <c r="B178" s="325"/>
      <c r="C178" s="300" t="s">
        <v>59</v>
      </c>
      <c r="D178" s="300"/>
      <c r="E178" s="300"/>
      <c r="F178" s="323" t="s">
        <v>1362</v>
      </c>
      <c r="G178" s="300"/>
      <c r="H178" s="300" t="s">
        <v>1432</v>
      </c>
      <c r="I178" s="300" t="s">
        <v>1433</v>
      </c>
      <c r="J178" s="300">
        <v>1</v>
      </c>
      <c r="K178" s="348"/>
    </row>
    <row r="179" s="1" customFormat="1" ht="15" customHeight="1">
      <c r="B179" s="325"/>
      <c r="C179" s="300" t="s">
        <v>55</v>
      </c>
      <c r="D179" s="300"/>
      <c r="E179" s="300"/>
      <c r="F179" s="323" t="s">
        <v>1362</v>
      </c>
      <c r="G179" s="300"/>
      <c r="H179" s="300" t="s">
        <v>1434</v>
      </c>
      <c r="I179" s="300" t="s">
        <v>1364</v>
      </c>
      <c r="J179" s="300">
        <v>20</v>
      </c>
      <c r="K179" s="348"/>
    </row>
    <row r="180" s="1" customFormat="1" ht="15" customHeight="1">
      <c r="B180" s="325"/>
      <c r="C180" s="300" t="s">
        <v>56</v>
      </c>
      <c r="D180" s="300"/>
      <c r="E180" s="300"/>
      <c r="F180" s="323" t="s">
        <v>1362</v>
      </c>
      <c r="G180" s="300"/>
      <c r="H180" s="300" t="s">
        <v>1435</v>
      </c>
      <c r="I180" s="300" t="s">
        <v>1364</v>
      </c>
      <c r="J180" s="300">
        <v>255</v>
      </c>
      <c r="K180" s="348"/>
    </row>
    <row r="181" s="1" customFormat="1" ht="15" customHeight="1">
      <c r="B181" s="325"/>
      <c r="C181" s="300" t="s">
        <v>121</v>
      </c>
      <c r="D181" s="300"/>
      <c r="E181" s="300"/>
      <c r="F181" s="323" t="s">
        <v>1362</v>
      </c>
      <c r="G181" s="300"/>
      <c r="H181" s="300" t="s">
        <v>1326</v>
      </c>
      <c r="I181" s="300" t="s">
        <v>1364</v>
      </c>
      <c r="J181" s="300">
        <v>10</v>
      </c>
      <c r="K181" s="348"/>
    </row>
    <row r="182" s="1" customFormat="1" ht="15" customHeight="1">
      <c r="B182" s="325"/>
      <c r="C182" s="300" t="s">
        <v>122</v>
      </c>
      <c r="D182" s="300"/>
      <c r="E182" s="300"/>
      <c r="F182" s="323" t="s">
        <v>1362</v>
      </c>
      <c r="G182" s="300"/>
      <c r="H182" s="300" t="s">
        <v>1436</v>
      </c>
      <c r="I182" s="300" t="s">
        <v>1397</v>
      </c>
      <c r="J182" s="300"/>
      <c r="K182" s="348"/>
    </row>
    <row r="183" s="1" customFormat="1" ht="15" customHeight="1">
      <c r="B183" s="325"/>
      <c r="C183" s="300" t="s">
        <v>1437</v>
      </c>
      <c r="D183" s="300"/>
      <c r="E183" s="300"/>
      <c r="F183" s="323" t="s">
        <v>1362</v>
      </c>
      <c r="G183" s="300"/>
      <c r="H183" s="300" t="s">
        <v>1438</v>
      </c>
      <c r="I183" s="300" t="s">
        <v>1397</v>
      </c>
      <c r="J183" s="300"/>
      <c r="K183" s="348"/>
    </row>
    <row r="184" s="1" customFormat="1" ht="15" customHeight="1">
      <c r="B184" s="325"/>
      <c r="C184" s="300" t="s">
        <v>1426</v>
      </c>
      <c r="D184" s="300"/>
      <c r="E184" s="300"/>
      <c r="F184" s="323" t="s">
        <v>1362</v>
      </c>
      <c r="G184" s="300"/>
      <c r="H184" s="300" t="s">
        <v>1439</v>
      </c>
      <c r="I184" s="300" t="s">
        <v>1397</v>
      </c>
      <c r="J184" s="300"/>
      <c r="K184" s="348"/>
    </row>
    <row r="185" s="1" customFormat="1" ht="15" customHeight="1">
      <c r="B185" s="325"/>
      <c r="C185" s="300" t="s">
        <v>124</v>
      </c>
      <c r="D185" s="300"/>
      <c r="E185" s="300"/>
      <c r="F185" s="323" t="s">
        <v>1368</v>
      </c>
      <c r="G185" s="300"/>
      <c r="H185" s="300" t="s">
        <v>1440</v>
      </c>
      <c r="I185" s="300" t="s">
        <v>1364</v>
      </c>
      <c r="J185" s="300">
        <v>50</v>
      </c>
      <c r="K185" s="348"/>
    </row>
    <row r="186" s="1" customFormat="1" ht="15" customHeight="1">
      <c r="B186" s="325"/>
      <c r="C186" s="300" t="s">
        <v>1441</v>
      </c>
      <c r="D186" s="300"/>
      <c r="E186" s="300"/>
      <c r="F186" s="323" t="s">
        <v>1368</v>
      </c>
      <c r="G186" s="300"/>
      <c r="H186" s="300" t="s">
        <v>1442</v>
      </c>
      <c r="I186" s="300" t="s">
        <v>1443</v>
      </c>
      <c r="J186" s="300"/>
      <c r="K186" s="348"/>
    </row>
    <row r="187" s="1" customFormat="1" ht="15" customHeight="1">
      <c r="B187" s="325"/>
      <c r="C187" s="300" t="s">
        <v>1444</v>
      </c>
      <c r="D187" s="300"/>
      <c r="E187" s="300"/>
      <c r="F187" s="323" t="s">
        <v>1368</v>
      </c>
      <c r="G187" s="300"/>
      <c r="H187" s="300" t="s">
        <v>1445</v>
      </c>
      <c r="I187" s="300" t="s">
        <v>1443</v>
      </c>
      <c r="J187" s="300"/>
      <c r="K187" s="348"/>
    </row>
    <row r="188" s="1" customFormat="1" ht="15" customHeight="1">
      <c r="B188" s="325"/>
      <c r="C188" s="300" t="s">
        <v>1446</v>
      </c>
      <c r="D188" s="300"/>
      <c r="E188" s="300"/>
      <c r="F188" s="323" t="s">
        <v>1368</v>
      </c>
      <c r="G188" s="300"/>
      <c r="H188" s="300" t="s">
        <v>1447</v>
      </c>
      <c r="I188" s="300" t="s">
        <v>1443</v>
      </c>
      <c r="J188" s="300"/>
      <c r="K188" s="348"/>
    </row>
    <row r="189" s="1" customFormat="1" ht="15" customHeight="1">
      <c r="B189" s="325"/>
      <c r="C189" s="361" t="s">
        <v>1448</v>
      </c>
      <c r="D189" s="300"/>
      <c r="E189" s="300"/>
      <c r="F189" s="323" t="s">
        <v>1368</v>
      </c>
      <c r="G189" s="300"/>
      <c r="H189" s="300" t="s">
        <v>1449</v>
      </c>
      <c r="I189" s="300" t="s">
        <v>1450</v>
      </c>
      <c r="J189" s="362" t="s">
        <v>1451</v>
      </c>
      <c r="K189" s="348"/>
    </row>
    <row r="190" s="17" customFormat="1" ht="15" customHeight="1">
      <c r="B190" s="363"/>
      <c r="C190" s="364" t="s">
        <v>1452</v>
      </c>
      <c r="D190" s="365"/>
      <c r="E190" s="365"/>
      <c r="F190" s="366" t="s">
        <v>1368</v>
      </c>
      <c r="G190" s="365"/>
      <c r="H190" s="365" t="s">
        <v>1453</v>
      </c>
      <c r="I190" s="365" t="s">
        <v>1450</v>
      </c>
      <c r="J190" s="367" t="s">
        <v>1451</v>
      </c>
      <c r="K190" s="368"/>
    </row>
    <row r="191" s="1" customFormat="1" ht="15" customHeight="1">
      <c r="B191" s="325"/>
      <c r="C191" s="361" t="s">
        <v>44</v>
      </c>
      <c r="D191" s="300"/>
      <c r="E191" s="300"/>
      <c r="F191" s="323" t="s">
        <v>1362</v>
      </c>
      <c r="G191" s="300"/>
      <c r="H191" s="297" t="s">
        <v>1454</v>
      </c>
      <c r="I191" s="300" t="s">
        <v>1455</v>
      </c>
      <c r="J191" s="300"/>
      <c r="K191" s="348"/>
    </row>
    <row r="192" s="1" customFormat="1" ht="15" customHeight="1">
      <c r="B192" s="325"/>
      <c r="C192" s="361" t="s">
        <v>1456</v>
      </c>
      <c r="D192" s="300"/>
      <c r="E192" s="300"/>
      <c r="F192" s="323" t="s">
        <v>1362</v>
      </c>
      <c r="G192" s="300"/>
      <c r="H192" s="300" t="s">
        <v>1457</v>
      </c>
      <c r="I192" s="300" t="s">
        <v>1397</v>
      </c>
      <c r="J192" s="300"/>
      <c r="K192" s="348"/>
    </row>
    <row r="193" s="1" customFormat="1" ht="15" customHeight="1">
      <c r="B193" s="325"/>
      <c r="C193" s="361" t="s">
        <v>1458</v>
      </c>
      <c r="D193" s="300"/>
      <c r="E193" s="300"/>
      <c r="F193" s="323" t="s">
        <v>1362</v>
      </c>
      <c r="G193" s="300"/>
      <c r="H193" s="300" t="s">
        <v>1459</v>
      </c>
      <c r="I193" s="300" t="s">
        <v>1397</v>
      </c>
      <c r="J193" s="300"/>
      <c r="K193" s="348"/>
    </row>
    <row r="194" s="1" customFormat="1" ht="15" customHeight="1">
      <c r="B194" s="325"/>
      <c r="C194" s="361" t="s">
        <v>1460</v>
      </c>
      <c r="D194" s="300"/>
      <c r="E194" s="300"/>
      <c r="F194" s="323" t="s">
        <v>1368</v>
      </c>
      <c r="G194" s="300"/>
      <c r="H194" s="300" t="s">
        <v>1461</v>
      </c>
      <c r="I194" s="300" t="s">
        <v>1397</v>
      </c>
      <c r="J194" s="300"/>
      <c r="K194" s="348"/>
    </row>
    <row r="195" s="1" customFormat="1" ht="15" customHeight="1">
      <c r="B195" s="354"/>
      <c r="C195" s="369"/>
      <c r="D195" s="334"/>
      <c r="E195" s="334"/>
      <c r="F195" s="334"/>
      <c r="G195" s="334"/>
      <c r="H195" s="334"/>
      <c r="I195" s="334"/>
      <c r="J195" s="334"/>
      <c r="K195" s="355"/>
    </row>
    <row r="196" s="1" customFormat="1" ht="18.75" customHeight="1">
      <c r="B196" s="336"/>
      <c r="C196" s="346"/>
      <c r="D196" s="346"/>
      <c r="E196" s="346"/>
      <c r="F196" s="356"/>
      <c r="G196" s="346"/>
      <c r="H196" s="346"/>
      <c r="I196" s="346"/>
      <c r="J196" s="346"/>
      <c r="K196" s="336"/>
    </row>
    <row r="197" s="1" customFormat="1" ht="18.75" customHeight="1">
      <c r="B197" s="336"/>
      <c r="C197" s="346"/>
      <c r="D197" s="346"/>
      <c r="E197" s="346"/>
      <c r="F197" s="356"/>
      <c r="G197" s="346"/>
      <c r="H197" s="346"/>
      <c r="I197" s="346"/>
      <c r="J197" s="346"/>
      <c r="K197" s="336"/>
    </row>
    <row r="198" s="1" customFormat="1" ht="18.75" customHeight="1">
      <c r="B198" s="308"/>
      <c r="C198" s="308"/>
      <c r="D198" s="308"/>
      <c r="E198" s="308"/>
      <c r="F198" s="308"/>
      <c r="G198" s="308"/>
      <c r="H198" s="308"/>
      <c r="I198" s="308"/>
      <c r="J198" s="308"/>
      <c r="K198" s="308"/>
    </row>
    <row r="199" s="1" customFormat="1" ht="13.5">
      <c r="B199" s="287"/>
      <c r="C199" s="288"/>
      <c r="D199" s="288"/>
      <c r="E199" s="288"/>
      <c r="F199" s="288"/>
      <c r="G199" s="288"/>
      <c r="H199" s="288"/>
      <c r="I199" s="288"/>
      <c r="J199" s="288"/>
      <c r="K199" s="289"/>
    </row>
    <row r="200" s="1" customFormat="1" ht="21">
      <c r="B200" s="290"/>
      <c r="C200" s="291" t="s">
        <v>1462</v>
      </c>
      <c r="D200" s="291"/>
      <c r="E200" s="291"/>
      <c r="F200" s="291"/>
      <c r="G200" s="291"/>
      <c r="H200" s="291"/>
      <c r="I200" s="291"/>
      <c r="J200" s="291"/>
      <c r="K200" s="292"/>
    </row>
    <row r="201" s="1" customFormat="1" ht="25.5" customHeight="1">
      <c r="B201" s="290"/>
      <c r="C201" s="370" t="s">
        <v>1463</v>
      </c>
      <c r="D201" s="370"/>
      <c r="E201" s="370"/>
      <c r="F201" s="370" t="s">
        <v>1464</v>
      </c>
      <c r="G201" s="371"/>
      <c r="H201" s="370" t="s">
        <v>1465</v>
      </c>
      <c r="I201" s="370"/>
      <c r="J201" s="370"/>
      <c r="K201" s="292"/>
    </row>
    <row r="202" s="1" customFormat="1" ht="5.25" customHeight="1">
      <c r="B202" s="325"/>
      <c r="C202" s="320"/>
      <c r="D202" s="320"/>
      <c r="E202" s="320"/>
      <c r="F202" s="320"/>
      <c r="G202" s="346"/>
      <c r="H202" s="320"/>
      <c r="I202" s="320"/>
      <c r="J202" s="320"/>
      <c r="K202" s="348"/>
    </row>
    <row r="203" s="1" customFormat="1" ht="15" customHeight="1">
      <c r="B203" s="325"/>
      <c r="C203" s="300" t="s">
        <v>1455</v>
      </c>
      <c r="D203" s="300"/>
      <c r="E203" s="300"/>
      <c r="F203" s="323" t="s">
        <v>45</v>
      </c>
      <c r="G203" s="300"/>
      <c r="H203" s="300" t="s">
        <v>1466</v>
      </c>
      <c r="I203" s="300"/>
      <c r="J203" s="300"/>
      <c r="K203" s="348"/>
    </row>
    <row r="204" s="1" customFormat="1" ht="15" customHeight="1">
      <c r="B204" s="325"/>
      <c r="C204" s="300"/>
      <c r="D204" s="300"/>
      <c r="E204" s="300"/>
      <c r="F204" s="323" t="s">
        <v>46</v>
      </c>
      <c r="G204" s="300"/>
      <c r="H204" s="300" t="s">
        <v>1467</v>
      </c>
      <c r="I204" s="300"/>
      <c r="J204" s="300"/>
      <c r="K204" s="348"/>
    </row>
    <row r="205" s="1" customFormat="1" ht="15" customHeight="1">
      <c r="B205" s="325"/>
      <c r="C205" s="300"/>
      <c r="D205" s="300"/>
      <c r="E205" s="300"/>
      <c r="F205" s="323" t="s">
        <v>49</v>
      </c>
      <c r="G205" s="300"/>
      <c r="H205" s="300" t="s">
        <v>1468</v>
      </c>
      <c r="I205" s="300"/>
      <c r="J205" s="300"/>
      <c r="K205" s="348"/>
    </row>
    <row r="206" s="1" customFormat="1" ht="15" customHeight="1">
      <c r="B206" s="325"/>
      <c r="C206" s="300"/>
      <c r="D206" s="300"/>
      <c r="E206" s="300"/>
      <c r="F206" s="323" t="s">
        <v>47</v>
      </c>
      <c r="G206" s="300"/>
      <c r="H206" s="300" t="s">
        <v>1469</v>
      </c>
      <c r="I206" s="300"/>
      <c r="J206" s="300"/>
      <c r="K206" s="348"/>
    </row>
    <row r="207" s="1" customFormat="1" ht="15" customHeight="1">
      <c r="B207" s="325"/>
      <c r="C207" s="300"/>
      <c r="D207" s="300"/>
      <c r="E207" s="300"/>
      <c r="F207" s="323" t="s">
        <v>48</v>
      </c>
      <c r="G207" s="300"/>
      <c r="H207" s="300" t="s">
        <v>1470</v>
      </c>
      <c r="I207" s="300"/>
      <c r="J207" s="300"/>
      <c r="K207" s="348"/>
    </row>
    <row r="208" s="1" customFormat="1" ht="15" customHeight="1">
      <c r="B208" s="325"/>
      <c r="C208" s="300"/>
      <c r="D208" s="300"/>
      <c r="E208" s="300"/>
      <c r="F208" s="323"/>
      <c r="G208" s="300"/>
      <c r="H208" s="300"/>
      <c r="I208" s="300"/>
      <c r="J208" s="300"/>
      <c r="K208" s="348"/>
    </row>
    <row r="209" s="1" customFormat="1" ht="15" customHeight="1">
      <c r="B209" s="325"/>
      <c r="C209" s="300" t="s">
        <v>1409</v>
      </c>
      <c r="D209" s="300"/>
      <c r="E209" s="300"/>
      <c r="F209" s="323" t="s">
        <v>80</v>
      </c>
      <c r="G209" s="300"/>
      <c r="H209" s="300" t="s">
        <v>1471</v>
      </c>
      <c r="I209" s="300"/>
      <c r="J209" s="300"/>
      <c r="K209" s="348"/>
    </row>
    <row r="210" s="1" customFormat="1" ht="15" customHeight="1">
      <c r="B210" s="325"/>
      <c r="C210" s="300"/>
      <c r="D210" s="300"/>
      <c r="E210" s="300"/>
      <c r="F210" s="323" t="s">
        <v>1306</v>
      </c>
      <c r="G210" s="300"/>
      <c r="H210" s="300" t="s">
        <v>1307</v>
      </c>
      <c r="I210" s="300"/>
      <c r="J210" s="300"/>
      <c r="K210" s="348"/>
    </row>
    <row r="211" s="1" customFormat="1" ht="15" customHeight="1">
      <c r="B211" s="325"/>
      <c r="C211" s="300"/>
      <c r="D211" s="300"/>
      <c r="E211" s="300"/>
      <c r="F211" s="323" t="s">
        <v>1304</v>
      </c>
      <c r="G211" s="300"/>
      <c r="H211" s="300" t="s">
        <v>1472</v>
      </c>
      <c r="I211" s="300"/>
      <c r="J211" s="300"/>
      <c r="K211" s="348"/>
    </row>
    <row r="212" s="1" customFormat="1" ht="15" customHeight="1">
      <c r="B212" s="372"/>
      <c r="C212" s="300"/>
      <c r="D212" s="300"/>
      <c r="E212" s="300"/>
      <c r="F212" s="323" t="s">
        <v>101</v>
      </c>
      <c r="G212" s="361"/>
      <c r="H212" s="352" t="s">
        <v>1308</v>
      </c>
      <c r="I212" s="352"/>
      <c r="J212" s="352"/>
      <c r="K212" s="373"/>
    </row>
    <row r="213" s="1" customFormat="1" ht="15" customHeight="1">
      <c r="B213" s="372"/>
      <c r="C213" s="300"/>
      <c r="D213" s="300"/>
      <c r="E213" s="300"/>
      <c r="F213" s="323" t="s">
        <v>1309</v>
      </c>
      <c r="G213" s="361"/>
      <c r="H213" s="352" t="s">
        <v>1287</v>
      </c>
      <c r="I213" s="352"/>
      <c r="J213" s="352"/>
      <c r="K213" s="373"/>
    </row>
    <row r="214" s="1" customFormat="1" ht="15" customHeight="1">
      <c r="B214" s="372"/>
      <c r="C214" s="300"/>
      <c r="D214" s="300"/>
      <c r="E214" s="300"/>
      <c r="F214" s="323"/>
      <c r="G214" s="361"/>
      <c r="H214" s="352"/>
      <c r="I214" s="352"/>
      <c r="J214" s="352"/>
      <c r="K214" s="373"/>
    </row>
    <row r="215" s="1" customFormat="1" ht="15" customHeight="1">
      <c r="B215" s="372"/>
      <c r="C215" s="300" t="s">
        <v>1433</v>
      </c>
      <c r="D215" s="300"/>
      <c r="E215" s="300"/>
      <c r="F215" s="323">
        <v>1</v>
      </c>
      <c r="G215" s="361"/>
      <c r="H215" s="352" t="s">
        <v>1473</v>
      </c>
      <c r="I215" s="352"/>
      <c r="J215" s="352"/>
      <c r="K215" s="373"/>
    </row>
    <row r="216" s="1" customFormat="1" ht="15" customHeight="1">
      <c r="B216" s="372"/>
      <c r="C216" s="300"/>
      <c r="D216" s="300"/>
      <c r="E216" s="300"/>
      <c r="F216" s="323">
        <v>2</v>
      </c>
      <c r="G216" s="361"/>
      <c r="H216" s="352" t="s">
        <v>1474</v>
      </c>
      <c r="I216" s="352"/>
      <c r="J216" s="352"/>
      <c r="K216" s="373"/>
    </row>
    <row r="217" s="1" customFormat="1" ht="15" customHeight="1">
      <c r="B217" s="372"/>
      <c r="C217" s="300"/>
      <c r="D217" s="300"/>
      <c r="E217" s="300"/>
      <c r="F217" s="323">
        <v>3</v>
      </c>
      <c r="G217" s="361"/>
      <c r="H217" s="352" t="s">
        <v>1475</v>
      </c>
      <c r="I217" s="352"/>
      <c r="J217" s="352"/>
      <c r="K217" s="373"/>
    </row>
    <row r="218" s="1" customFormat="1" ht="15" customHeight="1">
      <c r="B218" s="372"/>
      <c r="C218" s="300"/>
      <c r="D218" s="300"/>
      <c r="E218" s="300"/>
      <c r="F218" s="323">
        <v>4</v>
      </c>
      <c r="G218" s="361"/>
      <c r="H218" s="352" t="s">
        <v>1476</v>
      </c>
      <c r="I218" s="352"/>
      <c r="J218" s="352"/>
      <c r="K218" s="373"/>
    </row>
    <row r="219" s="1" customFormat="1" ht="12.75" customHeight="1">
      <c r="B219" s="374"/>
      <c r="C219" s="375"/>
      <c r="D219" s="375"/>
      <c r="E219" s="375"/>
      <c r="F219" s="375"/>
      <c r="G219" s="375"/>
      <c r="H219" s="375"/>
      <c r="I219" s="375"/>
      <c r="J219" s="375"/>
      <c r="K219" s="37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DESKTOP-AT25POC\Tonda</dc:creator>
  <cp:lastModifiedBy>DESKTOP-AT25POC\Tonda</cp:lastModifiedBy>
  <dcterms:created xsi:type="dcterms:W3CDTF">2025-09-30T10:14:47Z</dcterms:created>
  <dcterms:modified xsi:type="dcterms:W3CDTF">2025-09-30T10:14:58Z</dcterms:modified>
</cp:coreProperties>
</file>