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Přeložka vodovodního..." sheetId="2" r:id="rId2"/>
    <sheet name="Ostatní - vedlejší náklady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Přeložka vodovodního...'!$C$90:$K$477</definedName>
    <definedName name="_xlnm.Print_Area" localSheetId="1">'01 - Přeložka vodovodního...'!$C$4:$J$39,'01 - Přeložka vodovodního...'!$C$45:$J$72,'01 - Přeložka vodovodního...'!$C$78:$K$477</definedName>
    <definedName name="_xlnm.Print_Titles" localSheetId="1">'01 - Přeložka vodovodního...'!$90:$90</definedName>
    <definedName name="_xlnm._FilterDatabase" localSheetId="2" hidden="1">'Ostatní - vedlejší náklady'!$C$82:$K$104</definedName>
    <definedName name="_xlnm.Print_Area" localSheetId="2">'Ostatní - vedlejší náklady'!$C$4:$J$39,'Ostatní - vedlejší náklady'!$C$45:$J$64,'Ostatní - vedlejší náklady'!$C$70:$K$104</definedName>
    <definedName name="_xlnm.Print_Titles" localSheetId="2">'Ostatní - vedlejší náklady'!$82:$82</definedName>
    <definedName name="_xlnm.Print_Area" localSheetId="3">'Seznam figur'!$C$4:$G$83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2" r="J37"/>
  <c r="J36"/>
  <c i="1" r="AY55"/>
  <c i="2" r="J35"/>
  <c i="1" r="AX55"/>
  <c i="2" r="BI477"/>
  <c r="BH477"/>
  <c r="BG477"/>
  <c r="BF477"/>
  <c r="T477"/>
  <c r="R477"/>
  <c r="P477"/>
  <c r="BI476"/>
  <c r="BH476"/>
  <c r="BG476"/>
  <c r="BF476"/>
  <c r="T476"/>
  <c r="R476"/>
  <c r="P476"/>
  <c r="BI472"/>
  <c r="BH472"/>
  <c r="BG472"/>
  <c r="BF472"/>
  <c r="T472"/>
  <c r="R472"/>
  <c r="P472"/>
  <c r="BI467"/>
  <c r="BH467"/>
  <c r="BG467"/>
  <c r="BF467"/>
  <c r="T467"/>
  <c r="R467"/>
  <c r="P467"/>
  <c r="BI464"/>
  <c r="BH464"/>
  <c r="BG464"/>
  <c r="BF464"/>
  <c r="T464"/>
  <c r="R464"/>
  <c r="P464"/>
  <c r="BI460"/>
  <c r="BH460"/>
  <c r="BG460"/>
  <c r="BF460"/>
  <c r="T460"/>
  <c r="T459"/>
  <c r="R460"/>
  <c r="R459"/>
  <c r="P460"/>
  <c r="P459"/>
  <c r="BI455"/>
  <c r="BH455"/>
  <c r="BG455"/>
  <c r="BF455"/>
  <c r="T455"/>
  <c r="R455"/>
  <c r="P455"/>
  <c r="BI453"/>
  <c r="BH453"/>
  <c r="BG453"/>
  <c r="BF453"/>
  <c r="T453"/>
  <c r="R453"/>
  <c r="P453"/>
  <c r="BI449"/>
  <c r="BH449"/>
  <c r="BG449"/>
  <c r="BF449"/>
  <c r="T449"/>
  <c r="R449"/>
  <c r="P449"/>
  <c r="BI446"/>
  <c r="BH446"/>
  <c r="BG446"/>
  <c r="BF446"/>
  <c r="T446"/>
  <c r="R446"/>
  <c r="P446"/>
  <c r="BI444"/>
  <c r="BH444"/>
  <c r="BG444"/>
  <c r="BF444"/>
  <c r="T444"/>
  <c r="R444"/>
  <c r="P444"/>
  <c r="BI439"/>
  <c r="BH439"/>
  <c r="BG439"/>
  <c r="BF439"/>
  <c r="T439"/>
  <c r="R439"/>
  <c r="P439"/>
  <c r="BI437"/>
  <c r="BH437"/>
  <c r="BG437"/>
  <c r="BF437"/>
  <c r="T437"/>
  <c r="R437"/>
  <c r="P437"/>
  <c r="BI430"/>
  <c r="BH430"/>
  <c r="BG430"/>
  <c r="BF430"/>
  <c r="T430"/>
  <c r="R430"/>
  <c r="P430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19"/>
  <c r="BH419"/>
  <c r="BG419"/>
  <c r="BF419"/>
  <c r="T419"/>
  <c r="R419"/>
  <c r="P419"/>
  <c r="BI413"/>
  <c r="BH413"/>
  <c r="BG413"/>
  <c r="BF413"/>
  <c r="T413"/>
  <c r="R413"/>
  <c r="P413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4"/>
  <c r="BH324"/>
  <c r="BG324"/>
  <c r="BF324"/>
  <c r="T324"/>
  <c r="R324"/>
  <c r="P324"/>
  <c r="BI320"/>
  <c r="BH320"/>
  <c r="BG320"/>
  <c r="BF320"/>
  <c r="T320"/>
  <c r="R320"/>
  <c r="P320"/>
  <c r="BI317"/>
  <c r="BH317"/>
  <c r="BG317"/>
  <c r="BF317"/>
  <c r="T317"/>
  <c r="R317"/>
  <c r="P317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6"/>
  <c r="BH286"/>
  <c r="BG286"/>
  <c r="BF286"/>
  <c r="T286"/>
  <c r="R286"/>
  <c r="P286"/>
  <c r="BI280"/>
  <c r="BH280"/>
  <c r="BG280"/>
  <c r="BF280"/>
  <c r="T280"/>
  <c r="R280"/>
  <c r="P280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7"/>
  <c r="BH247"/>
  <c r="BG247"/>
  <c r="BF247"/>
  <c r="T247"/>
  <c r="R247"/>
  <c r="P247"/>
  <c r="BI245"/>
  <c r="BH245"/>
  <c r="BG245"/>
  <c r="BF245"/>
  <c r="T245"/>
  <c r="R245"/>
  <c r="P245"/>
  <c r="BI233"/>
  <c r="BH233"/>
  <c r="BG233"/>
  <c r="BF233"/>
  <c r="T233"/>
  <c r="R233"/>
  <c r="P233"/>
  <c r="BI225"/>
  <c r="BH225"/>
  <c r="BG225"/>
  <c r="BF225"/>
  <c r="T225"/>
  <c r="R225"/>
  <c r="P225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5"/>
  <c r="BH205"/>
  <c r="BG205"/>
  <c r="BF205"/>
  <c r="T205"/>
  <c r="R205"/>
  <c r="P205"/>
  <c r="BI202"/>
  <c r="BH202"/>
  <c r="BG202"/>
  <c r="BF202"/>
  <c r="T202"/>
  <c r="R202"/>
  <c r="P202"/>
  <c r="BI195"/>
  <c r="BH195"/>
  <c r="BG195"/>
  <c r="BF195"/>
  <c r="T195"/>
  <c r="R195"/>
  <c r="P195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48"/>
  <c i="1" r="L50"/>
  <c r="AM50"/>
  <c r="AM49"/>
  <c r="L49"/>
  <c r="AM47"/>
  <c r="L47"/>
  <c r="L45"/>
  <c r="L44"/>
  <c i="2" r="BK446"/>
  <c r="BK362"/>
  <c r="J352"/>
  <c r="J335"/>
  <c r="BK264"/>
  <c r="J408"/>
  <c r="J268"/>
  <c r="BK151"/>
  <c r="BK437"/>
  <c r="J400"/>
  <c r="J388"/>
  <c r="J156"/>
  <c r="J467"/>
  <c r="J437"/>
  <c r="BK251"/>
  <c r="BK175"/>
  <c i="3" r="J96"/>
  <c r="J88"/>
  <c i="2" r="J376"/>
  <c r="BK364"/>
  <c r="BK350"/>
  <c r="J293"/>
  <c r="J210"/>
  <c r="J233"/>
  <c r="BK166"/>
  <c r="BK430"/>
  <c r="BK400"/>
  <c r="BK384"/>
  <c r="J350"/>
  <c r="BK275"/>
  <c r="J477"/>
  <c r="J453"/>
  <c r="BK329"/>
  <c r="BK266"/>
  <c r="BK94"/>
  <c i="3" r="BK86"/>
  <c i="2" r="J374"/>
  <c r="BK354"/>
  <c r="BK271"/>
  <c r="BK218"/>
  <c r="BK161"/>
  <c r="J406"/>
  <c r="J301"/>
  <c r="J171"/>
  <c r="J419"/>
  <c r="BK392"/>
  <c r="J362"/>
  <c r="BK183"/>
  <c r="BK477"/>
  <c r="J460"/>
  <c r="J341"/>
  <c r="J264"/>
  <c i="3" r="BK102"/>
  <c r="J90"/>
  <c i="2" r="J410"/>
  <c r="BK297"/>
  <c r="J189"/>
  <c r="BK428"/>
  <c r="BK402"/>
  <c r="BK386"/>
  <c r="BK348"/>
  <c r="J121"/>
  <c r="BK467"/>
  <c r="BK439"/>
  <c r="J329"/>
  <c r="J161"/>
  <c i="3" r="J94"/>
  <c i="2" r="J372"/>
  <c r="BK368"/>
  <c r="J280"/>
  <c r="J255"/>
  <c r="J215"/>
  <c r="BK141"/>
  <c r="J404"/>
  <c r="BK426"/>
  <c r="J396"/>
  <c r="J384"/>
  <c r="J380"/>
  <c r="BK331"/>
  <c r="BK455"/>
  <c r="BK343"/>
  <c r="BK312"/>
  <c r="J225"/>
  <c r="BK102"/>
  <c i="3" r="BK88"/>
  <c i="2" r="BK370"/>
  <c r="BK356"/>
  <c r="J304"/>
  <c r="BK258"/>
  <c r="J195"/>
  <c r="BK136"/>
  <c r="J317"/>
  <c r="J94"/>
  <c r="BK404"/>
  <c r="J394"/>
  <c r="BK380"/>
  <c r="BK333"/>
  <c r="J177"/>
  <c r="J430"/>
  <c r="BK245"/>
  <c i="3" r="J95"/>
  <c r="J93"/>
  <c r="BK91"/>
  <c i="2" r="BK444"/>
  <c r="BK346"/>
  <c r="J297"/>
  <c r="J251"/>
  <c r="BK181"/>
  <c r="J126"/>
  <c r="J413"/>
  <c r="J439"/>
  <c r="J398"/>
  <c r="J386"/>
  <c r="BK344"/>
  <c r="J286"/>
  <c r="BK268"/>
  <c r="J428"/>
  <c r="BK280"/>
  <c r="BK171"/>
  <c i="3" r="J103"/>
  <c r="J86"/>
  <c i="2" r="BK189"/>
  <c r="J112"/>
  <c r="BK398"/>
  <c r="J382"/>
  <c r="BK341"/>
  <c r="J260"/>
  <c r="J151"/>
  <c r="J346"/>
  <c r="J308"/>
  <c i="3" r="BK96"/>
  <c r="BK103"/>
  <c i="2" r="J378"/>
  <c r="J360"/>
  <c r="J348"/>
  <c r="J202"/>
  <c r="BK121"/>
  <c r="J320"/>
  <c r="J218"/>
  <c r="BK126"/>
  <c r="BK406"/>
  <c r="BK352"/>
  <c r="J269"/>
  <c r="J187"/>
  <c r="BK110"/>
  <c r="BK449"/>
  <c r="J324"/>
  <c i="3" r="J102"/>
  <c r="J91"/>
  <c i="2" r="J464"/>
  <c r="BK372"/>
  <c r="BK360"/>
  <c r="J337"/>
  <c r="J175"/>
  <c r="J110"/>
  <c r="BK286"/>
  <c r="BK215"/>
  <c r="J136"/>
  <c r="J424"/>
  <c r="BK396"/>
  <c r="J141"/>
  <c r="BK112"/>
  <c r="J472"/>
  <c r="J446"/>
  <c r="BK317"/>
  <c r="BK210"/>
  <c r="BK464"/>
  <c r="BK376"/>
  <c r="J370"/>
  <c r="J364"/>
  <c r="BK308"/>
  <c r="BK106"/>
  <c r="BK324"/>
  <c r="BK225"/>
  <c r="J117"/>
  <c r="BK408"/>
  <c r="BK382"/>
  <c r="BK202"/>
  <c r="J146"/>
  <c r="BK472"/>
  <c r="J444"/>
  <c r="BK320"/>
  <c r="BK233"/>
  <c r="J106"/>
  <c r="J102"/>
  <c r="BK335"/>
  <c r="BK255"/>
  <c r="J131"/>
  <c r="BK424"/>
  <c r="BK394"/>
  <c r="J271"/>
  <c r="J181"/>
  <c r="BK98"/>
  <c r="J455"/>
  <c r="BK337"/>
  <c r="BK187"/>
  <c i="3" r="BK104"/>
  <c i="2" r="BK374"/>
  <c r="J366"/>
  <c r="BK339"/>
  <c r="BK301"/>
  <c r="BK177"/>
  <c r="J98"/>
  <c r="BK293"/>
  <c r="J183"/>
  <c r="BK419"/>
  <c r="J392"/>
  <c r="J343"/>
  <c r="J247"/>
  <c r="BK131"/>
  <c r="BK476"/>
  <c r="J333"/>
  <c r="J275"/>
  <c i="3" r="J99"/>
  <c i="2" r="BK378"/>
  <c r="J368"/>
  <c r="J344"/>
  <c r="J266"/>
  <c r="J245"/>
  <c i="1" r="AS54"/>
  <c i="2" r="BK410"/>
  <c r="J390"/>
  <c r="J358"/>
  <c r="BK195"/>
  <c r="BK460"/>
  <c r="J339"/>
  <c r="BK304"/>
  <c r="J166"/>
  <c i="3" r="BK99"/>
  <c r="BK95"/>
  <c i="2" r="BK366"/>
  <c r="BK358"/>
  <c r="BK338"/>
  <c r="BK260"/>
  <c r="BK205"/>
  <c r="J258"/>
  <c r="BK146"/>
  <c r="J426"/>
  <c r="J402"/>
  <c r="BK388"/>
  <c r="J354"/>
  <c r="J338"/>
  <c r="BK117"/>
  <c r="BK453"/>
  <c r="J331"/>
  <c r="J205"/>
  <c i="3" r="BK90"/>
  <c r="BK93"/>
  <c i="2" r="BK269"/>
  <c r="BK156"/>
  <c r="BK413"/>
  <c r="BK390"/>
  <c r="J356"/>
  <c r="J312"/>
  <c r="J476"/>
  <c r="J449"/>
  <c r="BK247"/>
  <c i="3" r="J104"/>
  <c r="BK94"/>
  <c i="2" l="1" r="T93"/>
  <c r="R285"/>
  <c r="BK303"/>
  <c r="J303"/>
  <c r="J63"/>
  <c r="BK328"/>
  <c r="J328"/>
  <c r="J64"/>
  <c r="BK418"/>
  <c r="J418"/>
  <c r="J65"/>
  <c r="BK443"/>
  <c r="J443"/>
  <c r="J66"/>
  <c r="BK463"/>
  <c r="J463"/>
  <c r="J69"/>
  <c r="T471"/>
  <c r="T470"/>
  <c r="BK93"/>
  <c r="J93"/>
  <c r="J61"/>
  <c r="BK285"/>
  <c r="J285"/>
  <c r="J62"/>
  <c r="R303"/>
  <c r="T328"/>
  <c r="T418"/>
  <c r="T443"/>
  <c r="T463"/>
  <c r="T462"/>
  <c r="BK471"/>
  <c r="J471"/>
  <c r="J71"/>
  <c i="3" r="T85"/>
  <c r="P92"/>
  <c r="P98"/>
  <c i="2" r="P93"/>
  <c r="P92"/>
  <c r="P285"/>
  <c r="P303"/>
  <c r="P328"/>
  <c r="P418"/>
  <c r="P443"/>
  <c r="R463"/>
  <c r="R462"/>
  <c r="P471"/>
  <c r="P470"/>
  <c i="3" r="BK85"/>
  <c r="R85"/>
  <c r="R92"/>
  <c r="BK98"/>
  <c r="J98"/>
  <c r="J63"/>
  <c r="R98"/>
  <c i="2" r="R93"/>
  <c r="R92"/>
  <c r="R91"/>
  <c r="T285"/>
  <c r="T303"/>
  <c r="R328"/>
  <c r="R418"/>
  <c r="R443"/>
  <c r="P463"/>
  <c r="P462"/>
  <c r="R471"/>
  <c r="R470"/>
  <c i="3" r="P85"/>
  <c r="P84"/>
  <c r="P83"/>
  <c i="1" r="AU56"/>
  <c i="3" r="BK92"/>
  <c r="J92"/>
  <c r="J62"/>
  <c r="T92"/>
  <c r="T98"/>
  <c i="2" r="BK459"/>
  <c r="J459"/>
  <c r="J67"/>
  <c i="3" r="J52"/>
  <c r="BE88"/>
  <c r="BE104"/>
  <c r="E48"/>
  <c r="BE91"/>
  <c r="BE93"/>
  <c r="BE95"/>
  <c r="BE96"/>
  <c r="BE99"/>
  <c r="F55"/>
  <c r="BE102"/>
  <c r="BE103"/>
  <c r="BE86"/>
  <c r="BE90"/>
  <c r="BE94"/>
  <c i="2" r="E81"/>
  <c r="BE94"/>
  <c r="BE106"/>
  <c r="BE112"/>
  <c r="BE121"/>
  <c r="BE126"/>
  <c r="BE131"/>
  <c r="BE136"/>
  <c r="BE141"/>
  <c r="BE146"/>
  <c r="BE156"/>
  <c r="BE177"/>
  <c r="BE181"/>
  <c r="BE269"/>
  <c r="BE286"/>
  <c r="BE338"/>
  <c r="BE430"/>
  <c r="BE437"/>
  <c r="BE439"/>
  <c r="BE444"/>
  <c r="BE446"/>
  <c r="BE449"/>
  <c r="BE453"/>
  <c r="BE455"/>
  <c r="BE464"/>
  <c r="BE467"/>
  <c r="BE472"/>
  <c r="BE476"/>
  <c r="J52"/>
  <c r="BE102"/>
  <c r="BE161"/>
  <c r="BE166"/>
  <c r="BE171"/>
  <c r="BE187"/>
  <c r="BE189"/>
  <c r="BE205"/>
  <c r="BE210"/>
  <c r="BE215"/>
  <c r="BE218"/>
  <c r="BE233"/>
  <c r="BE251"/>
  <c r="BE255"/>
  <c r="BE264"/>
  <c r="BE293"/>
  <c r="BE301"/>
  <c r="BE304"/>
  <c r="BE312"/>
  <c r="BE329"/>
  <c r="BE335"/>
  <c r="BE339"/>
  <c r="BE341"/>
  <c r="BE343"/>
  <c r="BE346"/>
  <c r="BE350"/>
  <c r="BE358"/>
  <c r="BE362"/>
  <c r="BE378"/>
  <c r="BE380"/>
  <c r="BE382"/>
  <c r="BE384"/>
  <c r="BE386"/>
  <c r="BE388"/>
  <c r="BE390"/>
  <c r="BE392"/>
  <c r="BE394"/>
  <c r="BE396"/>
  <c r="BE398"/>
  <c r="BE400"/>
  <c r="BE402"/>
  <c r="BE404"/>
  <c r="BE406"/>
  <c r="BE408"/>
  <c r="BE413"/>
  <c r="BE419"/>
  <c r="BE424"/>
  <c r="BE426"/>
  <c r="BE428"/>
  <c r="BE460"/>
  <c r="F55"/>
  <c r="BE98"/>
  <c r="BE117"/>
  <c r="BE175"/>
  <c r="BE195"/>
  <c r="BE202"/>
  <c r="BE245"/>
  <c r="BE247"/>
  <c r="BE258"/>
  <c r="BE260"/>
  <c r="BE271"/>
  <c r="BE275"/>
  <c r="BE308"/>
  <c r="BE331"/>
  <c r="BE333"/>
  <c r="BE410"/>
  <c r="BE110"/>
  <c r="BE151"/>
  <c r="BE183"/>
  <c r="BE225"/>
  <c r="BE266"/>
  <c r="BE268"/>
  <c r="BE280"/>
  <c r="BE297"/>
  <c r="BE317"/>
  <c r="BE320"/>
  <c r="BE324"/>
  <c r="BE337"/>
  <c r="BE344"/>
  <c r="BE348"/>
  <c r="BE352"/>
  <c r="BE354"/>
  <c r="BE356"/>
  <c r="BE360"/>
  <c r="BE364"/>
  <c r="BE366"/>
  <c r="BE368"/>
  <c r="BE370"/>
  <c r="BE372"/>
  <c r="BE374"/>
  <c r="BE376"/>
  <c r="BE477"/>
  <c r="F34"/>
  <c i="1" r="BA55"/>
  <c i="3" r="F37"/>
  <c i="1" r="BD56"/>
  <c i="3" r="J34"/>
  <c i="1" r="AW56"/>
  <c i="3" r="F34"/>
  <c i="1" r="BA56"/>
  <c i="2" r="F36"/>
  <c i="1" r="BC55"/>
  <c i="2" r="J34"/>
  <c i="1" r="AW55"/>
  <c i="3" r="F35"/>
  <c i="1" r="BB56"/>
  <c i="2" r="F37"/>
  <c i="1" r="BD55"/>
  <c i="3" r="F36"/>
  <c i="1" r="BC56"/>
  <c i="2" r="F35"/>
  <c i="1" r="BB55"/>
  <c i="3" l="1" r="R84"/>
  <c r="R83"/>
  <c r="BK84"/>
  <c r="BK83"/>
  <c r="J83"/>
  <c r="J59"/>
  <c r="T84"/>
  <c r="T83"/>
  <c i="2" r="P91"/>
  <c i="1" r="AU55"/>
  <c i="2" r="T92"/>
  <c r="T91"/>
  <c i="3" r="J85"/>
  <c r="J61"/>
  <c i="2" r="BK92"/>
  <c r="J92"/>
  <c r="J60"/>
  <c r="BK462"/>
  <c r="J462"/>
  <c r="J68"/>
  <c r="BK470"/>
  <c r="J470"/>
  <c r="J70"/>
  <c r="F33"/>
  <c i="1" r="AZ55"/>
  <c r="AU54"/>
  <c r="BA54"/>
  <c r="W30"/>
  <c i="3" r="J33"/>
  <c i="1" r="AV56"/>
  <c r="AT56"/>
  <c r="BC54"/>
  <c r="W32"/>
  <c r="BB54"/>
  <c r="AX54"/>
  <c r="BD54"/>
  <c r="W33"/>
  <c i="3" r="F33"/>
  <c i="1" r="AZ56"/>
  <c i="2" r="J33"/>
  <c i="1" r="AV55"/>
  <c r="AT55"/>
  <c i="3" l="1" r="J84"/>
  <c r="J60"/>
  <c i="2" r="BK91"/>
  <c r="J91"/>
  <c r="J59"/>
  <c i="3" r="J30"/>
  <c i="1" r="AG56"/>
  <c r="AW54"/>
  <c r="AK30"/>
  <c r="W31"/>
  <c r="AY54"/>
  <c r="AZ54"/>
  <c r="AV54"/>
  <c r="AK29"/>
  <c i="3" l="1" r="J39"/>
  <c i="1" r="AN56"/>
  <c i="2" r="J30"/>
  <c i="1" r="AG55"/>
  <c r="AG54"/>
  <c r="AK26"/>
  <c r="AK35"/>
  <c r="W29"/>
  <c r="AT54"/>
  <c r="AN54"/>
  <c i="2" l="1" r="J39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<sst xmlns="http://schemas.openxmlformats.org/spreadsheetml/2006/main">
  <si>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</si>
  <si>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</si>
  <si>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</si>
  <si>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</si>
  <si>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</si>
  <si>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{dbb1adde-dae4-4cd9-aa0d-6e0b5e52a799}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</si>
  <si>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</si>
  <si>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</si>
  <si>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</si>
  <si>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</si>
  <si>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</si>
  <si>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</si>
  <si>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</si>
  <si>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</si>
  <si>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2025-02-02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</si>
  <si>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</si>
  <si>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</si>
  <si>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Přeložka vodovodního řadu u Möbelix</t>
  </si>
  <si>
    <t>KSO:</t>
  </si>
  <si>
    <t/>
  </si>
  <si>
    <t>CC-CZ:</t>
  </si>
  <si>
    <t>Místo:</t>
  </si>
  <si>
    <t>Jihlava</t>
  </si>
  <si>
    <t>Datum:</t>
  </si>
  <si>
    <t>10. 2. 2025</t>
  </si>
  <si>
    <t>Zadavatel:</t>
  </si>
  <si>
    <t>IČ:</t>
  </si>
  <si>
    <t>Statutární město Jihlava</t>
  </si>
  <si>
    <t>DIČ:</t>
  </si>
  <si>
    <t>Účastník:</t>
  </si>
  <si>
    <t>Vyplň údaj</t>
  </si>
  <si>
    <t>Projektant:</t>
  </si>
  <si>
    <t>AQA-CLEAN ing.Josef Novotný</t>
  </si>
  <si>
    <t>True</t>
  </si>
  <si>
    <t>Zpracovatel:</t>
  </si>
  <si>
    <t>Martin Lang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</si>
  <si>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</si>
  <si>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</si>
  <si>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</si>
  <si>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</si>
  <si>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</si>
  <si>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</si>
  <si>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</si>
  <si>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</si>
  <si>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</si>
  <si>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</si>
  <si>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</si>
  <si>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</si>
  <si>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</si>
  <si>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</si>
  <si>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</si>
  <si>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</si>
  <si>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</si>
  <si>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</si>
  <si>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</si>
  <si>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</si>
  <si>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</si>
  <si>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</si>
  <si>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</si>
  <si>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</si>
  <si>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</si>
  <si>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</si>
  <si>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</si>
  <si>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</si>
  <si>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</si>
  <si>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</si>
  <si>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</si>
  <si>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</si>
  <si>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</si>
  <si>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</si>
  <si>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</si>
  <si>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</si>
  <si>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</si>
  <si>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</si>
  <si>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</si>
  <si>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</si>
  <si>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</si>
  <si>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</si>
  <si>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Přeložka vodovodního řadu</t>
  </si>
  <si>
    <t>STA</t>
  </si>
  <si>
    <t>1</t>
  </si>
  <si>
    <t>{57cec031-7850-46b6-af14-338053121878}</t>
  </si>
  <si>
    <t>2</t>
  </si>
  <si>
    <t>Ostatní</t>
  </si>
  <si>
    <t>vedlejší náklady</t>
  </si>
  <si>
    <t>VON</t>
  </si>
  <si>
    <t>{d0210a33-6bb2-4991-932a-10e27f72f95e}</t>
  </si>
  <si>
    <t>ZP</t>
  </si>
  <si>
    <t>Skladba zatravněné plochy</t>
  </si>
  <si>
    <t>m2</t>
  </si>
  <si>
    <t>196,65</t>
  </si>
  <si>
    <t>3</t>
  </si>
  <si>
    <t>CHB</t>
  </si>
  <si>
    <t>chodník s bet.dlažbou</t>
  </si>
  <si>
    <t>10,5</t>
  </si>
  <si>
    <t>KRYCÍ LIST SOUPISU PRACÍ</t>
  </si>
  <si>
    <t>CHA</t>
  </si>
  <si>
    <t>Chosník s asfaltovým povrchem</t>
  </si>
  <si>
    <t>PJ</t>
  </si>
  <si>
    <t>pažená rýha š.2600mm</t>
  </si>
  <si>
    <t>m3</t>
  </si>
  <si>
    <t>62,371</t>
  </si>
  <si>
    <t>NR</t>
  </si>
  <si>
    <t>Nepažená rýha</t>
  </si>
  <si>
    <t>108,431</t>
  </si>
  <si>
    <t>HR</t>
  </si>
  <si>
    <t>Hloubení rýh</t>
  </si>
  <si>
    <t>209,11</t>
  </si>
  <si>
    <t>Objekt:</t>
  </si>
  <si>
    <t>01 - Přeložka vodovodního řadu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</si>
  <si>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</si>
  <si>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</si>
  <si>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</si>
  <si>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</si>
  <si>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</si>
  <si>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</si>
  <si>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</si>
  <si>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</si>
  <si>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</si>
  <si>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</si>
  <si>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</si>
  <si>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</si>
  <si>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</si>
  <si>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</si>
  <si>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</si>
  <si>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</si>
  <si>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</si>
  <si>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</si>
  <si>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</si>
  <si>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</si>
  <si>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</si>
  <si>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</si>
  <si>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</si>
  <si>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</si>
  <si>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</si>
  <si>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</si>
  <si>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</si>
  <si>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</si>
  <si>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</si>
  <si>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</si>
  <si>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</si>
  <si>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</si>
  <si>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</si>
  <si>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</si>
  <si>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</si>
  <si>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</si>
  <si>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CS ÚRS 2025 01</t>
  </si>
  <si>
    <t>4</t>
  </si>
  <si>
    <t>1605935377</t>
  </si>
  <si>
    <t>Online PSC</t>
  </si>
  <si>
    <t>https://podminky.urs.cz/item/CS_URS_2025_01/113106123</t>
  </si>
  <si>
    <t>VV</t>
  </si>
  <si>
    <t>Součet</t>
  </si>
  <si>
    <t>113107022</t>
  </si>
  <si>
    <t>Odstranění podkladů nebo krytů při překopech inženýrských sítí s přemístěním hmot na skládku ve vzdálenosti do 3 m nebo s naložením na dopravní prostředek ručně z kameniva hrubého drceného, o tl. vrstvy přes 100 do 200 mm</t>
  </si>
  <si>
    <t>1326846911</t>
  </si>
  <si>
    <t>https://podminky.urs.cz/item/CS_URS_2025_01/113107022</t>
  </si>
  <si>
    <t>CHA+CHB</t>
  </si>
  <si>
    <t>113107030</t>
  </si>
  <si>
    <t>Odstranění podkladů nebo krytů při překopech inženýrských sítí s přemístěním hmot na skládku ve vzdálenosti do 3 m nebo s naložením na dopravní prostředek ručně z betonu prostého, o tl. vrstvy do 100 mm</t>
  </si>
  <si>
    <t>267692834</t>
  </si>
  <si>
    <t>https://podminky.urs.cz/item/CS_URS_2025_01/113107030</t>
  </si>
  <si>
    <t>113107041</t>
  </si>
  <si>
    <t>Odstranění podkladů nebo krytů při překopech inženýrských sítí s přemístěním hmot na skládku ve vzdálenosti do 3 m nebo s naložením na dopravní prostředek ručně živičných, o tl. vrstvy do 50 mm</t>
  </si>
  <si>
    <t>-375739384</t>
  </si>
  <si>
    <t>https://podminky.urs.cz/item/CS_URS_2025_01/113107041</t>
  </si>
  <si>
    <t>5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</si>
  <si>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</si>
  <si>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</si>
  <si>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</si>
  <si>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877190475</t>
  </si>
  <si>
    <t>https://podminky.urs.cz/item/CS_URS_2025_01/113202111</t>
  </si>
  <si>
    <t>6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</si>
  <si>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</si>
  <si>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</si>
  <si>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107040090</t>
  </si>
  <si>
    <t>https://podminky.urs.cz/item/CS_URS_2025_01/119001421</t>
  </si>
  <si>
    <t>sdělovací kabely, NN</t>
  </si>
  <si>
    <t>3*2,00</t>
  </si>
  <si>
    <t>7</t>
  </si>
  <si>
    <t>121151113</t>
  </si>
  <si>
    <t>Sejmutí ornice strojně při souvislé ploše přes 100 do 500 m2, tl. vrstvy do 200 mm</t>
  </si>
  <si>
    <t>-873523347</t>
  </si>
  <si>
    <t>https://podminky.urs.cz/item/CS_URS_2025_01/121151113</t>
  </si>
  <si>
    <t>8</t>
  </si>
  <si>
    <t>131251203</t>
  </si>
  <si>
    <t>Hloubení zapažených jam a zářezů strojně s urovnáním dna do předepsaného profilu a spádu v hornině třídy těžitelnosti I skupiny 3 přes 50 do 100 m3</t>
  </si>
  <si>
    <t>-1497992999</t>
  </si>
  <si>
    <t>https://podminky.urs.cz/item/CS_URS_2025_01/131251203</t>
  </si>
  <si>
    <t>tř.3 - 30%, tř.4 -60%, tř.5 - 10%</t>
  </si>
  <si>
    <t>PJ*30/100</t>
  </si>
  <si>
    <t>9</t>
  </si>
  <si>
    <t>131351203</t>
  </si>
  <si>
    <t>Hloubení zapažených jam a zářezů strojně s urovnáním dna do předepsaného profilu a spádu v hornině třídy těžitelnosti II skupiny 4 přes 50 do 100 m3</t>
  </si>
  <si>
    <t>274270478</t>
  </si>
  <si>
    <t>https://podminky.urs.cz/item/CS_URS_2025_01/131351203</t>
  </si>
  <si>
    <t>PJ*60/100</t>
  </si>
  <si>
    <t>10</t>
  </si>
  <si>
    <t>131451203</t>
  </si>
  <si>
    <t>Hloubení zapažených jam a zářezů strojně s urovnáním dna do předepsaného profilu a spádu v hornině třídy těžitelnosti II skupiny 5 přes 50 do 100 m3</t>
  </si>
  <si>
    <t>-675320243</t>
  </si>
  <si>
    <t>https://podminky.urs.cz/item/CS_URS_2025_01/131451203</t>
  </si>
  <si>
    <t>PJ*10/100</t>
  </si>
  <si>
    <t>11</t>
  </si>
  <si>
    <t>132251254</t>
  </si>
  <si>
    <t>Hloubení nezapažených rýh šířky přes 800 do 2 000 mm strojně s urovnáním dna do předepsaného profilu a spádu v hornině třídy těžitelnosti I skupiny 3 přes 100 do 500 m3</t>
  </si>
  <si>
    <t>-237910089</t>
  </si>
  <si>
    <t>https://podminky.urs.cz/item/CS_URS_2025_01/132251254</t>
  </si>
  <si>
    <t>NR*30/100</t>
  </si>
  <si>
    <t>132254204</t>
  </si>
  <si>
    <t>Hloubení zapažených rýh šířky přes 800 do 2 000 mm strojně s urovnáním dna do předepsaného profilu a spádu v hornině třídy těžitelnosti I skupiny 3 přes 100 do 500 m3</t>
  </si>
  <si>
    <t>-544541768</t>
  </si>
  <si>
    <t>https://podminky.urs.cz/item/CS_URS_2025_01/132254204</t>
  </si>
  <si>
    <t>HR*30/100</t>
  </si>
  <si>
    <t>13</t>
  </si>
  <si>
    <t>132351254</t>
  </si>
  <si>
    <t>Hloubení nezapažených rýh šířky přes 800 do 2 000 mm strojně s urovnáním dna do předepsaného profilu a spádu v hornině třídy těžitelnosti II skupiny 4 přes 100 do 500 m3</t>
  </si>
  <si>
    <t>339464500</t>
  </si>
  <si>
    <t>https://podminky.urs.cz/item/CS_URS_2025_01/132351254</t>
  </si>
  <si>
    <t>NR*60/100</t>
  </si>
  <si>
    <t>14</t>
  </si>
  <si>
    <t>132354204</t>
  </si>
  <si>
    <t>Hloubení zapažených rýh šířky přes 800 do 2 000 mm strojně s urovnáním dna do předepsaného profilu a spádu v hornině třídy těžitelnosti II skupiny 4 přes 100 do 500 m3</t>
  </si>
  <si>
    <t>-546441997</t>
  </si>
  <si>
    <t>https://podminky.urs.cz/item/CS_URS_2025_01/132354204</t>
  </si>
  <si>
    <t>HR*60/100</t>
  </si>
  <si>
    <t>15</t>
  </si>
  <si>
    <t>132451254</t>
  </si>
  <si>
    <t>Hloubení nezapažených rýh šířky přes 800 do 2 000 mm strojně s urovnáním dna do předepsaného profilu a spádu v hornině třídy těžitelnosti II skupiny 5 přes 100 do 500 m3</t>
  </si>
  <si>
    <t>-1720897109</t>
  </si>
  <si>
    <t>https://podminky.urs.cz/item/CS_URS_2025_01/132451254</t>
  </si>
  <si>
    <t>NR*10/100</t>
  </si>
  <si>
    <t>16</t>
  </si>
  <si>
    <t>132454204</t>
  </si>
  <si>
    <t>Hloubení zapažených rýh šířky přes 800 do 2 000 mm strojně s urovnáním dna do předepsaného profilu a spádu v hornině třídy těžitelnosti II skupiny 5 přes 100 do 500 m3</t>
  </si>
  <si>
    <t>1436915964</t>
  </si>
  <si>
    <t>https://podminky.urs.cz/item/CS_URS_2025_01/132454204</t>
  </si>
  <si>
    <t>HR*10/100</t>
  </si>
  <si>
    <t>17</t>
  </si>
  <si>
    <t>139001101</t>
  </si>
  <si>
    <t>Příplatek k cenám hloubených vykopávek za ztížení vykopávky v blízkosti podzemního vedení nebo výbušnin pro jakoukoliv třídu horniny</t>
  </si>
  <si>
    <t>-1527126019</t>
  </si>
  <si>
    <t>https://podminky.urs.cz/item/CS_URS_2025_01/139001101</t>
  </si>
  <si>
    <t>"sděl.vedení, NN" 2,00*1,80*1,20*3</t>
  </si>
  <si>
    <t>"patka reklamního poutače" 2,5*1*1,2</t>
  </si>
  <si>
    <t>18</t>
  </si>
  <si>
    <t>151101101</t>
  </si>
  <si>
    <t>Zřízení pažení a rozepření stěn rýh pro podzemní vedení příložné pro jakoukoliv mezerovitost, hloubky do 2 m</t>
  </si>
  <si>
    <t>1263199946</t>
  </si>
  <si>
    <t>https://podminky.urs.cz/item/CS_URS_2025_01/151101101</t>
  </si>
  <si>
    <t>"O2b" 1,90*84,66*2</t>
  </si>
  <si>
    <t>19</t>
  </si>
  <si>
    <t>151101111</t>
  </si>
  <si>
    <t>Odstranění pažení a rozepření stěn rýh pro podzemní vedení s uložením materiálu na vzdálenost do 3 m od kraje výkopu příložné, hloubky do 2 m</t>
  </si>
  <si>
    <t>1172547159</t>
  </si>
  <si>
    <t>https://podminky.urs.cz/item/CS_URS_2025_01/151101111</t>
  </si>
  <si>
    <t>20</t>
  </si>
  <si>
    <t>151101201</t>
  </si>
  <si>
    <t>Zřízení pažení stěn výkopu bez rozepření nebo vzepření příložné, hloubky do 4 m</t>
  </si>
  <si>
    <t>-649910830</t>
  </si>
  <si>
    <t>https://podminky.urs.cz/item/CS_URS_2025_01/151101201</t>
  </si>
  <si>
    <t>"O2a" (2,74+1,90)/2*10,34*2</t>
  </si>
  <si>
    <t>151101211</t>
  </si>
  <si>
    <t>Odstranění pažení stěn výkopu bez rozepření nebo vzepření s uložením pažin na vzdálenost do 3 m od okraje výkopu příložné, hloubky do 4 m</t>
  </si>
  <si>
    <t>-805062158</t>
  </si>
  <si>
    <t>https://podminky.urs.cz/item/CS_URS_2025_01/151101211</t>
  </si>
  <si>
    <t>22</t>
  </si>
  <si>
    <t>151101301</t>
  </si>
  <si>
    <t>Zřízení rozepření zapažených stěn výkopů s potřebným přepažováním při pažení příložném, hloubky do 4 m</t>
  </si>
  <si>
    <t>1824967125</t>
  </si>
  <si>
    <t>https://podminky.urs.cz/item/CS_URS_2025_01/151101301</t>
  </si>
  <si>
    <t>23</t>
  </si>
  <si>
    <t>151101311</t>
  </si>
  <si>
    <t>Odstranění rozepření stěn výkopů s uložením materiálu na vzdálenost do 3 m od okraje výkopu pažení příložného, hloubky do 4 m</t>
  </si>
  <si>
    <t>116470881</t>
  </si>
  <si>
    <t>https://podminky.urs.cz/item/CS_URS_2025_01/151101311</t>
  </si>
  <si>
    <t>24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</si>
  <si>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</si>
  <si>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</si>
  <si>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-1522104825</t>
  </si>
  <si>
    <t>https://podminky.urs.cz/item/CS_URS_2025_01/162251102</t>
  </si>
  <si>
    <t>přesun drtí v rámci stavby</t>
  </si>
  <si>
    <t>"lože" 16,515</t>
  </si>
  <si>
    <t>"obsyp" 110,845</t>
  </si>
  <si>
    <t>25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</si>
  <si>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</si>
  <si>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</si>
  <si>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-861341478</t>
  </si>
  <si>
    <t>https://podminky.urs.cz/item/CS_URS_2025_01/162751137</t>
  </si>
  <si>
    <t>(HR+PJ+NR)*70/100</t>
  </si>
  <si>
    <t>na zásyp (objem zásypu - objem zeminy tř.3)</t>
  </si>
  <si>
    <t>-1*(243,872-113,974)</t>
  </si>
  <si>
    <t>26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</si>
  <si>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</si>
  <si>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</si>
  <si>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-1159060936</t>
  </si>
  <si>
    <t>https://podminky.urs.cz/item/CS_URS_2025_01/162751139</t>
  </si>
  <si>
    <t>136,04*5 'Přepočtené koeficientem množství</t>
  </si>
  <si>
    <t>27</t>
  </si>
  <si>
    <t>167151101</t>
  </si>
  <si>
    <t>Nakládání, skládání a překládání neulehlého výkopku nebo sypaniny strojně nakládání, množství do 100 m3, z horniny třídy těžitelnosti I, skupiny 1 až 3</t>
  </si>
  <si>
    <t>-1452537339</t>
  </si>
  <si>
    <t>https://podminky.urs.cz/item/CS_URS_2025_01/167151101</t>
  </si>
  <si>
    <t>(HR+PJ+NR)*30/100</t>
  </si>
  <si>
    <t>28</t>
  </si>
  <si>
    <t>167151102</t>
  </si>
  <si>
    <t>Nakládání, skládání a překládání neulehlého výkopku nebo sypaniny strojně nakládání, množství do 100 m3, z horniny třídy těžitelnosti II, skupiny 4 a 5</t>
  </si>
  <si>
    <t>1404696892</t>
  </si>
  <si>
    <t>https://podminky.urs.cz/item/CS_URS_2025_01/167151102</t>
  </si>
  <si>
    <t>29</t>
  </si>
  <si>
    <t>171201231</t>
  </si>
  <si>
    <t>Poplatek za uložení stavebního odpadu na recyklační skládce (skládkovné) zeminy a kamení zatříděného do Katalogu odpadů pod kódem 17 05 04</t>
  </si>
  <si>
    <t>t</t>
  </si>
  <si>
    <t>980140953</t>
  </si>
  <si>
    <t>https://podminky.urs.cz/item/CS_URS_2025_01/171201231</t>
  </si>
  <si>
    <t>136,04*1,8 'Přepočtené koeficientem množství</t>
  </si>
  <si>
    <t>30</t>
  </si>
  <si>
    <t>171251201</t>
  </si>
  <si>
    <t>Uložení sypaniny na skládky nebo meziskládky bez hutnění s upravením uložené sypaniny do předepsaného tvaru</t>
  </si>
  <si>
    <t>-932048313</t>
  </si>
  <si>
    <t>https://podminky.urs.cz/item/CS_URS_2025_01/171251201</t>
  </si>
  <si>
    <t>výkop</t>
  </si>
  <si>
    <t>HR+PJ+NR</t>
  </si>
  <si>
    <t>odpočet zásyp</t>
  </si>
  <si>
    <t>-243,872</t>
  </si>
  <si>
    <t>31</t>
  </si>
  <si>
    <t>174151101</t>
  </si>
  <si>
    <t>Zásyp sypaninou z jakékoliv horniny strojně s uložením výkopku ve vrstvách se zhutněním jam, šachet, rýh nebo kolem objektů v těchto vykopávkách</t>
  </si>
  <si>
    <t>-1461326088</t>
  </si>
  <si>
    <t>https://podminky.urs.cz/item/CS_URS_2025_01/174151101</t>
  </si>
  <si>
    <t>odpočty</t>
  </si>
  <si>
    <t>"lože" -16,515</t>
  </si>
  <si>
    <t>"obsyp" -119,525</t>
  </si>
  <si>
    <t>32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</si>
  <si>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</si>
  <si>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</si>
  <si>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-872174266</t>
  </si>
  <si>
    <t>https://podminky.urs.cz/item/CS_URS_2025_01/175151101</t>
  </si>
  <si>
    <t xml:space="preserve">"celkový objem" </t>
  </si>
  <si>
    <t>do vel.zrn 22mm</t>
  </si>
  <si>
    <t>"O2a" 10,50*2,60*0,70</t>
  </si>
  <si>
    <t>"O2b" 84,50*1,30*0,70</t>
  </si>
  <si>
    <t>"O1" 28,00*1,20*0,70</t>
  </si>
  <si>
    <t>Mezisoučet</t>
  </si>
  <si>
    <t>"potrubí" -pi*0,30*0,30/4*122,80</t>
  </si>
  <si>
    <t>33</t>
  </si>
  <si>
    <t>M</t>
  </si>
  <si>
    <t>58337331</t>
  </si>
  <si>
    <t>štěrkopísek frakce 0/22</t>
  </si>
  <si>
    <t>-1510550547</t>
  </si>
  <si>
    <t>110,845*2 'Přepočtené koeficientem množství</t>
  </si>
  <si>
    <t>34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</si>
  <si>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</si>
  <si>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</si>
  <si>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-235518219</t>
  </si>
  <si>
    <t>https://podminky.urs.cz/item/CS_URS_2025_01/181111111</t>
  </si>
  <si>
    <t>35</t>
  </si>
  <si>
    <t>181351103</t>
  </si>
  <si>
    <t>Rozprostření a urovnání ornice v rovině nebo ve svahu sklonu do 1:5 strojně při souvislé ploše přes 100 do 500 m2, tl. vrstvy do 200 mm</t>
  </si>
  <si>
    <t>249614475</t>
  </si>
  <si>
    <t>https://podminky.urs.cz/item/CS_URS_2025_01/181351103</t>
  </si>
  <si>
    <t>36</t>
  </si>
  <si>
    <t>181411131</t>
  </si>
  <si>
    <t>Založení trávníku na půdě předem připravené plochy do 1000 m2 výsevem včetně utažení parkového v rovině nebo na svahu do 1:5</t>
  </si>
  <si>
    <t>-523040108</t>
  </si>
  <si>
    <t>https://podminky.urs.cz/item/CS_URS_2025_01/181411131</t>
  </si>
  <si>
    <t>37</t>
  </si>
  <si>
    <t>00572410</t>
  </si>
  <si>
    <t>osivo směs travní parková</t>
  </si>
  <si>
    <t>kg</t>
  </si>
  <si>
    <t>880596844</t>
  </si>
  <si>
    <t>196,65*0,015 'Přepočtené koeficientem množství</t>
  </si>
  <si>
    <t>38</t>
  </si>
  <si>
    <t>181951111</t>
  </si>
  <si>
    <t>Úprava pláně vyrovnáním výškových rozdílů strojně v hornině třídy těžitelnosti I, skupiny 1 až 3 bez zhutnění</t>
  </si>
  <si>
    <t>1852988369</t>
  </si>
  <si>
    <t>https://podminky.urs.cz/item/CS_URS_2025_01/181951111</t>
  </si>
  <si>
    <t>39</t>
  </si>
  <si>
    <t>184201112</t>
  </si>
  <si>
    <t>Výsadba stromů bez balu do předem vyhloubené jamky se zalitím v rovině nebo na svahu do 1:5, při výšce kmene přes 1,8 do 2,5 m</t>
  </si>
  <si>
    <t>kus</t>
  </si>
  <si>
    <t>-1369276861</t>
  </si>
  <si>
    <t>https://podminky.urs.cz/item/CS_URS_2025_01/184201112</t>
  </si>
  <si>
    <t>40</t>
  </si>
  <si>
    <t>184214111</t>
  </si>
  <si>
    <t>Ochrana terminálu stromu zřízením opory s vyvázáním, výšky dřeviny do 4 m</t>
  </si>
  <si>
    <t>-1374198702</t>
  </si>
  <si>
    <t>https://podminky.urs.cz/item/CS_URS_2025_01/184214111</t>
  </si>
  <si>
    <t>41</t>
  </si>
  <si>
    <t>60591255</t>
  </si>
  <si>
    <t>kůl vyvazovací dřevěný impregnovaný D 8cm dl 2,5m</t>
  </si>
  <si>
    <t>1175674975</t>
  </si>
  <si>
    <t>42</t>
  </si>
  <si>
    <t>184512113</t>
  </si>
  <si>
    <t>Vyzvednutí dřeviny k přesazení bez balu v rovině nebo na svahu do 1:5 stromů průměru kmene do 0,1 m</t>
  </si>
  <si>
    <t>635361458</t>
  </si>
  <si>
    <t>https://podminky.urs.cz/item/CS_URS_2025_01/184512113</t>
  </si>
  <si>
    <t>43</t>
  </si>
  <si>
    <t>185803211</t>
  </si>
  <si>
    <t>Uválcování trávníku v rovině nebo na svahu do 1:5</t>
  </si>
  <si>
    <t>-2062780214</t>
  </si>
  <si>
    <t>https://podminky.urs.cz/item/CS_URS_2025_01/185803211</t>
  </si>
  <si>
    <t>44</t>
  </si>
  <si>
    <t>Rz001</t>
  </si>
  <si>
    <t>Třídění výkopku na zeminu vhodnou pro zpětný zásyp</t>
  </si>
  <si>
    <t>-169904903</t>
  </si>
  <si>
    <t>P</t>
  </si>
  <si>
    <t>Poznámka k položce:_x000d_
Položka obsahuje rozdělení vykopané zeminy vhodnou pro zpětný zásyp._x000d_
Zemina vhodná pro zpětný zásyp bude odvezena přednostně na trvalou skládku. Nevhodné pro zásyp jsou vodou nasycené, promočené zeminy (bláto), rašelina, ornice, znečištěné vrstvy zemin, odpady.</t>
  </si>
  <si>
    <t>objem výkopů</t>
  </si>
  <si>
    <t>45</t>
  </si>
  <si>
    <t>Rz002</t>
  </si>
  <si>
    <t>Zabezpečení zemníku dočasné skládky</t>
  </si>
  <si>
    <t>-417257900</t>
  </si>
  <si>
    <t>Poznámka k položce:_x000d_
Zabezpečení zemníku dočasné skládky proti promočení dešťovými srážkami z důvodu zachování její stávající hutnitelnosti.</t>
  </si>
  <si>
    <t>Vodorovné konstrukce</t>
  </si>
  <si>
    <t>46</t>
  </si>
  <si>
    <t>451573111</t>
  </si>
  <si>
    <t>Lože pod potrubí, stoky a drobné objekty v otevřeném výkopu z písku a štěrkopísku do 63 mm</t>
  </si>
  <si>
    <t>62148801</t>
  </si>
  <si>
    <t>https://podminky.urs.cz/item/CS_URS_2025_01/451573111</t>
  </si>
  <si>
    <t>"O2a" 10,50*2,60*0,10</t>
  </si>
  <si>
    <t>"O2b" 84,50*1,30*0,10</t>
  </si>
  <si>
    <t>"O1" 28,00*1,00*0,10</t>
  </si>
  <si>
    <t>47</t>
  </si>
  <si>
    <t>452313141</t>
  </si>
  <si>
    <t>Podkladní a zajišťovací konstrukce z betonu prostého v otevřeném výkopu bez zvýšených nároků na prostředí bloky pro potrubí z betonu tř. C 16/20</t>
  </si>
  <si>
    <t>1537274539</t>
  </si>
  <si>
    <t>https://podminky.urs.cz/item/CS_URS_2025_01/452313141</t>
  </si>
  <si>
    <t>"pod koleno" 0,13*1</t>
  </si>
  <si>
    <t>48</t>
  </si>
  <si>
    <t>452353111</t>
  </si>
  <si>
    <t>Bednění podkladních a zajišťovacích konstrukcí v otevřeném výkopu bloků pro potrubí zřízení</t>
  </si>
  <si>
    <t>-793890911</t>
  </si>
  <si>
    <t>https://podminky.urs.cz/item/CS_URS_2025_01/452353111</t>
  </si>
  <si>
    <t>"pod koleno" 0,50*1</t>
  </si>
  <si>
    <t>49</t>
  </si>
  <si>
    <t>452353112</t>
  </si>
  <si>
    <t>Bednění podkladních a zajišťovacích konstrukcí v otevřeném výkopu bloků pro potrubí odstranění</t>
  </si>
  <si>
    <t>394513479</t>
  </si>
  <si>
    <t>https://podminky.urs.cz/item/CS_URS_2025_01/452353112</t>
  </si>
  <si>
    <t>Komunikace pozemní</t>
  </si>
  <si>
    <t>50</t>
  </si>
  <si>
    <t>564750001</t>
  </si>
  <si>
    <t>Podklad nebo kryt z kameniva hrubého drceného vel. 8-16 mm s rozprostřením a zhutněním plochy jednotlivě do 100 m2, po zhutnění tl. 150 mm</t>
  </si>
  <si>
    <t>-641562118</t>
  </si>
  <si>
    <t>https://podminky.urs.cz/item/CS_URS_2025_01/564750001</t>
  </si>
  <si>
    <t>51</t>
  </si>
  <si>
    <t>564750101</t>
  </si>
  <si>
    <t>Podklad nebo kryt z kameniva hrubého drceného vel. 16-32 mm s rozprostřením a zhutněním plochy jednotlivě do 100 m2, po zhutnění tl. 150 mm</t>
  </si>
  <si>
    <t>73738572</t>
  </si>
  <si>
    <t>https://podminky.urs.cz/item/CS_URS_2025_01/564750101</t>
  </si>
  <si>
    <t>52</t>
  </si>
  <si>
    <t>564801012</t>
  </si>
  <si>
    <t>Podklad ze štěrkodrti ŠD s rozprostřením a zhutněním plochy jednotlivě do 100 m2, po zhutnění tl. 40 mm</t>
  </si>
  <si>
    <t>-138265948</t>
  </si>
  <si>
    <t>https://podminky.urs.cz/item/CS_URS_2025_01/564801012</t>
  </si>
  <si>
    <t>fr.4-8</t>
  </si>
  <si>
    <t>53</t>
  </si>
  <si>
    <t>578142115.1</t>
  </si>
  <si>
    <t>Litý asfalt MA 8 (LAJ) s rozprostřením z nemodifikovaného asfaltu v pruhu šířky do 3 m tl. 50 mm</t>
  </si>
  <si>
    <t>1709232250</t>
  </si>
  <si>
    <t>54</t>
  </si>
  <si>
    <t>581114111</t>
  </si>
  <si>
    <t>Kryt z prostého betonu komunikací pro pěší tl. 80 mm</t>
  </si>
  <si>
    <t>1988570597</t>
  </si>
  <si>
    <t>https://podminky.urs.cz/item/CS_URS_2025_01/581114111</t>
  </si>
  <si>
    <t>55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</si>
  <si>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</si>
  <si>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</si>
  <si>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-1736584034</t>
  </si>
  <si>
    <t>https://podminky.urs.cz/item/CS_URS_2025_01/596211110</t>
  </si>
  <si>
    <t>Trubní vedení</t>
  </si>
  <si>
    <t>56</t>
  </si>
  <si>
    <t>851371131</t>
  </si>
  <si>
    <t>Montáž potrubí z trub litinových tlakových hrdlových v otevřeném výkopu s integrovaným těsněním DN 300</t>
  </si>
  <si>
    <t>-921284422</t>
  </si>
  <si>
    <t>https://podminky.urs.cz/item/CS_URS_2025_01/851371131</t>
  </si>
  <si>
    <t>57</t>
  </si>
  <si>
    <t>55254086</t>
  </si>
  <si>
    <t>trouba vodovodní litinová hrdlová hrdlová Zn+Al povlak K9 dl 6m DN 300</t>
  </si>
  <si>
    <t>-1867558161</t>
  </si>
  <si>
    <t>122,8*1,01 'Přepočtené koeficientem množství</t>
  </si>
  <si>
    <t>58</t>
  </si>
  <si>
    <t>55291035</t>
  </si>
  <si>
    <t>kroužek těsnící gumový TYTON-SIT-PLUS DN 300 pro vodovodní potrubí</t>
  </si>
  <si>
    <t>444319966</t>
  </si>
  <si>
    <t>Poznámka k položce:_x000d_
viz. technická specifikace</t>
  </si>
  <si>
    <t>59</t>
  </si>
  <si>
    <t>857242122</t>
  </si>
  <si>
    <t>Montáž litinových tvarovek na potrubí litinovém tlakovém jednoosých na potrubí z trub přírubových v otevřeném výkopu, kanálu nebo v šachtě DN 80</t>
  </si>
  <si>
    <t>-702621882</t>
  </si>
  <si>
    <t>https://podminky.urs.cz/item/CS_URS_2025_01/857242122</t>
  </si>
  <si>
    <t>60</t>
  </si>
  <si>
    <t>55254047.1</t>
  </si>
  <si>
    <t>koleno 90° s patkou přírubové litinové vodovodní N-kus PN10/40 DN 80 prodloužené</t>
  </si>
  <si>
    <t>-328693931</t>
  </si>
  <si>
    <t>61</t>
  </si>
  <si>
    <t>55253235</t>
  </si>
  <si>
    <t>tvarovka přírubová litinová vodovodní FF-kus PN10/16 DN 80 dl 200mm</t>
  </si>
  <si>
    <t>-378068394</t>
  </si>
  <si>
    <t>62</t>
  </si>
  <si>
    <t>55291303</t>
  </si>
  <si>
    <t>těsnění pryžové s ocelovou vložkou DN 80</t>
  </si>
  <si>
    <t>1841833719</t>
  </si>
  <si>
    <t>63</t>
  </si>
  <si>
    <t>857262122</t>
  </si>
  <si>
    <t>Montáž litinových tvarovek na potrubí litinovém tlakovém jednoosých na potrubí z trub přírubových v otevřeném výkopu, kanálu nebo v šachtě DN 100</t>
  </si>
  <si>
    <t>-429533324</t>
  </si>
  <si>
    <t>https://podminky.urs.cz/item/CS_URS_2025_01/857262122</t>
  </si>
  <si>
    <t>64</t>
  </si>
  <si>
    <t>HWL.80110008016</t>
  </si>
  <si>
    <t>PŘÍRUBA REDUKOVANÁ XR-A 100/80</t>
  </si>
  <si>
    <t>1423871501</t>
  </si>
  <si>
    <t>65</t>
  </si>
  <si>
    <t>857371131</t>
  </si>
  <si>
    <t>Montáž litinových tvarovek na potrubí litinovém tlakovém jednoosých na potrubí z trub hrdlových v otevřeném výkopu, kanálu nebo v šachtě s integrovaným těsněním DN 300</t>
  </si>
  <si>
    <t>-274241209</t>
  </si>
  <si>
    <t>https://podminky.urs.cz/item/CS_URS_2025_01/857371131</t>
  </si>
  <si>
    <t>66</t>
  </si>
  <si>
    <t>55253946</t>
  </si>
  <si>
    <t>koleno hrdlové z tvárné litiny,práškový epoxid tl 250µm MMK-kus DN 300-45°</t>
  </si>
  <si>
    <t>2090031055</t>
  </si>
  <si>
    <t>67</t>
  </si>
  <si>
    <t>31951022</t>
  </si>
  <si>
    <t>potrubní spojka jištěná proti posuvu hrdlo-hrdlo DN 300</t>
  </si>
  <si>
    <t>1488389529</t>
  </si>
  <si>
    <t>68</t>
  </si>
  <si>
    <t>857372122</t>
  </si>
  <si>
    <t>Montáž litinových tvarovek na potrubí litinovém tlakovém jednoosých na potrubí z trub přírubových v otevřeném výkopu, kanálu nebo v šachtě DN 300</t>
  </si>
  <si>
    <t>1933039303</t>
  </si>
  <si>
    <t>https://podminky.urs.cz/item/CS_URS_2025_01/857372122</t>
  </si>
  <si>
    <t>69</t>
  </si>
  <si>
    <t>55253628</t>
  </si>
  <si>
    <t>přechod přírubový,práškový epoxid tl 250µm FFR-kus litinový DN 300/100</t>
  </si>
  <si>
    <t>901245625</t>
  </si>
  <si>
    <t>70</t>
  </si>
  <si>
    <t>55253629</t>
  </si>
  <si>
    <t>přechod přírubový,práškový epoxid tl 250µm FFR-kus litinový DN 300/150</t>
  </si>
  <si>
    <t>1455508108</t>
  </si>
  <si>
    <t>71</t>
  </si>
  <si>
    <t>55253495</t>
  </si>
  <si>
    <t>tvarovka přírubová litinová s hladkým koncem,práškový epoxid tl 250µm F-kus DN 300</t>
  </si>
  <si>
    <t>-27336258</t>
  </si>
  <si>
    <t>72</t>
  </si>
  <si>
    <t>55253898</t>
  </si>
  <si>
    <t>tvarovka přírubová s hrdlem z tvárné litiny,práškový epoxid tl 250µm EU-kus dl 150mm DN 300</t>
  </si>
  <si>
    <t>-649632477</t>
  </si>
  <si>
    <t>73</t>
  </si>
  <si>
    <t>31951011</t>
  </si>
  <si>
    <t>potrubní spojka jištěná proti posuvu hrdlo-příruba DN 300</t>
  </si>
  <si>
    <t>383035283</t>
  </si>
  <si>
    <t>74</t>
  </si>
  <si>
    <t>55291309</t>
  </si>
  <si>
    <t>těsnění pryžové s ocelovou vložkou DN 300</t>
  </si>
  <si>
    <t>-590399011</t>
  </si>
  <si>
    <t>75</t>
  </si>
  <si>
    <t>55291306</t>
  </si>
  <si>
    <t>těsnění pryžové s ocelovou vložkou DN 150</t>
  </si>
  <si>
    <t>1758659409</t>
  </si>
  <si>
    <t>76</t>
  </si>
  <si>
    <t>55291304</t>
  </si>
  <si>
    <t>těsnění pryžové s ocelovou vložkou DN 100</t>
  </si>
  <si>
    <t>-1533305188</t>
  </si>
  <si>
    <t>77</t>
  </si>
  <si>
    <t>857373131</t>
  </si>
  <si>
    <t>Montáž litinových tvarovek na potrubí litinovém tlakovém odbočných na potrubí z trub hrdlových v otevřeném výkopu, kanálu nebo v šachtě s integrovaným těsněním DN 300</t>
  </si>
  <si>
    <t>-69260071</t>
  </si>
  <si>
    <t>https://podminky.urs.cz/item/CS_URS_2025_01/857373131</t>
  </si>
  <si>
    <t>78</t>
  </si>
  <si>
    <t>55253600</t>
  </si>
  <si>
    <t>kříž přírubový litinový PN10/16 TT-kus DN 300/300</t>
  </si>
  <si>
    <t>-1017148931</t>
  </si>
  <si>
    <t>79</t>
  </si>
  <si>
    <t>891241112</t>
  </si>
  <si>
    <t>Montáž vodovodních armatur na potrubí šoupátek nebo klapek uzavíracích v otevřeném výkopu nebo v šachtách s osazením zemní soupravy (bez poklopů) DN 80</t>
  </si>
  <si>
    <t>-1222533566</t>
  </si>
  <si>
    <t>https://podminky.urs.cz/item/CS_URS_2025_01/891241112</t>
  </si>
  <si>
    <t>80</t>
  </si>
  <si>
    <t>42221303</t>
  </si>
  <si>
    <t>šoupátko pitná voda litina GGG 50 krátká stavební dl PN10/16 DN 80x180mm</t>
  </si>
  <si>
    <t>1305073653</t>
  </si>
  <si>
    <t>81</t>
  </si>
  <si>
    <t>AVK.7551050</t>
  </si>
  <si>
    <t>Teleskopická souprava, pro šoupě DN 65-80, rozsah 1,05-1,75 m</t>
  </si>
  <si>
    <t>284689688</t>
  </si>
  <si>
    <t>82</t>
  </si>
  <si>
    <t>891247112</t>
  </si>
  <si>
    <t>Montáž vodovodních armatur na potrubí hydrantů podzemních (bez osazení poklopů) DN 80</t>
  </si>
  <si>
    <t>1834135914</t>
  </si>
  <si>
    <t>https://podminky.urs.cz/item/CS_URS_2025_01/891247112</t>
  </si>
  <si>
    <t>83</t>
  </si>
  <si>
    <t>42273593</t>
  </si>
  <si>
    <t>hydrant podzemní DN 80 PN 16 dvojitý uzávěr s koulí krycí v 1250mm</t>
  </si>
  <si>
    <t>-1611266967</t>
  </si>
  <si>
    <t>84</t>
  </si>
  <si>
    <t>RMAT00H1</t>
  </si>
  <si>
    <t>hydrantový drenážní blok</t>
  </si>
  <si>
    <t>986396103</t>
  </si>
  <si>
    <t>85</t>
  </si>
  <si>
    <t>891311112</t>
  </si>
  <si>
    <t>Montáž vodovodních armatur na potrubí šoupátek nebo klapek uzavíracích v otevřeném výkopu nebo v šachtách s osazením zemní soupravy (bez poklopů) DN 150</t>
  </si>
  <si>
    <t>-322116296</t>
  </si>
  <si>
    <t>https://podminky.urs.cz/item/CS_URS_2025_01/891311112</t>
  </si>
  <si>
    <t>86</t>
  </si>
  <si>
    <t>42221306</t>
  </si>
  <si>
    <t>šoupátko pitná voda litina GGG 50 krátká stavební dl PN10/16 DN 150x210mm</t>
  </si>
  <si>
    <t>-1369240095</t>
  </si>
  <si>
    <t>87</t>
  </si>
  <si>
    <t>AVK.7561050</t>
  </si>
  <si>
    <t>Teleskopická souprava, pro šoupě DN 100-150, rozsah 1,05-1,75 m</t>
  </si>
  <si>
    <t>1908530612</t>
  </si>
  <si>
    <t>88</t>
  </si>
  <si>
    <t>892372111</t>
  </si>
  <si>
    <t>Tlakové zkoušky vodou zabezpečení konců potrubí při tlakových zkouškách DN do 300</t>
  </si>
  <si>
    <t>267237181</t>
  </si>
  <si>
    <t>https://podminky.urs.cz/item/CS_URS_2025_01/892372111</t>
  </si>
  <si>
    <t>89</t>
  </si>
  <si>
    <t>892381111</t>
  </si>
  <si>
    <t>Tlakové zkoušky vodou na potrubí DN 250, 300 nebo 350</t>
  </si>
  <si>
    <t>-1589242244</t>
  </si>
  <si>
    <t>https://podminky.urs.cz/item/CS_URS_2025_01/892381111</t>
  </si>
  <si>
    <t>90</t>
  </si>
  <si>
    <t>892383122</t>
  </si>
  <si>
    <t>Proplach a dezinfekce vodovodního potrubí DN 250, 300 nebo 350</t>
  </si>
  <si>
    <t>1712871827</t>
  </si>
  <si>
    <t>https://podminky.urs.cz/item/CS_URS_2025_01/892383122</t>
  </si>
  <si>
    <t>91</t>
  </si>
  <si>
    <t>899401112</t>
  </si>
  <si>
    <t>Osazení poklopů uličních s pevným rámem litinových šoupátkových</t>
  </si>
  <si>
    <t>-1784832935</t>
  </si>
  <si>
    <t>https://podminky.urs.cz/item/CS_URS_2025_01/899401112</t>
  </si>
  <si>
    <t>92</t>
  </si>
  <si>
    <t>55241101</t>
  </si>
  <si>
    <t>poklop šoupátkový litinový bez ventilace tř D400 v pevném rámu</t>
  </si>
  <si>
    <t>-1914399315</t>
  </si>
  <si>
    <t>93</t>
  </si>
  <si>
    <t>42210050</t>
  </si>
  <si>
    <t>deska podkladová uličního poklopu litinového šoupatového</t>
  </si>
  <si>
    <t>-1918087183</t>
  </si>
  <si>
    <t>94</t>
  </si>
  <si>
    <t>899401113</t>
  </si>
  <si>
    <t>Osazení poklopů uličních s pevným rámem litinových hydrantových</t>
  </si>
  <si>
    <t>-332733693</t>
  </si>
  <si>
    <t>https://podminky.urs.cz/item/CS_URS_2025_01/899401113</t>
  </si>
  <si>
    <t>95</t>
  </si>
  <si>
    <t>42291452</t>
  </si>
  <si>
    <t>poklop litinový hydrantový DN 80</t>
  </si>
  <si>
    <t>-1177951350</t>
  </si>
  <si>
    <t>96</t>
  </si>
  <si>
    <t>42210052</t>
  </si>
  <si>
    <t>deska podkladová uličního poklopu litinového hydrantového</t>
  </si>
  <si>
    <t>-1934833979</t>
  </si>
  <si>
    <t>97</t>
  </si>
  <si>
    <t>899721111.1R</t>
  </si>
  <si>
    <t>Kovový signalizační vodič, CYKY-0 2x1,5 mm, průřez vodiče: 1,5 mm2, počet žil:2, materiál vodiče: měď, izolace z PVC ideálně modrá, alternativně černé barvy</t>
  </si>
  <si>
    <t>1157808412</t>
  </si>
  <si>
    <t>98</t>
  </si>
  <si>
    <t>899722114</t>
  </si>
  <si>
    <t>Krytí potrubí z plastů výstražnou fólií z PVC šířky přes 34 do 40 cm</t>
  </si>
  <si>
    <t>-1647792000</t>
  </si>
  <si>
    <t>https://podminky.urs.cz/item/CS_URS_2025_01/899722114</t>
  </si>
  <si>
    <t>Poznámka k položce:_x000d_
viz. technické specifikace</t>
  </si>
  <si>
    <t>99</t>
  </si>
  <si>
    <t>899910202</t>
  </si>
  <si>
    <t>Výplň potrubí trub betonových, litinových nebo kameninových cementopopílkovou suspenzí spádem, délky přes 50 do 100 m</t>
  </si>
  <si>
    <t>-228777855</t>
  </si>
  <si>
    <t>https://podminky.urs.cz/item/CS_URS_2025_01/899910202</t>
  </si>
  <si>
    <t>st.potrubí</t>
  </si>
  <si>
    <t>pi*0,30*0,3/4*110,00</t>
  </si>
  <si>
    <t>Ostatní konstrukce a práce, bourání</t>
  </si>
  <si>
    <t>100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</si>
  <si>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</si>
  <si>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</si>
  <si>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257111336</t>
  </si>
  <si>
    <t>https://podminky.urs.cz/item/CS_URS_2025_01/916111123</t>
  </si>
  <si>
    <t>odláždění poklopu hydrantu, šoupátka</t>
  </si>
  <si>
    <t>3*(1,47+1,87)</t>
  </si>
  <si>
    <t>101</t>
  </si>
  <si>
    <t>58381007</t>
  </si>
  <si>
    <t>kostka štípaná dlažební žula drobná 8/10</t>
  </si>
  <si>
    <t>1550648706</t>
  </si>
  <si>
    <t>10,02*0,1 'Přepočtené koeficientem množství</t>
  </si>
  <si>
    <t>102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</si>
  <si>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</si>
  <si>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</si>
  <si>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-380491749</t>
  </si>
  <si>
    <t>https://podminky.urs.cz/item/CS_URS_2025_01/916231213</t>
  </si>
  <si>
    <t>103</t>
  </si>
  <si>
    <t>59217017</t>
  </si>
  <si>
    <t>obrubník betonový chodníkový 1000x100x250mm</t>
  </si>
  <si>
    <t>-469809258</t>
  </si>
  <si>
    <t>4*1,02 'Přepočtené koeficientem množství</t>
  </si>
  <si>
    <t>104</t>
  </si>
  <si>
    <t>916991121</t>
  </si>
  <si>
    <t>Lože pod obrubníky, krajníky nebo obruby z dlažebních kostek z betonu prostého</t>
  </si>
  <si>
    <t>-99132832</t>
  </si>
  <si>
    <t>https://podminky.urs.cz/item/CS_URS_2025_01/916991121</t>
  </si>
  <si>
    <t>obrubnik</t>
  </si>
  <si>
    <t>10,50*0,20*0,30</t>
  </si>
  <si>
    <t>3*(1,47+1,87)*0,20*0,20</t>
  </si>
  <si>
    <t>105</t>
  </si>
  <si>
    <t>979021112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</si>
  <si>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chodníkových</t>
  </si>
  <si>
    <t>-802106977</t>
  </si>
  <si>
    <t>https://podminky.urs.cz/item/CS_URS_2025_01/979021112</t>
  </si>
  <si>
    <t>106</t>
  </si>
  <si>
    <t>979051121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</si>
  <si>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</si>
  <si>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306210257</t>
  </si>
  <si>
    <t>https://podminky.urs.cz/item/CS_URS_2025_01/979051121</t>
  </si>
  <si>
    <t>997</t>
  </si>
  <si>
    <t>Přesun sutě</t>
  </si>
  <si>
    <t>107</t>
  </si>
  <si>
    <t>997013501</t>
  </si>
  <si>
    <t>Odvoz suti a vybouraných hmot na skládku nebo meziskládku se složením, na vzdálenost do 1 km</t>
  </si>
  <si>
    <t>807128391</t>
  </si>
  <si>
    <t>https://podminky.urs.cz/item/CS_URS_2025_01/997013501</t>
  </si>
  <si>
    <t>108</t>
  </si>
  <si>
    <t>997013509</t>
  </si>
  <si>
    <t>Odvoz suti a vybouraných hmot na skládku nebo meziskládku se složením, na vzdálenost Příplatek k ceně za každý další započatý 1 km přes 1 km</t>
  </si>
  <si>
    <t>346952049</t>
  </si>
  <si>
    <t>https://podminky.urs.cz/item/CS_URS_2025_01/997013509</t>
  </si>
  <si>
    <t>14,622*15 'Přepočtené koeficientem množství</t>
  </si>
  <si>
    <t>109</t>
  </si>
  <si>
    <t>997013861</t>
  </si>
  <si>
    <t>Poplatek za uložení stavebního odpadu na recyklační skládce (skládkovné) z prostého betonu zatříděného do Katalogu odpadů pod kódem 17 01 01</t>
  </si>
  <si>
    <t>-1902956817</t>
  </si>
  <si>
    <t>https://podminky.urs.cz/item/CS_URS_2025_01/997013861</t>
  </si>
  <si>
    <t>2,73+2,52+2,153</t>
  </si>
  <si>
    <t>110</t>
  </si>
  <si>
    <t>997013873</t>
  </si>
  <si>
    <t>474770162</t>
  </si>
  <si>
    <t>https://podminky.urs.cz/item/CS_URS_2025_01/997013873</t>
  </si>
  <si>
    <t>111</t>
  </si>
  <si>
    <t>997013875</t>
  </si>
  <si>
    <t>Poplatek za uložení stavebního odpadu na recyklační skládce (skládkovné) asfaltového bez obsahu dehtu zatříděného do Katalogu odpadů pod kódem 17 03 02</t>
  </si>
  <si>
    <t>2074830883</t>
  </si>
  <si>
    <t>https://podminky.urs.cz/item/CS_URS_2025_01/997013875</t>
  </si>
  <si>
    <t>14,522-7,403-6,09</t>
  </si>
  <si>
    <t>998</t>
  </si>
  <si>
    <t>Přesun hmot</t>
  </si>
  <si>
    <t>112</t>
  </si>
  <si>
    <t>998273102</t>
  </si>
  <si>
    <t>Přesun hmot pro trubní vedení hloubené z trub litinových pro vodovody nebo kanalizace v otevřeném výkopu dopravní vzdálenost do 15 m</t>
  </si>
  <si>
    <t>-301881686</t>
  </si>
  <si>
    <t>https://podminky.urs.cz/item/CS_URS_2025_01/998273102</t>
  </si>
  <si>
    <t>PSV</t>
  </si>
  <si>
    <t>Práce a dodávky PSV</t>
  </si>
  <si>
    <t>767</t>
  </si>
  <si>
    <t>Konstrukce zámečnické</t>
  </si>
  <si>
    <t>113</t>
  </si>
  <si>
    <t>767995115</t>
  </si>
  <si>
    <t>Montáž ostatních atypických zámečnických konstrukcí hmotnosti přes 50 do 100 kg</t>
  </si>
  <si>
    <t>1694548855</t>
  </si>
  <si>
    <t>https://podminky.urs.cz/item/CS_URS_2025_01/767995115</t>
  </si>
  <si>
    <t>"reklamí cedule" 100</t>
  </si>
  <si>
    <t>114</t>
  </si>
  <si>
    <t>767996802</t>
  </si>
  <si>
    <t>Demontáž ostatních zámečnických konstrukcí rozebráním o hmotnosti jednotlivých dílů přes 50 do 100 kg</t>
  </si>
  <si>
    <t>1768351533</t>
  </si>
  <si>
    <t>https://podminky.urs.cz/item/CS_URS_2025_01/767996802</t>
  </si>
  <si>
    <t>Práce a dodávky M</t>
  </si>
  <si>
    <t>46-M</t>
  </si>
  <si>
    <t>Zemní práce při extr.mont.pracích</t>
  </si>
  <si>
    <t>115</t>
  </si>
  <si>
    <t>460751113</t>
  </si>
  <si>
    <t>Osazení kabelových kanálů včetně utěsnění, vyspárování a zakrytí víkem z prefabrikovaných betonových žlabů do rýhy, bez výkopových prací vnější šířky přes 25 do 35 cm</t>
  </si>
  <si>
    <t>327991963</t>
  </si>
  <si>
    <t>https://podminky.urs.cz/item/CS_URS_2025_01/460751113</t>
  </si>
  <si>
    <t>116</t>
  </si>
  <si>
    <t>59213010</t>
  </si>
  <si>
    <t>žlab kabelový betonový k ochraně zemního drátovodného vedení 100x31x26cm</t>
  </si>
  <si>
    <t>1989018187</t>
  </si>
  <si>
    <t>117</t>
  </si>
  <si>
    <t>59213355</t>
  </si>
  <si>
    <t>poklop kabelového žlabu betonový 500x310x55mm</t>
  </si>
  <si>
    <t>-2137520929</t>
  </si>
  <si>
    <t>Ostatní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</si>
  <si>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</si>
  <si>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</si>
  <si>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</si>
  <si>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</si>
  <si>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</si>
  <si>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</si>
  <si>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</si>
  <si>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</si>
  <si>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</si>
  <si>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</si>
  <si>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p.s.</t>
  </si>
  <si>
    <t>1024</t>
  </si>
  <si>
    <t>-192193970</t>
  </si>
  <si>
    <t>Poznámka k položce:_x000d_
vytýčení stavby apod.</t>
  </si>
  <si>
    <t>012203000</t>
  </si>
  <si>
    <t>Geodetické práce při provádění stavby</t>
  </si>
  <si>
    <t>496690964</t>
  </si>
  <si>
    <t>Poznámka k položce:_x000d_
Vytyčení prvků stavby, zaměření skutečného provedení, geometrické plány věcných břemen a pod.</t>
  </si>
  <si>
    <t>013254000</t>
  </si>
  <si>
    <t>Dokumentace skutečného provedení stavby</t>
  </si>
  <si>
    <t>980783423</t>
  </si>
  <si>
    <t>013294000</t>
  </si>
  <si>
    <t>Ostatní dokumentace, průzkum komunikací, objektů a pozemků vč.vyhotovení fotodokumentace před zahájení stavby a během provádění stavby příp.video záznam</t>
  </si>
  <si>
    <t>-1064156604</t>
  </si>
  <si>
    <t>VRN3</t>
  </si>
  <si>
    <t>Zařízení staveniště</t>
  </si>
  <si>
    <t>030001000</t>
  </si>
  <si>
    <t>-248424590</t>
  </si>
  <si>
    <t>034303000</t>
  </si>
  <si>
    <t>Dopravní značení na staveništi</t>
  </si>
  <si>
    <t>-216345088</t>
  </si>
  <si>
    <t>034403000</t>
  </si>
  <si>
    <t>Osvětlení staveniště</t>
  </si>
  <si>
    <t>753107656</t>
  </si>
  <si>
    <t>035103001</t>
  </si>
  <si>
    <t>Pronájem ploch</t>
  </si>
  <si>
    <t>-1197851440</t>
  </si>
  <si>
    <t>Poznámka k položce:_x000d_
Poplatky za zábor</t>
  </si>
  <si>
    <t>VRN4</t>
  </si>
  <si>
    <t>Inženýrská činnost</t>
  </si>
  <si>
    <t>043203003</t>
  </si>
  <si>
    <t>Rozbory celkem</t>
  </si>
  <si>
    <t>CS ÚRS 2023 01</t>
  </si>
  <si>
    <t>105455330</t>
  </si>
  <si>
    <t>https://podminky.urs.cz/item/CS_URS_2023_01/043203003</t>
  </si>
  <si>
    <t>Poznámka k položce:_x000d_
Krácený rozbor vody</t>
  </si>
  <si>
    <t>045002000</t>
  </si>
  <si>
    <t>Kompletační a koordinační činnost</t>
  </si>
  <si>
    <t>1173476100</t>
  </si>
  <si>
    <t>ON5</t>
  </si>
  <si>
    <t>Vytyčení stávajících sítí, zvláštní užívání komunikací a pod.</t>
  </si>
  <si>
    <t>-168819390</t>
  </si>
  <si>
    <t>ON6</t>
  </si>
  <si>
    <t>Protokol o vytyčitelnosti signalizačního vodiče u nového vodovodu</t>
  </si>
  <si>
    <t>32113946</t>
  </si>
  <si>
    <t>SEZNAM FIGUR</t>
  </si>
  <si>
    <t>Výměra</t>
  </si>
  <si>
    <t>"O2b" 1,90*84,66*1,30</t>
  </si>
  <si>
    <t>Použití figury:</t>
  </si>
  <si>
    <t>Hloubení zapažených rýh š do 2000 mm v hornině třídy těžitelnosti I skupiny 3 objem do 500 m3</t>
  </si>
  <si>
    <t>Hloubení zapažených rýh š do 2000 mm v hornině třídy těžitelnosti II skupiny 4 objem do 500 m3</t>
  </si>
  <si>
    <t>Hloubení zapažených rýh š do 2000 mm v hornině třídy těžitelnosti II skupiny 5 objem do 500 m3</t>
  </si>
  <si>
    <t>Vodorovné přemístění přes 9 000 do 10000 m výkopku/sypaniny z horniny třídy těžitelnosti II skupiny 4 a 5</t>
  </si>
  <si>
    <t>Nakládání výkopku z hornin třídy těžitelnosti I skupiny 1 až 3 do 100 m3</t>
  </si>
  <si>
    <t>Nakládání výkopku z hornin třídy těžitelnosti II skupiny 4 a 5 do 100 m3</t>
  </si>
  <si>
    <t>Uložení sypaniny na skládky nebo meziskládky</t>
  </si>
  <si>
    <t>Zásyp jam, šachet rýh nebo kolem objektů sypaninou se zhutněním</t>
  </si>
  <si>
    <t>10,50*1,00</t>
  </si>
  <si>
    <t>Odstranění podkladu z kameniva drceného tl přes 100 do 200 mm při překopech ručně</t>
  </si>
  <si>
    <t>Odstranění podkladu z betonu prostého tl do 100 mm při překopech ručně</t>
  </si>
  <si>
    <t>Odstranění podkladu živičných tl do 50 mm při překopech ručně</t>
  </si>
  <si>
    <t>Podklad z kameniva hrubého drceného vel. 16-32 mm plochy do 100 m2 tl 150 mm</t>
  </si>
  <si>
    <t>Litý asfalt MA 8 (LAJ) tl 50 mm š do 3 m z nemodifikovaného asfaltu</t>
  </si>
  <si>
    <t>Kryt z betonu komunikace pro pěší tl 80 mm</t>
  </si>
  <si>
    <t>Rozebrání dlažeb ze zámkových dlaždic komunikací pro pěší ručně</t>
  </si>
  <si>
    <t>Podklad z kameniva hrubého drceného vel. 8-16 mm plochy do 100 m2 tl 150 mm</t>
  </si>
  <si>
    <t>Podklad ze štěrkodrtě ŠD plochy do 100 m2 tl 40 mm</t>
  </si>
  <si>
    <t>Kladení zámkové dlažby komunikací pro pěší ručně tl 60 mm skupiny A pl do 50 m2</t>
  </si>
  <si>
    <t>Očištění zámkových dlaždic se spárováním z kameniva těženého při překopech inženýrských sítí</t>
  </si>
  <si>
    <t>"O1" (1,90+2,44)/2*11,46*1,80+(2,44+1,90)/2*16,30*1,80</t>
  </si>
  <si>
    <t>Hloubení rýh nezapažených š do 2000 mm v hornině třídy těžitelnosti I skupiny 3 objem do 500 m3 strojně</t>
  </si>
  <si>
    <t>Hloubení rýh nezapažených š do 2000 mm v hornině třídy těžitelnosti II skupiny 4 objem do 500 m3 strojně</t>
  </si>
  <si>
    <t>Hloubení rýh nezapažených š do 2000 mm v hornině třídy těžitelnosti II skupiny 5 objem do 500 m3 strojně</t>
  </si>
  <si>
    <t>"O2a" (2,74+1,90)/2*10,34*2,60</t>
  </si>
  <si>
    <t>Hloubení jam zapažených v hornině třídy těžitelnosti I skupiny 3 objem do 100 m3 strojně</t>
  </si>
  <si>
    <t>Hloubení jam zapažených v hornině třídy těžitelnosti II skupiny 4 objem do 100 m3 strojně</t>
  </si>
  <si>
    <t>Hloubení jam zapažených v hornině třídy těžitelnosti II skupiny 5 objem do 100 m3 strojně</t>
  </si>
  <si>
    <t>Zřízení rozepření stěn při pažení příložném hl do 4 m</t>
  </si>
  <si>
    <t>84,50*1,30+10,50*1,60+28,00*2,50</t>
  </si>
  <si>
    <t>Sejmutí ornice plochy do 500 m2 tl vrstvy do 200 mm strojně</t>
  </si>
  <si>
    <t>Plošná úprava terénu do 500 m2 zemina skupiny 1 až 4 nerovnosti přes 50 do 100 mm v rovinně a svahu do 1:5</t>
  </si>
  <si>
    <t>Rozprostření ornice tl vrstvy do 200 mm pl přes 100 do 500 m2 v rovině nebo ve svahu do 1:5 strojně</t>
  </si>
  <si>
    <t>Založení parkového trávníku výsevem pl do 1000 m2 v rovině a ve svahu do 1:5</t>
  </si>
  <si>
    <t>Úprava pláně v hornině třídy těžitelnosti I skupiny 1 až 3 bez zhutnění strojně</t>
  </si>
  <si>
    <t>Uválcování trávníku v rovině a svahu do 1:5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</si>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</sst>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39" fillId="2" borderId="20" xfId="0" applyFont="1" applyFill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7022" TargetMode="External" /><Relationship Id="rId3" Type="http://schemas.openxmlformats.org/officeDocument/2006/relationships/hyperlink" Target="https://podminky.urs.cz/item/CS_URS_2025_01/113107030" TargetMode="External" /><Relationship Id="rId4" Type="http://schemas.openxmlformats.org/officeDocument/2006/relationships/hyperlink" Target="https://podminky.urs.cz/item/CS_URS_2025_01/113107041" TargetMode="External" /><Relationship Id="rId5" Type="http://schemas.openxmlformats.org/officeDocument/2006/relationships/hyperlink" Target="https://podminky.urs.cz/item/CS_URS_2025_01/113202111" TargetMode="External" /><Relationship Id="rId6" Type="http://schemas.openxmlformats.org/officeDocument/2006/relationships/hyperlink" Target="https://podminky.urs.cz/item/CS_URS_2025_01/119001421" TargetMode="External" /><Relationship Id="rId7" Type="http://schemas.openxmlformats.org/officeDocument/2006/relationships/hyperlink" Target="https://podminky.urs.cz/item/CS_URS_2025_01/121151113" TargetMode="External" /><Relationship Id="rId8" Type="http://schemas.openxmlformats.org/officeDocument/2006/relationships/hyperlink" Target="https://podminky.urs.cz/item/CS_URS_2025_01/131251203" TargetMode="External" /><Relationship Id="rId9" Type="http://schemas.openxmlformats.org/officeDocument/2006/relationships/hyperlink" Target="https://podminky.urs.cz/item/CS_URS_2025_01/131351203" TargetMode="External" /><Relationship Id="rId10" Type="http://schemas.openxmlformats.org/officeDocument/2006/relationships/hyperlink" Target="https://podminky.urs.cz/item/CS_URS_2025_01/131451203" TargetMode="External" /><Relationship Id="rId11" Type="http://schemas.openxmlformats.org/officeDocument/2006/relationships/hyperlink" Target="https://podminky.urs.cz/item/CS_URS_2025_01/132251254" TargetMode="External" /><Relationship Id="rId12" Type="http://schemas.openxmlformats.org/officeDocument/2006/relationships/hyperlink" Target="https://podminky.urs.cz/item/CS_URS_2025_01/132254204" TargetMode="External" /><Relationship Id="rId13" Type="http://schemas.openxmlformats.org/officeDocument/2006/relationships/hyperlink" Target="https://podminky.urs.cz/item/CS_URS_2025_01/132351254" TargetMode="External" /><Relationship Id="rId14" Type="http://schemas.openxmlformats.org/officeDocument/2006/relationships/hyperlink" Target="https://podminky.urs.cz/item/CS_URS_2025_01/132354204" TargetMode="External" /><Relationship Id="rId15" Type="http://schemas.openxmlformats.org/officeDocument/2006/relationships/hyperlink" Target="https://podminky.urs.cz/item/CS_URS_2025_01/132451254" TargetMode="External" /><Relationship Id="rId16" Type="http://schemas.openxmlformats.org/officeDocument/2006/relationships/hyperlink" Target="https://podminky.urs.cz/item/CS_URS_2025_01/132454204" TargetMode="External" /><Relationship Id="rId17" Type="http://schemas.openxmlformats.org/officeDocument/2006/relationships/hyperlink" Target="https://podminky.urs.cz/item/CS_URS_2025_01/139001101" TargetMode="External" /><Relationship Id="rId18" Type="http://schemas.openxmlformats.org/officeDocument/2006/relationships/hyperlink" Target="https://podminky.urs.cz/item/CS_URS_2025_01/151101101" TargetMode="External" /><Relationship Id="rId19" Type="http://schemas.openxmlformats.org/officeDocument/2006/relationships/hyperlink" Target="https://podminky.urs.cz/item/CS_URS_2025_01/151101111" TargetMode="External" /><Relationship Id="rId20" Type="http://schemas.openxmlformats.org/officeDocument/2006/relationships/hyperlink" Target="https://podminky.urs.cz/item/CS_URS_2025_01/151101201" TargetMode="External" /><Relationship Id="rId21" Type="http://schemas.openxmlformats.org/officeDocument/2006/relationships/hyperlink" Target="https://podminky.urs.cz/item/CS_URS_2025_01/151101211" TargetMode="External" /><Relationship Id="rId22" Type="http://schemas.openxmlformats.org/officeDocument/2006/relationships/hyperlink" Target="https://podminky.urs.cz/item/CS_URS_2025_01/151101301" TargetMode="External" /><Relationship Id="rId23" Type="http://schemas.openxmlformats.org/officeDocument/2006/relationships/hyperlink" Target="https://podminky.urs.cz/item/CS_URS_2025_01/151101311" TargetMode="External" /><Relationship Id="rId24" Type="http://schemas.openxmlformats.org/officeDocument/2006/relationships/hyperlink" Target="https://podminky.urs.cz/item/CS_URS_2025_01/162251102" TargetMode="External" /><Relationship Id="rId25" Type="http://schemas.openxmlformats.org/officeDocument/2006/relationships/hyperlink" Target="https://podminky.urs.cz/item/CS_URS_2025_01/162751137" TargetMode="External" /><Relationship Id="rId26" Type="http://schemas.openxmlformats.org/officeDocument/2006/relationships/hyperlink" Target="https://podminky.urs.cz/item/CS_URS_2025_01/162751139" TargetMode="External" /><Relationship Id="rId27" Type="http://schemas.openxmlformats.org/officeDocument/2006/relationships/hyperlink" Target="https://podminky.urs.cz/item/CS_URS_2025_01/167151101" TargetMode="External" /><Relationship Id="rId28" Type="http://schemas.openxmlformats.org/officeDocument/2006/relationships/hyperlink" Target="https://podminky.urs.cz/item/CS_URS_2025_01/167151102" TargetMode="External" /><Relationship Id="rId29" Type="http://schemas.openxmlformats.org/officeDocument/2006/relationships/hyperlink" Target="https://podminky.urs.cz/item/CS_URS_2025_01/171201231" TargetMode="External" /><Relationship Id="rId30" Type="http://schemas.openxmlformats.org/officeDocument/2006/relationships/hyperlink" Target="https://podminky.urs.cz/item/CS_URS_2025_01/171251201" TargetMode="External" /><Relationship Id="rId31" Type="http://schemas.openxmlformats.org/officeDocument/2006/relationships/hyperlink" Target="https://podminky.urs.cz/item/CS_URS_2025_01/174151101" TargetMode="External" /><Relationship Id="rId32" Type="http://schemas.openxmlformats.org/officeDocument/2006/relationships/hyperlink" Target="https://podminky.urs.cz/item/CS_URS_2025_01/175151101" TargetMode="External" /><Relationship Id="rId33" Type="http://schemas.openxmlformats.org/officeDocument/2006/relationships/hyperlink" Target="https://podminky.urs.cz/item/CS_URS_2025_01/181111111" TargetMode="External" /><Relationship Id="rId34" Type="http://schemas.openxmlformats.org/officeDocument/2006/relationships/hyperlink" Target="https://podminky.urs.cz/item/CS_URS_2025_01/181351103" TargetMode="External" /><Relationship Id="rId35" Type="http://schemas.openxmlformats.org/officeDocument/2006/relationships/hyperlink" Target="https://podminky.urs.cz/item/CS_URS_2025_01/181411131" TargetMode="External" /><Relationship Id="rId36" Type="http://schemas.openxmlformats.org/officeDocument/2006/relationships/hyperlink" Target="https://podminky.urs.cz/item/CS_URS_2025_01/181951111" TargetMode="External" /><Relationship Id="rId37" Type="http://schemas.openxmlformats.org/officeDocument/2006/relationships/hyperlink" Target="https://podminky.urs.cz/item/CS_URS_2025_01/184201112" TargetMode="External" /><Relationship Id="rId38" Type="http://schemas.openxmlformats.org/officeDocument/2006/relationships/hyperlink" Target="https://podminky.urs.cz/item/CS_URS_2025_01/184214111" TargetMode="External" /><Relationship Id="rId39" Type="http://schemas.openxmlformats.org/officeDocument/2006/relationships/hyperlink" Target="https://podminky.urs.cz/item/CS_URS_2025_01/184512113" TargetMode="External" /><Relationship Id="rId40" Type="http://schemas.openxmlformats.org/officeDocument/2006/relationships/hyperlink" Target="https://podminky.urs.cz/item/CS_URS_2025_01/185803211" TargetMode="External" /><Relationship Id="rId41" Type="http://schemas.openxmlformats.org/officeDocument/2006/relationships/hyperlink" Target="https://podminky.urs.cz/item/CS_URS_2025_01/451573111" TargetMode="External" /><Relationship Id="rId42" Type="http://schemas.openxmlformats.org/officeDocument/2006/relationships/hyperlink" Target="https://podminky.urs.cz/item/CS_URS_2025_01/452313141" TargetMode="External" /><Relationship Id="rId43" Type="http://schemas.openxmlformats.org/officeDocument/2006/relationships/hyperlink" Target="https://podminky.urs.cz/item/CS_URS_2025_01/452353111" TargetMode="External" /><Relationship Id="rId44" Type="http://schemas.openxmlformats.org/officeDocument/2006/relationships/hyperlink" Target="https://podminky.urs.cz/item/CS_URS_2025_01/452353112" TargetMode="External" /><Relationship Id="rId45" Type="http://schemas.openxmlformats.org/officeDocument/2006/relationships/hyperlink" Target="https://podminky.urs.cz/item/CS_URS_2025_01/564750001" TargetMode="External" /><Relationship Id="rId46" Type="http://schemas.openxmlformats.org/officeDocument/2006/relationships/hyperlink" Target="https://podminky.urs.cz/item/CS_URS_2025_01/564750101" TargetMode="External" /><Relationship Id="rId47" Type="http://schemas.openxmlformats.org/officeDocument/2006/relationships/hyperlink" Target="https://podminky.urs.cz/item/CS_URS_2025_01/564801012" TargetMode="External" /><Relationship Id="rId48" Type="http://schemas.openxmlformats.org/officeDocument/2006/relationships/hyperlink" Target="https://podminky.urs.cz/item/CS_URS_2025_01/581114111" TargetMode="External" /><Relationship Id="rId49" Type="http://schemas.openxmlformats.org/officeDocument/2006/relationships/hyperlink" Target="https://podminky.urs.cz/item/CS_URS_2025_01/596211110" TargetMode="External" /><Relationship Id="rId50" Type="http://schemas.openxmlformats.org/officeDocument/2006/relationships/hyperlink" Target="https://podminky.urs.cz/item/CS_URS_2025_01/851371131" TargetMode="External" /><Relationship Id="rId51" Type="http://schemas.openxmlformats.org/officeDocument/2006/relationships/hyperlink" Target="https://podminky.urs.cz/item/CS_URS_2025_01/857242122" TargetMode="External" /><Relationship Id="rId52" Type="http://schemas.openxmlformats.org/officeDocument/2006/relationships/hyperlink" Target="https://podminky.urs.cz/item/CS_URS_2025_01/857262122" TargetMode="External" /><Relationship Id="rId53" Type="http://schemas.openxmlformats.org/officeDocument/2006/relationships/hyperlink" Target="https://podminky.urs.cz/item/CS_URS_2025_01/857371131" TargetMode="External" /><Relationship Id="rId54" Type="http://schemas.openxmlformats.org/officeDocument/2006/relationships/hyperlink" Target="https://podminky.urs.cz/item/CS_URS_2025_01/857372122" TargetMode="External" /><Relationship Id="rId55" Type="http://schemas.openxmlformats.org/officeDocument/2006/relationships/hyperlink" Target="https://podminky.urs.cz/item/CS_URS_2025_01/857373131" TargetMode="External" /><Relationship Id="rId56" Type="http://schemas.openxmlformats.org/officeDocument/2006/relationships/hyperlink" Target="https://podminky.urs.cz/item/CS_URS_2025_01/891241112" TargetMode="External" /><Relationship Id="rId57" Type="http://schemas.openxmlformats.org/officeDocument/2006/relationships/hyperlink" Target="https://podminky.urs.cz/item/CS_URS_2025_01/891247112" TargetMode="External" /><Relationship Id="rId58" Type="http://schemas.openxmlformats.org/officeDocument/2006/relationships/hyperlink" Target="https://podminky.urs.cz/item/CS_URS_2025_01/891311112" TargetMode="External" /><Relationship Id="rId59" Type="http://schemas.openxmlformats.org/officeDocument/2006/relationships/hyperlink" Target="https://podminky.urs.cz/item/CS_URS_2025_01/892372111" TargetMode="External" /><Relationship Id="rId60" Type="http://schemas.openxmlformats.org/officeDocument/2006/relationships/hyperlink" Target="https://podminky.urs.cz/item/CS_URS_2025_01/892381111" TargetMode="External" /><Relationship Id="rId61" Type="http://schemas.openxmlformats.org/officeDocument/2006/relationships/hyperlink" Target="https://podminky.urs.cz/item/CS_URS_2025_01/892383122" TargetMode="External" /><Relationship Id="rId62" Type="http://schemas.openxmlformats.org/officeDocument/2006/relationships/hyperlink" Target="https://podminky.urs.cz/item/CS_URS_2025_01/899401112" TargetMode="External" /><Relationship Id="rId63" Type="http://schemas.openxmlformats.org/officeDocument/2006/relationships/hyperlink" Target="https://podminky.urs.cz/item/CS_URS_2025_01/899401113" TargetMode="External" /><Relationship Id="rId64" Type="http://schemas.openxmlformats.org/officeDocument/2006/relationships/hyperlink" Target="https://podminky.urs.cz/item/CS_URS_2025_01/899722114" TargetMode="External" /><Relationship Id="rId65" Type="http://schemas.openxmlformats.org/officeDocument/2006/relationships/hyperlink" Target="https://podminky.urs.cz/item/CS_URS_2025_01/899910202" TargetMode="External" /><Relationship Id="rId66" Type="http://schemas.openxmlformats.org/officeDocument/2006/relationships/hyperlink" Target="https://podminky.urs.cz/item/CS_URS_2025_01/916111123" TargetMode="External" /><Relationship Id="rId67" Type="http://schemas.openxmlformats.org/officeDocument/2006/relationships/hyperlink" Target="https://podminky.urs.cz/item/CS_URS_2025_01/916231213" TargetMode="External" /><Relationship Id="rId68" Type="http://schemas.openxmlformats.org/officeDocument/2006/relationships/hyperlink" Target="https://podminky.urs.cz/item/CS_URS_2025_01/916991121" TargetMode="External" /><Relationship Id="rId69" Type="http://schemas.openxmlformats.org/officeDocument/2006/relationships/hyperlink" Target="https://podminky.urs.cz/item/CS_URS_2025_01/979021112" TargetMode="External" /><Relationship Id="rId70" Type="http://schemas.openxmlformats.org/officeDocument/2006/relationships/hyperlink" Target="https://podminky.urs.cz/item/CS_URS_2025_01/979051121" TargetMode="External" /><Relationship Id="rId71" Type="http://schemas.openxmlformats.org/officeDocument/2006/relationships/hyperlink" Target="https://podminky.urs.cz/item/CS_URS_2025_01/997013501" TargetMode="External" /><Relationship Id="rId72" Type="http://schemas.openxmlformats.org/officeDocument/2006/relationships/hyperlink" Target="https://podminky.urs.cz/item/CS_URS_2025_01/997013509" TargetMode="External" /><Relationship Id="rId73" Type="http://schemas.openxmlformats.org/officeDocument/2006/relationships/hyperlink" Target="https://podminky.urs.cz/item/CS_URS_2025_01/997013861" TargetMode="External" /><Relationship Id="rId74" Type="http://schemas.openxmlformats.org/officeDocument/2006/relationships/hyperlink" Target="https://podminky.urs.cz/item/CS_URS_2025_01/997013873" TargetMode="External" /><Relationship Id="rId75" Type="http://schemas.openxmlformats.org/officeDocument/2006/relationships/hyperlink" Target="https://podminky.urs.cz/item/CS_URS_2025_01/997013875" TargetMode="External" /><Relationship Id="rId76" Type="http://schemas.openxmlformats.org/officeDocument/2006/relationships/hyperlink" Target="https://podminky.urs.cz/item/CS_URS_2025_01/998273102" TargetMode="External" /><Relationship Id="rId77" Type="http://schemas.openxmlformats.org/officeDocument/2006/relationships/hyperlink" Target="https://podminky.urs.cz/item/CS_URS_2025_01/767995115" TargetMode="External" /><Relationship Id="rId78" Type="http://schemas.openxmlformats.org/officeDocument/2006/relationships/hyperlink" Target="https://podminky.urs.cz/item/CS_URS_2025_01/767996802" TargetMode="External" /><Relationship Id="rId79" Type="http://schemas.openxmlformats.org/officeDocument/2006/relationships/hyperlink" Target="https://podminky.urs.cz/item/CS_URS_2025_01/460751113" TargetMode="External" /><Relationship Id="rId8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43203003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2025-02-02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Přeložka vodovodního řadu u Möbelix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Jihlava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10. 2. 2025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Statutární město Jihlava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AQA-CLEAN ing.Josef Novotný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Martin Lang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Přeložka vodovodního...'!J30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'01 - Přeložka vodovodního...'!P91</f>
        <v>0</v>
      </c>
      <c r="AV55" s="123">
        <f>'01 - Přeložka vodovodního...'!J33</f>
        <v>0</v>
      </c>
      <c r="AW55" s="123">
        <f>'01 - Přeložka vodovodního...'!J34</f>
        <v>0</v>
      </c>
      <c r="AX55" s="123">
        <f>'01 - Přeložka vodovodního...'!J35</f>
        <v>0</v>
      </c>
      <c r="AY55" s="123">
        <f>'01 - Přeložka vodovodního...'!J36</f>
        <v>0</v>
      </c>
      <c r="AZ55" s="123">
        <f>'01 - Přeložka vodovodního...'!F33</f>
        <v>0</v>
      </c>
      <c r="BA55" s="123">
        <f>'01 - Přeložka vodovodního...'!F34</f>
        <v>0</v>
      </c>
      <c r="BB55" s="123">
        <f>'01 - Přeložka vodovodního...'!F35</f>
        <v>0</v>
      </c>
      <c r="BC55" s="123">
        <f>'01 - Přeložka vodovodního...'!F36</f>
        <v>0</v>
      </c>
      <c r="BD55" s="125">
        <f>'01 - Přeložka vodovodního...'!F37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'Ostatní - vedlejší náklady'!J30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85</v>
      </c>
      <c r="AR56" s="121"/>
      <c r="AS56" s="127">
        <v>0</v>
      </c>
      <c r="AT56" s="128">
        <f>ROUND(SUM(AV56:AW56),2)</f>
        <v>0</v>
      </c>
      <c r="AU56" s="129">
        <f>'Ostatní - vedlejší náklady'!P83</f>
        <v>0</v>
      </c>
      <c r="AV56" s="128">
        <f>'Ostatní - vedlejší náklady'!J33</f>
        <v>0</v>
      </c>
      <c r="AW56" s="128">
        <f>'Ostatní - vedlejší náklady'!J34</f>
        <v>0</v>
      </c>
      <c r="AX56" s="128">
        <f>'Ostatní - vedlejší náklady'!J35</f>
        <v>0</v>
      </c>
      <c r="AY56" s="128">
        <f>'Ostatní - vedlejší náklady'!J36</f>
        <v>0</v>
      </c>
      <c r="AZ56" s="128">
        <f>'Ostatní - vedlejší náklady'!F33</f>
        <v>0</v>
      </c>
      <c r="BA56" s="128">
        <f>'Ostatní - vedlejší náklady'!F34</f>
        <v>0</v>
      </c>
      <c r="BB56" s="128">
        <f>'Ostatní - vedlejší náklady'!F35</f>
        <v>0</v>
      </c>
      <c r="BC56" s="128">
        <f>'Ostatní - vedlejší náklady'!F36</f>
        <v>0</v>
      </c>
      <c r="BD56" s="130">
        <f>'Ostatní - vedlejší náklady'!F37</f>
        <v>0</v>
      </c>
      <c r="BE56" s="7"/>
      <c r="BT56" s="126" t="s">
        <v>80</v>
      </c>
      <c r="BV56" s="126" t="s">
        <v>74</v>
      </c>
      <c r="BW56" s="126" t="s">
        <v>86</v>
      </c>
      <c r="BX56" s="126" t="s">
        <v>5</v>
      </c>
      <c r="CL56" s="126" t="s">
        <v>19</v>
      </c>
      <c r="CM56" s="126" t="s">
        <v>82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iUWVPGgainjOIxUbBORnV2mysshKNg3uzfZhz9RssLqSSDEPnyYcD940NllH5Uv9I2OFC7JzqUe4Mnoh1heHSg==" hashValue="yo4BkR7saJXMZ2xTGE6gmfzaLobUGarB6pJ4rPhcL1qfmVpd218DCgoIUyegUH2+BXV19XQhyRoHgBlfI254/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Přeložka vodovodního...'!C2" display="/"/>
    <hyperlink ref="A56" location="'Ostatní - vedlejší náklad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  <c r="AZ2" s="131" t="s">
        <v>87</v>
      </c>
      <c r="BA2" s="131" t="s">
        <v>88</v>
      </c>
      <c r="BB2" s="131" t="s">
        <v>89</v>
      </c>
      <c r="BC2" s="131" t="s">
        <v>90</v>
      </c>
      <c r="BD2" s="131" t="s">
        <v>91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82</v>
      </c>
      <c r="AZ3" s="131" t="s">
        <v>92</v>
      </c>
      <c r="BA3" s="131" t="s">
        <v>93</v>
      </c>
      <c r="BB3" s="131" t="s">
        <v>89</v>
      </c>
      <c r="BC3" s="131" t="s">
        <v>94</v>
      </c>
      <c r="BD3" s="131" t="s">
        <v>91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  <c r="AZ4" s="131" t="s">
        <v>96</v>
      </c>
      <c r="BA4" s="131" t="s">
        <v>97</v>
      </c>
      <c r="BB4" s="131" t="s">
        <v>89</v>
      </c>
      <c r="BC4" s="131" t="s">
        <v>94</v>
      </c>
      <c r="BD4" s="131" t="s">
        <v>91</v>
      </c>
    </row>
    <row r="5" s="1" customFormat="1" ht="6.96" customHeight="1">
      <c r="B5" s="23"/>
      <c r="L5" s="23"/>
      <c r="AZ5" s="131" t="s">
        <v>98</v>
      </c>
      <c r="BA5" s="131" t="s">
        <v>99</v>
      </c>
      <c r="BB5" s="131" t="s">
        <v>100</v>
      </c>
      <c r="BC5" s="131" t="s">
        <v>101</v>
      </c>
      <c r="BD5" s="131" t="s">
        <v>91</v>
      </c>
    </row>
    <row r="6" s="1" customFormat="1" ht="12" customHeight="1">
      <c r="B6" s="23"/>
      <c r="D6" s="136" t="s">
        <v>16</v>
      </c>
      <c r="L6" s="23"/>
      <c r="AZ6" s="131" t="s">
        <v>102</v>
      </c>
      <c r="BA6" s="131" t="s">
        <v>103</v>
      </c>
      <c r="BB6" s="131" t="s">
        <v>100</v>
      </c>
      <c r="BC6" s="131" t="s">
        <v>104</v>
      </c>
      <c r="BD6" s="131" t="s">
        <v>91</v>
      </c>
    </row>
    <row r="7" s="1" customFormat="1" ht="16.5" customHeight="1">
      <c r="B7" s="23"/>
      <c r="E7" s="137" t="str">
        <f>'Rekapitulace stavby'!K6</f>
        <v>Přeložka vodovodního řadu u Möbelix</v>
      </c>
      <c r="F7" s="136"/>
      <c r="G7" s="136"/>
      <c r="H7" s="136"/>
      <c r="L7" s="23"/>
      <c r="AZ7" s="131" t="s">
        <v>105</v>
      </c>
      <c r="BA7" s="131" t="s">
        <v>106</v>
      </c>
      <c r="BB7" s="131" t="s">
        <v>100</v>
      </c>
      <c r="BC7" s="131" t="s">
        <v>107</v>
      </c>
      <c r="BD7" s="131" t="s">
        <v>91</v>
      </c>
    </row>
    <row r="8" s="2" customFormat="1" ht="12" customHeight="1">
      <c r="A8" s="41"/>
      <c r="B8" s="47"/>
      <c r="C8" s="41"/>
      <c r="D8" s="136" t="s">
        <v>108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109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10. 2. 2025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19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27</v>
      </c>
      <c r="F15" s="41"/>
      <c r="G15" s="41"/>
      <c r="H15" s="41"/>
      <c r="I15" s="136" t="s">
        <v>28</v>
      </c>
      <c r="J15" s="140" t="s">
        <v>19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29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31</v>
      </c>
      <c r="E20" s="41"/>
      <c r="F20" s="41"/>
      <c r="G20" s="41"/>
      <c r="H20" s="41"/>
      <c r="I20" s="136" t="s">
        <v>26</v>
      </c>
      <c r="J20" s="140" t="s">
        <v>19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32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34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35</v>
      </c>
      <c r="F24" s="41"/>
      <c r="G24" s="41"/>
      <c r="H24" s="41"/>
      <c r="I24" s="136" t="s">
        <v>28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36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38</v>
      </c>
      <c r="E30" s="41"/>
      <c r="F30" s="41"/>
      <c r="G30" s="41"/>
      <c r="H30" s="41"/>
      <c r="I30" s="41"/>
      <c r="J30" s="148">
        <f>ROUND(J91,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40</v>
      </c>
      <c r="G32" s="41"/>
      <c r="H32" s="41"/>
      <c r="I32" s="149" t="s">
        <v>39</v>
      </c>
      <c r="J32" s="149" t="s">
        <v>41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42</v>
      </c>
      <c r="E33" s="136" t="s">
        <v>43</v>
      </c>
      <c r="F33" s="151">
        <f>ROUND((SUM(BE91:BE477)),  2)</f>
        <v>0</v>
      </c>
      <c r="G33" s="41"/>
      <c r="H33" s="41"/>
      <c r="I33" s="152">
        <v>0.20999999999999999</v>
      </c>
      <c r="J33" s="151">
        <f>ROUND(((SUM(BE91:BE477))*I33),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44</v>
      </c>
      <c r="F34" s="151">
        <f>ROUND((SUM(BF91:BF477)),  2)</f>
        <v>0</v>
      </c>
      <c r="G34" s="41"/>
      <c r="H34" s="41"/>
      <c r="I34" s="152">
        <v>0.12</v>
      </c>
      <c r="J34" s="151">
        <f>ROUND(((SUM(BF91:BF477))*I34),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45</v>
      </c>
      <c r="F35" s="151">
        <f>ROUND((SUM(BG91:BG477)),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46</v>
      </c>
      <c r="F36" s="151">
        <f>ROUND((SUM(BH91:BH477)),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47</v>
      </c>
      <c r="F37" s="151">
        <f>ROUND((SUM(BI91:BI477)),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Přeložka vodovodního řadu u Möbelix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Přeložka vodovodního řadu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Jihlava</v>
      </c>
      <c r="G52" s="43"/>
      <c r="H52" s="43"/>
      <c r="I52" s="35" t="s">
        <v>23</v>
      </c>
      <c r="J52" s="75" t="str">
        <f>IF(J12="","",J12)</f>
        <v>10. 2. 2025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Jihlava</v>
      </c>
      <c r="G54" s="43"/>
      <c r="H54" s="43"/>
      <c r="I54" s="35" t="s">
        <v>31</v>
      </c>
      <c r="J54" s="39" t="str">
        <f>E21</f>
        <v>AQA-CLEAN ing.Josef Novotný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Martin Lang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111</v>
      </c>
      <c r="D57" s="166"/>
      <c r="E57" s="166"/>
      <c r="F57" s="166"/>
      <c r="G57" s="166"/>
      <c r="H57" s="166"/>
      <c r="I57" s="166"/>
      <c r="J57" s="167" t="s">
        <v>112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70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9"/>
      <c r="C60" s="170"/>
      <c r="D60" s="171" t="s">
        <v>114</v>
      </c>
      <c r="E60" s="172"/>
      <c r="F60" s="172"/>
      <c r="G60" s="172"/>
      <c r="H60" s="172"/>
      <c r="I60" s="172"/>
      <c r="J60" s="173">
        <f>J92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115</v>
      </c>
      <c r="E61" s="178"/>
      <c r="F61" s="178"/>
      <c r="G61" s="178"/>
      <c r="H61" s="178"/>
      <c r="I61" s="178"/>
      <c r="J61" s="179">
        <f>J93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116</v>
      </c>
      <c r="E62" s="178"/>
      <c r="F62" s="178"/>
      <c r="G62" s="178"/>
      <c r="H62" s="178"/>
      <c r="I62" s="178"/>
      <c r="J62" s="179">
        <f>J285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117</v>
      </c>
      <c r="E63" s="178"/>
      <c r="F63" s="178"/>
      <c r="G63" s="178"/>
      <c r="H63" s="178"/>
      <c r="I63" s="178"/>
      <c r="J63" s="179">
        <f>J303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118</v>
      </c>
      <c r="E64" s="178"/>
      <c r="F64" s="178"/>
      <c r="G64" s="178"/>
      <c r="H64" s="178"/>
      <c r="I64" s="178"/>
      <c r="J64" s="179">
        <f>J328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119</v>
      </c>
      <c r="E65" s="178"/>
      <c r="F65" s="178"/>
      <c r="G65" s="178"/>
      <c r="H65" s="178"/>
      <c r="I65" s="178"/>
      <c r="J65" s="179">
        <f>J418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120</v>
      </c>
      <c r="E66" s="178"/>
      <c r="F66" s="178"/>
      <c r="G66" s="178"/>
      <c r="H66" s="178"/>
      <c r="I66" s="178"/>
      <c r="J66" s="179">
        <f>J443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121</v>
      </c>
      <c r="E67" s="178"/>
      <c r="F67" s="178"/>
      <c r="G67" s="178"/>
      <c r="H67" s="178"/>
      <c r="I67" s="178"/>
      <c r="J67" s="179">
        <f>J459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9"/>
      <c r="C68" s="170"/>
      <c r="D68" s="171" t="s">
        <v>122</v>
      </c>
      <c r="E68" s="172"/>
      <c r="F68" s="172"/>
      <c r="G68" s="172"/>
      <c r="H68" s="172"/>
      <c r="I68" s="172"/>
      <c r="J68" s="173">
        <f>J462</f>
        <v>0</v>
      </c>
      <c r="K68" s="170"/>
      <c r="L68" s="17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5"/>
      <c r="C69" s="176"/>
      <c r="D69" s="177" t="s">
        <v>123</v>
      </c>
      <c r="E69" s="178"/>
      <c r="F69" s="178"/>
      <c r="G69" s="178"/>
      <c r="H69" s="178"/>
      <c r="I69" s="178"/>
      <c r="J69" s="179">
        <f>J463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9"/>
      <c r="C70" s="170"/>
      <c r="D70" s="171" t="s">
        <v>124</v>
      </c>
      <c r="E70" s="172"/>
      <c r="F70" s="172"/>
      <c r="G70" s="172"/>
      <c r="H70" s="172"/>
      <c r="I70" s="172"/>
      <c r="J70" s="173">
        <f>J470</f>
        <v>0</v>
      </c>
      <c r="K70" s="170"/>
      <c r="L70" s="17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5"/>
      <c r="C71" s="176"/>
      <c r="D71" s="177" t="s">
        <v>125</v>
      </c>
      <c r="E71" s="178"/>
      <c r="F71" s="178"/>
      <c r="G71" s="178"/>
      <c r="H71" s="178"/>
      <c r="I71" s="178"/>
      <c r="J71" s="179">
        <f>J471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126</v>
      </c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64" t="str">
        <f>E7</f>
        <v>Přeložka vodovodního řadu u Möbelix</v>
      </c>
      <c r="F81" s="35"/>
      <c r="G81" s="35"/>
      <c r="H81" s="35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108</v>
      </c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01 - Přeložka vodovodního řadu</v>
      </c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>Jihlava</v>
      </c>
      <c r="G85" s="43"/>
      <c r="H85" s="43"/>
      <c r="I85" s="35" t="s">
        <v>23</v>
      </c>
      <c r="J85" s="75" t="str">
        <f>IF(J12="","",J12)</f>
        <v>10. 2. 2025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E15</f>
        <v>Statutární město Jihlava</v>
      </c>
      <c r="G87" s="43"/>
      <c r="H87" s="43"/>
      <c r="I87" s="35" t="s">
        <v>31</v>
      </c>
      <c r="J87" s="39" t="str">
        <f>E21</f>
        <v>AQA-CLEAN ing.Josef Novotný</v>
      </c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29</v>
      </c>
      <c r="D88" s="43"/>
      <c r="E88" s="43"/>
      <c r="F88" s="30" t="str">
        <f>IF(E18="","",E18)</f>
        <v>Vyplň údaj</v>
      </c>
      <c r="G88" s="43"/>
      <c r="H88" s="43"/>
      <c r="I88" s="35" t="s">
        <v>34</v>
      </c>
      <c r="J88" s="39" t="str">
        <f>E24</f>
        <v>Martin Lang</v>
      </c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1"/>
      <c r="B90" s="182"/>
      <c r="C90" s="183" t="s">
        <v>127</v>
      </c>
      <c r="D90" s="184" t="s">
        <v>57</v>
      </c>
      <c r="E90" s="184" t="s">
        <v>53</v>
      </c>
      <c r="F90" s="184" t="s">
        <v>54</v>
      </c>
      <c r="G90" s="184" t="s">
        <v>128</v>
      </c>
      <c r="H90" s="184" t="s">
        <v>129</v>
      </c>
      <c r="I90" s="184" t="s">
        <v>130</v>
      </c>
      <c r="J90" s="184" t="s">
        <v>112</v>
      </c>
      <c r="K90" s="185" t="s">
        <v>131</v>
      </c>
      <c r="L90" s="186"/>
      <c r="M90" s="95" t="s">
        <v>19</v>
      </c>
      <c r="N90" s="96" t="s">
        <v>42</v>
      </c>
      <c r="O90" s="96" t="s">
        <v>132</v>
      </c>
      <c r="P90" s="96" t="s">
        <v>133</v>
      </c>
      <c r="Q90" s="96" t="s">
        <v>134</v>
      </c>
      <c r="R90" s="96" t="s">
        <v>135</v>
      </c>
      <c r="S90" s="96" t="s">
        <v>136</v>
      </c>
      <c r="T90" s="97" t="s">
        <v>137</v>
      </c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</row>
    <row r="91" s="2" customFormat="1" ht="22.8" customHeight="1">
      <c r="A91" s="41"/>
      <c r="B91" s="42"/>
      <c r="C91" s="102" t="s">
        <v>138</v>
      </c>
      <c r="D91" s="43"/>
      <c r="E91" s="43"/>
      <c r="F91" s="43"/>
      <c r="G91" s="43"/>
      <c r="H91" s="43"/>
      <c r="I91" s="43"/>
      <c r="J91" s="187">
        <f>BK91</f>
        <v>0</v>
      </c>
      <c r="K91" s="43"/>
      <c r="L91" s="47"/>
      <c r="M91" s="98"/>
      <c r="N91" s="188"/>
      <c r="O91" s="99"/>
      <c r="P91" s="189">
        <f>P92+P462+P470</f>
        <v>0</v>
      </c>
      <c r="Q91" s="99"/>
      <c r="R91" s="189">
        <f>R92+R462+R470</f>
        <v>260.87122806999997</v>
      </c>
      <c r="S91" s="99"/>
      <c r="T91" s="190">
        <f>T92+T462+T470</f>
        <v>14.621499999999999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71</v>
      </c>
      <c r="AU91" s="20" t="s">
        <v>113</v>
      </c>
      <c r="BK91" s="191">
        <f>BK92+BK462+BK470</f>
        <v>0</v>
      </c>
    </row>
    <row r="92" s="12" customFormat="1" ht="25.92" customHeight="1">
      <c r="A92" s="12"/>
      <c r="B92" s="192"/>
      <c r="C92" s="193"/>
      <c r="D92" s="194" t="s">
        <v>71</v>
      </c>
      <c r="E92" s="195" t="s">
        <v>139</v>
      </c>
      <c r="F92" s="195" t="s">
        <v>140</v>
      </c>
      <c r="G92" s="193"/>
      <c r="H92" s="193"/>
      <c r="I92" s="196"/>
      <c r="J92" s="197">
        <f>BK92</f>
        <v>0</v>
      </c>
      <c r="K92" s="193"/>
      <c r="L92" s="198"/>
      <c r="M92" s="199"/>
      <c r="N92" s="200"/>
      <c r="O92" s="200"/>
      <c r="P92" s="201">
        <f>P93+P285+P303+P328+P418+P443+P459</f>
        <v>0</v>
      </c>
      <c r="Q92" s="200"/>
      <c r="R92" s="201">
        <f>R93+R285+R303+R328+R418+R443+R459</f>
        <v>260.09222806999998</v>
      </c>
      <c r="S92" s="200"/>
      <c r="T92" s="202">
        <f>T93+T285+T303+T328+T418+T443+T459</f>
        <v>14.5215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3" t="s">
        <v>80</v>
      </c>
      <c r="AT92" s="204" t="s">
        <v>71</v>
      </c>
      <c r="AU92" s="204" t="s">
        <v>72</v>
      </c>
      <c r="AY92" s="203" t="s">
        <v>141</v>
      </c>
      <c r="BK92" s="205">
        <f>BK93+BK285+BK303+BK328+BK418+BK443+BK459</f>
        <v>0</v>
      </c>
    </row>
    <row r="93" s="12" customFormat="1" ht="22.8" customHeight="1">
      <c r="A93" s="12"/>
      <c r="B93" s="192"/>
      <c r="C93" s="193"/>
      <c r="D93" s="194" t="s">
        <v>71</v>
      </c>
      <c r="E93" s="206" t="s">
        <v>80</v>
      </c>
      <c r="F93" s="206" t="s">
        <v>142</v>
      </c>
      <c r="G93" s="193"/>
      <c r="H93" s="193"/>
      <c r="I93" s="196"/>
      <c r="J93" s="207">
        <f>BK93</f>
        <v>0</v>
      </c>
      <c r="K93" s="193"/>
      <c r="L93" s="198"/>
      <c r="M93" s="199"/>
      <c r="N93" s="200"/>
      <c r="O93" s="200"/>
      <c r="P93" s="201">
        <f>SUM(P94:P284)</f>
        <v>0</v>
      </c>
      <c r="Q93" s="200"/>
      <c r="R93" s="201">
        <f>SUM(R94:R284)</f>
        <v>222.25895997999999</v>
      </c>
      <c r="S93" s="200"/>
      <c r="T93" s="202">
        <f>SUM(T94:T284)</f>
        <v>14.5215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3" t="s">
        <v>80</v>
      </c>
      <c r="AT93" s="204" t="s">
        <v>71</v>
      </c>
      <c r="AU93" s="204" t="s">
        <v>80</v>
      </c>
      <c r="AY93" s="203" t="s">
        <v>141</v>
      </c>
      <c r="BK93" s="205">
        <f>SUM(BK94:BK284)</f>
        <v>0</v>
      </c>
    </row>
    <row r="94" s="2" customFormat="1" ht="37.8" customHeight="1">
      <c r="A94" s="41"/>
      <c r="B94" s="42"/>
      <c r="C94" s="208" t="s">
        <v>80</v>
      </c>
      <c r="D94" s="208" t="s">
        <v>143</v>
      </c>
      <c r="E94" s="209" t="s">
        <v>144</v>
      </c>
      <c r="F94" s="210" t="s">
        <v>145</v>
      </c>
      <c r="G94" s="211" t="s">
        <v>89</v>
      </c>
      <c r="H94" s="212">
        <v>10.5</v>
      </c>
      <c r="I94" s="213"/>
      <c r="J94" s="214">
        <f>ROUND(I94*H94,2)</f>
        <v>0</v>
      </c>
      <c r="K94" s="210" t="s">
        <v>146</v>
      </c>
      <c r="L94" s="47"/>
      <c r="M94" s="215" t="s">
        <v>19</v>
      </c>
      <c r="N94" s="216" t="s">
        <v>43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0.26000000000000001</v>
      </c>
      <c r="T94" s="218">
        <f>S94*H94</f>
        <v>2.73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147</v>
      </c>
      <c r="AT94" s="219" t="s">
        <v>143</v>
      </c>
      <c r="AU94" s="219" t="s">
        <v>82</v>
      </c>
      <c r="AY94" s="20" t="s">
        <v>141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80</v>
      </c>
      <c r="BK94" s="220">
        <f>ROUND(I94*H94,2)</f>
        <v>0</v>
      </c>
      <c r="BL94" s="20" t="s">
        <v>147</v>
      </c>
      <c r="BM94" s="219" t="s">
        <v>148</v>
      </c>
    </row>
    <row r="95" s="2" customFormat="1">
      <c r="A95" s="41"/>
      <c r="B95" s="42"/>
      <c r="C95" s="43"/>
      <c r="D95" s="221" t="s">
        <v>149</v>
      </c>
      <c r="E95" s="43"/>
      <c r="F95" s="222" t="s">
        <v>150</v>
      </c>
      <c r="G95" s="43"/>
      <c r="H95" s="43"/>
      <c r="I95" s="223"/>
      <c r="J95" s="43"/>
      <c r="K95" s="43"/>
      <c r="L95" s="47"/>
      <c r="M95" s="224"/>
      <c r="N95" s="225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149</v>
      </c>
      <c r="AU95" s="20" t="s">
        <v>82</v>
      </c>
    </row>
    <row r="96" s="13" customFormat="1">
      <c r="A96" s="13"/>
      <c r="B96" s="226"/>
      <c r="C96" s="227"/>
      <c r="D96" s="228" t="s">
        <v>151</v>
      </c>
      <c r="E96" s="229" t="s">
        <v>19</v>
      </c>
      <c r="F96" s="230" t="s">
        <v>92</v>
      </c>
      <c r="G96" s="227"/>
      <c r="H96" s="231">
        <v>10.5</v>
      </c>
      <c r="I96" s="232"/>
      <c r="J96" s="227"/>
      <c r="K96" s="227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151</v>
      </c>
      <c r="AU96" s="237" t="s">
        <v>82</v>
      </c>
      <c r="AV96" s="13" t="s">
        <v>82</v>
      </c>
      <c r="AW96" s="13" t="s">
        <v>33</v>
      </c>
      <c r="AX96" s="13" t="s">
        <v>72</v>
      </c>
      <c r="AY96" s="237" t="s">
        <v>141</v>
      </c>
    </row>
    <row r="97" s="14" customFormat="1">
      <c r="A97" s="14"/>
      <c r="B97" s="238"/>
      <c r="C97" s="239"/>
      <c r="D97" s="228" t="s">
        <v>151</v>
      </c>
      <c r="E97" s="240" t="s">
        <v>19</v>
      </c>
      <c r="F97" s="241" t="s">
        <v>152</v>
      </c>
      <c r="G97" s="239"/>
      <c r="H97" s="242">
        <v>10.5</v>
      </c>
      <c r="I97" s="243"/>
      <c r="J97" s="239"/>
      <c r="K97" s="239"/>
      <c r="L97" s="244"/>
      <c r="M97" s="245"/>
      <c r="N97" s="246"/>
      <c r="O97" s="246"/>
      <c r="P97" s="246"/>
      <c r="Q97" s="246"/>
      <c r="R97" s="246"/>
      <c r="S97" s="246"/>
      <c r="T97" s="24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8" t="s">
        <v>151</v>
      </c>
      <c r="AU97" s="248" t="s">
        <v>82</v>
      </c>
      <c r="AV97" s="14" t="s">
        <v>147</v>
      </c>
      <c r="AW97" s="14" t="s">
        <v>33</v>
      </c>
      <c r="AX97" s="14" t="s">
        <v>80</v>
      </c>
      <c r="AY97" s="248" t="s">
        <v>141</v>
      </c>
    </row>
    <row r="98" s="2" customFormat="1" ht="37.8" customHeight="1">
      <c r="A98" s="41"/>
      <c r="B98" s="42"/>
      <c r="C98" s="208" t="s">
        <v>82</v>
      </c>
      <c r="D98" s="208" t="s">
        <v>143</v>
      </c>
      <c r="E98" s="209" t="s">
        <v>153</v>
      </c>
      <c r="F98" s="210" t="s">
        <v>154</v>
      </c>
      <c r="G98" s="211" t="s">
        <v>89</v>
      </c>
      <c r="H98" s="212">
        <v>21</v>
      </c>
      <c r="I98" s="213"/>
      <c r="J98" s="214">
        <f>ROUND(I98*H98,2)</f>
        <v>0</v>
      </c>
      <c r="K98" s="210" t="s">
        <v>146</v>
      </c>
      <c r="L98" s="47"/>
      <c r="M98" s="215" t="s">
        <v>19</v>
      </c>
      <c r="N98" s="216" t="s">
        <v>43</v>
      </c>
      <c r="O98" s="87"/>
      <c r="P98" s="217">
        <f>O98*H98</f>
        <v>0</v>
      </c>
      <c r="Q98" s="217">
        <v>0</v>
      </c>
      <c r="R98" s="217">
        <f>Q98*H98</f>
        <v>0</v>
      </c>
      <c r="S98" s="217">
        <v>0.28999999999999998</v>
      </c>
      <c r="T98" s="218">
        <f>S98*H98</f>
        <v>6.0899999999999999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9" t="s">
        <v>147</v>
      </c>
      <c r="AT98" s="219" t="s">
        <v>143</v>
      </c>
      <c r="AU98" s="219" t="s">
        <v>82</v>
      </c>
      <c r="AY98" s="20" t="s">
        <v>141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80</v>
      </c>
      <c r="BK98" s="220">
        <f>ROUND(I98*H98,2)</f>
        <v>0</v>
      </c>
      <c r="BL98" s="20" t="s">
        <v>147</v>
      </c>
      <c r="BM98" s="219" t="s">
        <v>155</v>
      </c>
    </row>
    <row r="99" s="2" customFormat="1">
      <c r="A99" s="41"/>
      <c r="B99" s="42"/>
      <c r="C99" s="43"/>
      <c r="D99" s="221" t="s">
        <v>149</v>
      </c>
      <c r="E99" s="43"/>
      <c r="F99" s="222" t="s">
        <v>156</v>
      </c>
      <c r="G99" s="43"/>
      <c r="H99" s="43"/>
      <c r="I99" s="223"/>
      <c r="J99" s="43"/>
      <c r="K99" s="43"/>
      <c r="L99" s="47"/>
      <c r="M99" s="224"/>
      <c r="N99" s="225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149</v>
      </c>
      <c r="AU99" s="20" t="s">
        <v>82</v>
      </c>
    </row>
    <row r="100" s="13" customFormat="1">
      <c r="A100" s="13"/>
      <c r="B100" s="226"/>
      <c r="C100" s="227"/>
      <c r="D100" s="228" t="s">
        <v>151</v>
      </c>
      <c r="E100" s="229" t="s">
        <v>19</v>
      </c>
      <c r="F100" s="230" t="s">
        <v>157</v>
      </c>
      <c r="G100" s="227"/>
      <c r="H100" s="231">
        <v>21</v>
      </c>
      <c r="I100" s="232"/>
      <c r="J100" s="227"/>
      <c r="K100" s="227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151</v>
      </c>
      <c r="AU100" s="237" t="s">
        <v>82</v>
      </c>
      <c r="AV100" s="13" t="s">
        <v>82</v>
      </c>
      <c r="AW100" s="13" t="s">
        <v>33</v>
      </c>
      <c r="AX100" s="13" t="s">
        <v>72</v>
      </c>
      <c r="AY100" s="237" t="s">
        <v>141</v>
      </c>
    </row>
    <row r="101" s="14" customFormat="1">
      <c r="A101" s="14"/>
      <c r="B101" s="238"/>
      <c r="C101" s="239"/>
      <c r="D101" s="228" t="s">
        <v>151</v>
      </c>
      <c r="E101" s="240" t="s">
        <v>19</v>
      </c>
      <c r="F101" s="241" t="s">
        <v>152</v>
      </c>
      <c r="G101" s="239"/>
      <c r="H101" s="242">
        <v>21</v>
      </c>
      <c r="I101" s="243"/>
      <c r="J101" s="239"/>
      <c r="K101" s="239"/>
      <c r="L101" s="244"/>
      <c r="M101" s="245"/>
      <c r="N101" s="246"/>
      <c r="O101" s="246"/>
      <c r="P101" s="246"/>
      <c r="Q101" s="246"/>
      <c r="R101" s="246"/>
      <c r="S101" s="246"/>
      <c r="T101" s="24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8" t="s">
        <v>151</v>
      </c>
      <c r="AU101" s="248" t="s">
        <v>82</v>
      </c>
      <c r="AV101" s="14" t="s">
        <v>147</v>
      </c>
      <c r="AW101" s="14" t="s">
        <v>33</v>
      </c>
      <c r="AX101" s="14" t="s">
        <v>80</v>
      </c>
      <c r="AY101" s="248" t="s">
        <v>141</v>
      </c>
    </row>
    <row r="102" s="2" customFormat="1" ht="33" customHeight="1">
      <c r="A102" s="41"/>
      <c r="B102" s="42"/>
      <c r="C102" s="208" t="s">
        <v>91</v>
      </c>
      <c r="D102" s="208" t="s">
        <v>143</v>
      </c>
      <c r="E102" s="209" t="s">
        <v>158</v>
      </c>
      <c r="F102" s="210" t="s">
        <v>159</v>
      </c>
      <c r="G102" s="211" t="s">
        <v>89</v>
      </c>
      <c r="H102" s="212">
        <v>10.5</v>
      </c>
      <c r="I102" s="213"/>
      <c r="J102" s="214">
        <f>ROUND(I102*H102,2)</f>
        <v>0</v>
      </c>
      <c r="K102" s="210" t="s">
        <v>146</v>
      </c>
      <c r="L102" s="47"/>
      <c r="M102" s="215" t="s">
        <v>19</v>
      </c>
      <c r="N102" s="216" t="s">
        <v>43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0.23999999999999999</v>
      </c>
      <c r="T102" s="218">
        <f>S102*H102</f>
        <v>2.52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147</v>
      </c>
      <c r="AT102" s="219" t="s">
        <v>143</v>
      </c>
      <c r="AU102" s="219" t="s">
        <v>82</v>
      </c>
      <c r="AY102" s="20" t="s">
        <v>141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80</v>
      </c>
      <c r="BK102" s="220">
        <f>ROUND(I102*H102,2)</f>
        <v>0</v>
      </c>
      <c r="BL102" s="20" t="s">
        <v>147</v>
      </c>
      <c r="BM102" s="219" t="s">
        <v>160</v>
      </c>
    </row>
    <row r="103" s="2" customFormat="1">
      <c r="A103" s="41"/>
      <c r="B103" s="42"/>
      <c r="C103" s="43"/>
      <c r="D103" s="221" t="s">
        <v>149</v>
      </c>
      <c r="E103" s="43"/>
      <c r="F103" s="222" t="s">
        <v>161</v>
      </c>
      <c r="G103" s="43"/>
      <c r="H103" s="43"/>
      <c r="I103" s="223"/>
      <c r="J103" s="43"/>
      <c r="K103" s="43"/>
      <c r="L103" s="47"/>
      <c r="M103" s="224"/>
      <c r="N103" s="225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149</v>
      </c>
      <c r="AU103" s="20" t="s">
        <v>82</v>
      </c>
    </row>
    <row r="104" s="13" customFormat="1">
      <c r="A104" s="13"/>
      <c r="B104" s="226"/>
      <c r="C104" s="227"/>
      <c r="D104" s="228" t="s">
        <v>151</v>
      </c>
      <c r="E104" s="229" t="s">
        <v>19</v>
      </c>
      <c r="F104" s="230" t="s">
        <v>96</v>
      </c>
      <c r="G104" s="227"/>
      <c r="H104" s="231">
        <v>10.5</v>
      </c>
      <c r="I104" s="232"/>
      <c r="J104" s="227"/>
      <c r="K104" s="227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151</v>
      </c>
      <c r="AU104" s="237" t="s">
        <v>82</v>
      </c>
      <c r="AV104" s="13" t="s">
        <v>82</v>
      </c>
      <c r="AW104" s="13" t="s">
        <v>33</v>
      </c>
      <c r="AX104" s="13" t="s">
        <v>72</v>
      </c>
      <c r="AY104" s="237" t="s">
        <v>141</v>
      </c>
    </row>
    <row r="105" s="14" customFormat="1">
      <c r="A105" s="14"/>
      <c r="B105" s="238"/>
      <c r="C105" s="239"/>
      <c r="D105" s="228" t="s">
        <v>151</v>
      </c>
      <c r="E105" s="240" t="s">
        <v>19</v>
      </c>
      <c r="F105" s="241" t="s">
        <v>152</v>
      </c>
      <c r="G105" s="239"/>
      <c r="H105" s="242">
        <v>10.5</v>
      </c>
      <c r="I105" s="243"/>
      <c r="J105" s="239"/>
      <c r="K105" s="239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151</v>
      </c>
      <c r="AU105" s="248" t="s">
        <v>82</v>
      </c>
      <c r="AV105" s="14" t="s">
        <v>147</v>
      </c>
      <c r="AW105" s="14" t="s">
        <v>33</v>
      </c>
      <c r="AX105" s="14" t="s">
        <v>80</v>
      </c>
      <c r="AY105" s="248" t="s">
        <v>141</v>
      </c>
    </row>
    <row r="106" s="2" customFormat="1" ht="33" customHeight="1">
      <c r="A106" s="41"/>
      <c r="B106" s="42"/>
      <c r="C106" s="208" t="s">
        <v>147</v>
      </c>
      <c r="D106" s="208" t="s">
        <v>143</v>
      </c>
      <c r="E106" s="209" t="s">
        <v>162</v>
      </c>
      <c r="F106" s="210" t="s">
        <v>163</v>
      </c>
      <c r="G106" s="211" t="s">
        <v>89</v>
      </c>
      <c r="H106" s="212">
        <v>10.5</v>
      </c>
      <c r="I106" s="213"/>
      <c r="J106" s="214">
        <f>ROUND(I106*H106,2)</f>
        <v>0</v>
      </c>
      <c r="K106" s="210" t="s">
        <v>146</v>
      </c>
      <c r="L106" s="47"/>
      <c r="M106" s="215" t="s">
        <v>19</v>
      </c>
      <c r="N106" s="216" t="s">
        <v>43</v>
      </c>
      <c r="O106" s="87"/>
      <c r="P106" s="217">
        <f>O106*H106</f>
        <v>0</v>
      </c>
      <c r="Q106" s="217">
        <v>0</v>
      </c>
      <c r="R106" s="217">
        <f>Q106*H106</f>
        <v>0</v>
      </c>
      <c r="S106" s="217">
        <v>0.098000000000000004</v>
      </c>
      <c r="T106" s="218">
        <f>S106*H106</f>
        <v>1.0290000000000001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9" t="s">
        <v>147</v>
      </c>
      <c r="AT106" s="219" t="s">
        <v>143</v>
      </c>
      <c r="AU106" s="219" t="s">
        <v>82</v>
      </c>
      <c r="AY106" s="20" t="s">
        <v>141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80</v>
      </c>
      <c r="BK106" s="220">
        <f>ROUND(I106*H106,2)</f>
        <v>0</v>
      </c>
      <c r="BL106" s="20" t="s">
        <v>147</v>
      </c>
      <c r="BM106" s="219" t="s">
        <v>164</v>
      </c>
    </row>
    <row r="107" s="2" customFormat="1">
      <c r="A107" s="41"/>
      <c r="B107" s="42"/>
      <c r="C107" s="43"/>
      <c r="D107" s="221" t="s">
        <v>149</v>
      </c>
      <c r="E107" s="43"/>
      <c r="F107" s="222" t="s">
        <v>165</v>
      </c>
      <c r="G107" s="43"/>
      <c r="H107" s="43"/>
      <c r="I107" s="223"/>
      <c r="J107" s="43"/>
      <c r="K107" s="43"/>
      <c r="L107" s="47"/>
      <c r="M107" s="224"/>
      <c r="N107" s="225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149</v>
      </c>
      <c r="AU107" s="20" t="s">
        <v>82</v>
      </c>
    </row>
    <row r="108" s="13" customFormat="1">
      <c r="A108" s="13"/>
      <c r="B108" s="226"/>
      <c r="C108" s="227"/>
      <c r="D108" s="228" t="s">
        <v>151</v>
      </c>
      <c r="E108" s="229" t="s">
        <v>19</v>
      </c>
      <c r="F108" s="230" t="s">
        <v>96</v>
      </c>
      <c r="G108" s="227"/>
      <c r="H108" s="231">
        <v>10.5</v>
      </c>
      <c r="I108" s="232"/>
      <c r="J108" s="227"/>
      <c r="K108" s="227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151</v>
      </c>
      <c r="AU108" s="237" t="s">
        <v>82</v>
      </c>
      <c r="AV108" s="13" t="s">
        <v>82</v>
      </c>
      <c r="AW108" s="13" t="s">
        <v>33</v>
      </c>
      <c r="AX108" s="13" t="s">
        <v>72</v>
      </c>
      <c r="AY108" s="237" t="s">
        <v>141</v>
      </c>
    </row>
    <row r="109" s="14" customFormat="1">
      <c r="A109" s="14"/>
      <c r="B109" s="238"/>
      <c r="C109" s="239"/>
      <c r="D109" s="228" t="s">
        <v>151</v>
      </c>
      <c r="E109" s="240" t="s">
        <v>19</v>
      </c>
      <c r="F109" s="241" t="s">
        <v>152</v>
      </c>
      <c r="G109" s="239"/>
      <c r="H109" s="242">
        <v>10.5</v>
      </c>
      <c r="I109" s="243"/>
      <c r="J109" s="239"/>
      <c r="K109" s="239"/>
      <c r="L109" s="244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8" t="s">
        <v>151</v>
      </c>
      <c r="AU109" s="248" t="s">
        <v>82</v>
      </c>
      <c r="AV109" s="14" t="s">
        <v>147</v>
      </c>
      <c r="AW109" s="14" t="s">
        <v>33</v>
      </c>
      <c r="AX109" s="14" t="s">
        <v>80</v>
      </c>
      <c r="AY109" s="248" t="s">
        <v>141</v>
      </c>
    </row>
    <row r="110" s="2" customFormat="1" ht="24.15" customHeight="1">
      <c r="A110" s="41"/>
      <c r="B110" s="42"/>
      <c r="C110" s="208" t="s">
        <v>166</v>
      </c>
      <c r="D110" s="208" t="s">
        <v>143</v>
      </c>
      <c r="E110" s="209" t="s">
        <v>167</v>
      </c>
      <c r="F110" s="210" t="s">
        <v>168</v>
      </c>
      <c r="G110" s="211" t="s">
        <v>169</v>
      </c>
      <c r="H110" s="212">
        <v>10.5</v>
      </c>
      <c r="I110" s="213"/>
      <c r="J110" s="214">
        <f>ROUND(I110*H110,2)</f>
        <v>0</v>
      </c>
      <c r="K110" s="210" t="s">
        <v>146</v>
      </c>
      <c r="L110" s="47"/>
      <c r="M110" s="215" t="s">
        <v>19</v>
      </c>
      <c r="N110" s="216" t="s">
        <v>43</v>
      </c>
      <c r="O110" s="87"/>
      <c r="P110" s="217">
        <f>O110*H110</f>
        <v>0</v>
      </c>
      <c r="Q110" s="217">
        <v>0</v>
      </c>
      <c r="R110" s="217">
        <f>Q110*H110</f>
        <v>0</v>
      </c>
      <c r="S110" s="217">
        <v>0.20499999999999999</v>
      </c>
      <c r="T110" s="218">
        <f>S110*H110</f>
        <v>2.1524999999999999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9" t="s">
        <v>147</v>
      </c>
      <c r="AT110" s="219" t="s">
        <v>143</v>
      </c>
      <c r="AU110" s="219" t="s">
        <v>82</v>
      </c>
      <c r="AY110" s="20" t="s">
        <v>141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0" t="s">
        <v>80</v>
      </c>
      <c r="BK110" s="220">
        <f>ROUND(I110*H110,2)</f>
        <v>0</v>
      </c>
      <c r="BL110" s="20" t="s">
        <v>147</v>
      </c>
      <c r="BM110" s="219" t="s">
        <v>170</v>
      </c>
    </row>
    <row r="111" s="2" customFormat="1">
      <c r="A111" s="41"/>
      <c r="B111" s="42"/>
      <c r="C111" s="43"/>
      <c r="D111" s="221" t="s">
        <v>149</v>
      </c>
      <c r="E111" s="43"/>
      <c r="F111" s="222" t="s">
        <v>171</v>
      </c>
      <c r="G111" s="43"/>
      <c r="H111" s="43"/>
      <c r="I111" s="223"/>
      <c r="J111" s="43"/>
      <c r="K111" s="43"/>
      <c r="L111" s="47"/>
      <c r="M111" s="224"/>
      <c r="N111" s="225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149</v>
      </c>
      <c r="AU111" s="20" t="s">
        <v>82</v>
      </c>
    </row>
    <row r="112" s="2" customFormat="1" ht="49.05" customHeight="1">
      <c r="A112" s="41"/>
      <c r="B112" s="42"/>
      <c r="C112" s="208" t="s">
        <v>172</v>
      </c>
      <c r="D112" s="208" t="s">
        <v>143</v>
      </c>
      <c r="E112" s="209" t="s">
        <v>173</v>
      </c>
      <c r="F112" s="210" t="s">
        <v>174</v>
      </c>
      <c r="G112" s="211" t="s">
        <v>169</v>
      </c>
      <c r="H112" s="212">
        <v>6</v>
      </c>
      <c r="I112" s="213"/>
      <c r="J112" s="214">
        <f>ROUND(I112*H112,2)</f>
        <v>0</v>
      </c>
      <c r="K112" s="210" t="s">
        <v>146</v>
      </c>
      <c r="L112" s="47"/>
      <c r="M112" s="215" t="s">
        <v>19</v>
      </c>
      <c r="N112" s="216" t="s">
        <v>43</v>
      </c>
      <c r="O112" s="87"/>
      <c r="P112" s="217">
        <f>O112*H112</f>
        <v>0</v>
      </c>
      <c r="Q112" s="217">
        <v>0.036900000000000002</v>
      </c>
      <c r="R112" s="217">
        <f>Q112*H112</f>
        <v>0.22140000000000001</v>
      </c>
      <c r="S112" s="217">
        <v>0</v>
      </c>
      <c r="T112" s="218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9" t="s">
        <v>147</v>
      </c>
      <c r="AT112" s="219" t="s">
        <v>143</v>
      </c>
      <c r="AU112" s="219" t="s">
        <v>82</v>
      </c>
      <c r="AY112" s="20" t="s">
        <v>141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20" t="s">
        <v>80</v>
      </c>
      <c r="BK112" s="220">
        <f>ROUND(I112*H112,2)</f>
        <v>0</v>
      </c>
      <c r="BL112" s="20" t="s">
        <v>147</v>
      </c>
      <c r="BM112" s="219" t="s">
        <v>175</v>
      </c>
    </row>
    <row r="113" s="2" customFormat="1">
      <c r="A113" s="41"/>
      <c r="B113" s="42"/>
      <c r="C113" s="43"/>
      <c r="D113" s="221" t="s">
        <v>149</v>
      </c>
      <c r="E113" s="43"/>
      <c r="F113" s="222" t="s">
        <v>176</v>
      </c>
      <c r="G113" s="43"/>
      <c r="H113" s="43"/>
      <c r="I113" s="223"/>
      <c r="J113" s="43"/>
      <c r="K113" s="43"/>
      <c r="L113" s="47"/>
      <c r="M113" s="224"/>
      <c r="N113" s="225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149</v>
      </c>
      <c r="AU113" s="20" t="s">
        <v>82</v>
      </c>
    </row>
    <row r="114" s="15" customFormat="1">
      <c r="A114" s="15"/>
      <c r="B114" s="249"/>
      <c r="C114" s="250"/>
      <c r="D114" s="228" t="s">
        <v>151</v>
      </c>
      <c r="E114" s="251" t="s">
        <v>19</v>
      </c>
      <c r="F114" s="252" t="s">
        <v>177</v>
      </c>
      <c r="G114" s="250"/>
      <c r="H114" s="251" t="s">
        <v>19</v>
      </c>
      <c r="I114" s="253"/>
      <c r="J114" s="250"/>
      <c r="K114" s="250"/>
      <c r="L114" s="254"/>
      <c r="M114" s="255"/>
      <c r="N114" s="256"/>
      <c r="O114" s="256"/>
      <c r="P114" s="256"/>
      <c r="Q114" s="256"/>
      <c r="R114" s="256"/>
      <c r="S114" s="256"/>
      <c r="T114" s="257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8" t="s">
        <v>151</v>
      </c>
      <c r="AU114" s="258" t="s">
        <v>82</v>
      </c>
      <c r="AV114" s="15" t="s">
        <v>80</v>
      </c>
      <c r="AW114" s="15" t="s">
        <v>33</v>
      </c>
      <c r="AX114" s="15" t="s">
        <v>72</v>
      </c>
      <c r="AY114" s="258" t="s">
        <v>141</v>
      </c>
    </row>
    <row r="115" s="13" customFormat="1">
      <c r="A115" s="13"/>
      <c r="B115" s="226"/>
      <c r="C115" s="227"/>
      <c r="D115" s="228" t="s">
        <v>151</v>
      </c>
      <c r="E115" s="229" t="s">
        <v>19</v>
      </c>
      <c r="F115" s="230" t="s">
        <v>178</v>
      </c>
      <c r="G115" s="227"/>
      <c r="H115" s="231">
        <v>6</v>
      </c>
      <c r="I115" s="232"/>
      <c r="J115" s="227"/>
      <c r="K115" s="227"/>
      <c r="L115" s="233"/>
      <c r="M115" s="234"/>
      <c r="N115" s="235"/>
      <c r="O115" s="235"/>
      <c r="P115" s="235"/>
      <c r="Q115" s="235"/>
      <c r="R115" s="235"/>
      <c r="S115" s="235"/>
      <c r="T115" s="23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7" t="s">
        <v>151</v>
      </c>
      <c r="AU115" s="237" t="s">
        <v>82</v>
      </c>
      <c r="AV115" s="13" t="s">
        <v>82</v>
      </c>
      <c r="AW115" s="13" t="s">
        <v>33</v>
      </c>
      <c r="AX115" s="13" t="s">
        <v>72</v>
      </c>
      <c r="AY115" s="237" t="s">
        <v>141</v>
      </c>
    </row>
    <row r="116" s="14" customFormat="1">
      <c r="A116" s="14"/>
      <c r="B116" s="238"/>
      <c r="C116" s="239"/>
      <c r="D116" s="228" t="s">
        <v>151</v>
      </c>
      <c r="E116" s="240" t="s">
        <v>19</v>
      </c>
      <c r="F116" s="241" t="s">
        <v>152</v>
      </c>
      <c r="G116" s="239"/>
      <c r="H116" s="242">
        <v>6</v>
      </c>
      <c r="I116" s="243"/>
      <c r="J116" s="239"/>
      <c r="K116" s="239"/>
      <c r="L116" s="244"/>
      <c r="M116" s="245"/>
      <c r="N116" s="246"/>
      <c r="O116" s="246"/>
      <c r="P116" s="246"/>
      <c r="Q116" s="246"/>
      <c r="R116" s="246"/>
      <c r="S116" s="246"/>
      <c r="T116" s="24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8" t="s">
        <v>151</v>
      </c>
      <c r="AU116" s="248" t="s">
        <v>82</v>
      </c>
      <c r="AV116" s="14" t="s">
        <v>147</v>
      </c>
      <c r="AW116" s="14" t="s">
        <v>33</v>
      </c>
      <c r="AX116" s="14" t="s">
        <v>80</v>
      </c>
      <c r="AY116" s="248" t="s">
        <v>141</v>
      </c>
    </row>
    <row r="117" s="2" customFormat="1" ht="16.5" customHeight="1">
      <c r="A117" s="41"/>
      <c r="B117" s="42"/>
      <c r="C117" s="208" t="s">
        <v>179</v>
      </c>
      <c r="D117" s="208" t="s">
        <v>143</v>
      </c>
      <c r="E117" s="209" t="s">
        <v>180</v>
      </c>
      <c r="F117" s="210" t="s">
        <v>181</v>
      </c>
      <c r="G117" s="211" t="s">
        <v>89</v>
      </c>
      <c r="H117" s="212">
        <v>196.65000000000001</v>
      </c>
      <c r="I117" s="213"/>
      <c r="J117" s="214">
        <f>ROUND(I117*H117,2)</f>
        <v>0</v>
      </c>
      <c r="K117" s="210" t="s">
        <v>146</v>
      </c>
      <c r="L117" s="47"/>
      <c r="M117" s="215" t="s">
        <v>19</v>
      </c>
      <c r="N117" s="216" t="s">
        <v>43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147</v>
      </c>
      <c r="AT117" s="219" t="s">
        <v>143</v>
      </c>
      <c r="AU117" s="219" t="s">
        <v>82</v>
      </c>
      <c r="AY117" s="20" t="s">
        <v>141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80</v>
      </c>
      <c r="BK117" s="220">
        <f>ROUND(I117*H117,2)</f>
        <v>0</v>
      </c>
      <c r="BL117" s="20" t="s">
        <v>147</v>
      </c>
      <c r="BM117" s="219" t="s">
        <v>182</v>
      </c>
    </row>
    <row r="118" s="2" customFormat="1">
      <c r="A118" s="41"/>
      <c r="B118" s="42"/>
      <c r="C118" s="43"/>
      <c r="D118" s="221" t="s">
        <v>149</v>
      </c>
      <c r="E118" s="43"/>
      <c r="F118" s="222" t="s">
        <v>183</v>
      </c>
      <c r="G118" s="43"/>
      <c r="H118" s="43"/>
      <c r="I118" s="223"/>
      <c r="J118" s="43"/>
      <c r="K118" s="43"/>
      <c r="L118" s="47"/>
      <c r="M118" s="224"/>
      <c r="N118" s="225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149</v>
      </c>
      <c r="AU118" s="20" t="s">
        <v>82</v>
      </c>
    </row>
    <row r="119" s="13" customFormat="1">
      <c r="A119" s="13"/>
      <c r="B119" s="226"/>
      <c r="C119" s="227"/>
      <c r="D119" s="228" t="s">
        <v>151</v>
      </c>
      <c r="E119" s="229" t="s">
        <v>19</v>
      </c>
      <c r="F119" s="230" t="s">
        <v>87</v>
      </c>
      <c r="G119" s="227"/>
      <c r="H119" s="231">
        <v>196.65000000000001</v>
      </c>
      <c r="I119" s="232"/>
      <c r="J119" s="227"/>
      <c r="K119" s="227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151</v>
      </c>
      <c r="AU119" s="237" t="s">
        <v>82</v>
      </c>
      <c r="AV119" s="13" t="s">
        <v>82</v>
      </c>
      <c r="AW119" s="13" t="s">
        <v>33</v>
      </c>
      <c r="AX119" s="13" t="s">
        <v>72</v>
      </c>
      <c r="AY119" s="237" t="s">
        <v>141</v>
      </c>
    </row>
    <row r="120" s="14" customFormat="1">
      <c r="A120" s="14"/>
      <c r="B120" s="238"/>
      <c r="C120" s="239"/>
      <c r="D120" s="228" t="s">
        <v>151</v>
      </c>
      <c r="E120" s="240" t="s">
        <v>19</v>
      </c>
      <c r="F120" s="241" t="s">
        <v>152</v>
      </c>
      <c r="G120" s="239"/>
      <c r="H120" s="242">
        <v>196.65000000000001</v>
      </c>
      <c r="I120" s="243"/>
      <c r="J120" s="239"/>
      <c r="K120" s="239"/>
      <c r="L120" s="244"/>
      <c r="M120" s="245"/>
      <c r="N120" s="246"/>
      <c r="O120" s="246"/>
      <c r="P120" s="246"/>
      <c r="Q120" s="246"/>
      <c r="R120" s="246"/>
      <c r="S120" s="246"/>
      <c r="T120" s="24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8" t="s">
        <v>151</v>
      </c>
      <c r="AU120" s="248" t="s">
        <v>82</v>
      </c>
      <c r="AV120" s="14" t="s">
        <v>147</v>
      </c>
      <c r="AW120" s="14" t="s">
        <v>33</v>
      </c>
      <c r="AX120" s="14" t="s">
        <v>80</v>
      </c>
      <c r="AY120" s="248" t="s">
        <v>141</v>
      </c>
    </row>
    <row r="121" s="2" customFormat="1" ht="24.15" customHeight="1">
      <c r="A121" s="41"/>
      <c r="B121" s="42"/>
      <c r="C121" s="208" t="s">
        <v>184</v>
      </c>
      <c r="D121" s="208" t="s">
        <v>143</v>
      </c>
      <c r="E121" s="209" t="s">
        <v>185</v>
      </c>
      <c r="F121" s="210" t="s">
        <v>186</v>
      </c>
      <c r="G121" s="211" t="s">
        <v>100</v>
      </c>
      <c r="H121" s="212">
        <v>18.710999999999999</v>
      </c>
      <c r="I121" s="213"/>
      <c r="J121" s="214">
        <f>ROUND(I121*H121,2)</f>
        <v>0</v>
      </c>
      <c r="K121" s="210" t="s">
        <v>146</v>
      </c>
      <c r="L121" s="47"/>
      <c r="M121" s="215" t="s">
        <v>19</v>
      </c>
      <c r="N121" s="216" t="s">
        <v>43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147</v>
      </c>
      <c r="AT121" s="219" t="s">
        <v>143</v>
      </c>
      <c r="AU121" s="219" t="s">
        <v>82</v>
      </c>
      <c r="AY121" s="20" t="s">
        <v>141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80</v>
      </c>
      <c r="BK121" s="220">
        <f>ROUND(I121*H121,2)</f>
        <v>0</v>
      </c>
      <c r="BL121" s="20" t="s">
        <v>147</v>
      </c>
      <c r="BM121" s="219" t="s">
        <v>187</v>
      </c>
    </row>
    <row r="122" s="2" customFormat="1">
      <c r="A122" s="41"/>
      <c r="B122" s="42"/>
      <c r="C122" s="43"/>
      <c r="D122" s="221" t="s">
        <v>149</v>
      </c>
      <c r="E122" s="43"/>
      <c r="F122" s="222" t="s">
        <v>188</v>
      </c>
      <c r="G122" s="43"/>
      <c r="H122" s="43"/>
      <c r="I122" s="223"/>
      <c r="J122" s="43"/>
      <c r="K122" s="43"/>
      <c r="L122" s="47"/>
      <c r="M122" s="224"/>
      <c r="N122" s="22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149</v>
      </c>
      <c r="AU122" s="20" t="s">
        <v>82</v>
      </c>
    </row>
    <row r="123" s="15" customFormat="1">
      <c r="A123" s="15"/>
      <c r="B123" s="249"/>
      <c r="C123" s="250"/>
      <c r="D123" s="228" t="s">
        <v>151</v>
      </c>
      <c r="E123" s="251" t="s">
        <v>19</v>
      </c>
      <c r="F123" s="252" t="s">
        <v>189</v>
      </c>
      <c r="G123" s="250"/>
      <c r="H123" s="251" t="s">
        <v>19</v>
      </c>
      <c r="I123" s="253"/>
      <c r="J123" s="250"/>
      <c r="K123" s="250"/>
      <c r="L123" s="254"/>
      <c r="M123" s="255"/>
      <c r="N123" s="256"/>
      <c r="O123" s="256"/>
      <c r="P123" s="256"/>
      <c r="Q123" s="256"/>
      <c r="R123" s="256"/>
      <c r="S123" s="256"/>
      <c r="T123" s="257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8" t="s">
        <v>151</v>
      </c>
      <c r="AU123" s="258" t="s">
        <v>82</v>
      </c>
      <c r="AV123" s="15" t="s">
        <v>80</v>
      </c>
      <c r="AW123" s="15" t="s">
        <v>33</v>
      </c>
      <c r="AX123" s="15" t="s">
        <v>72</v>
      </c>
      <c r="AY123" s="258" t="s">
        <v>141</v>
      </c>
    </row>
    <row r="124" s="13" customFormat="1">
      <c r="A124" s="13"/>
      <c r="B124" s="226"/>
      <c r="C124" s="227"/>
      <c r="D124" s="228" t="s">
        <v>151</v>
      </c>
      <c r="E124" s="229" t="s">
        <v>19</v>
      </c>
      <c r="F124" s="230" t="s">
        <v>190</v>
      </c>
      <c r="G124" s="227"/>
      <c r="H124" s="231">
        <v>18.710999999999999</v>
      </c>
      <c r="I124" s="232"/>
      <c r="J124" s="227"/>
      <c r="K124" s="227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151</v>
      </c>
      <c r="AU124" s="237" t="s">
        <v>82</v>
      </c>
      <c r="AV124" s="13" t="s">
        <v>82</v>
      </c>
      <c r="AW124" s="13" t="s">
        <v>33</v>
      </c>
      <c r="AX124" s="13" t="s">
        <v>72</v>
      </c>
      <c r="AY124" s="237" t="s">
        <v>141</v>
      </c>
    </row>
    <row r="125" s="14" customFormat="1">
      <c r="A125" s="14"/>
      <c r="B125" s="238"/>
      <c r="C125" s="239"/>
      <c r="D125" s="228" t="s">
        <v>151</v>
      </c>
      <c r="E125" s="240" t="s">
        <v>19</v>
      </c>
      <c r="F125" s="241" t="s">
        <v>152</v>
      </c>
      <c r="G125" s="239"/>
      <c r="H125" s="242">
        <v>18.710999999999999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151</v>
      </c>
      <c r="AU125" s="248" t="s">
        <v>82</v>
      </c>
      <c r="AV125" s="14" t="s">
        <v>147</v>
      </c>
      <c r="AW125" s="14" t="s">
        <v>33</v>
      </c>
      <c r="AX125" s="14" t="s">
        <v>80</v>
      </c>
      <c r="AY125" s="248" t="s">
        <v>141</v>
      </c>
    </row>
    <row r="126" s="2" customFormat="1" ht="24.15" customHeight="1">
      <c r="A126" s="41"/>
      <c r="B126" s="42"/>
      <c r="C126" s="208" t="s">
        <v>191</v>
      </c>
      <c r="D126" s="208" t="s">
        <v>143</v>
      </c>
      <c r="E126" s="209" t="s">
        <v>192</v>
      </c>
      <c r="F126" s="210" t="s">
        <v>193</v>
      </c>
      <c r="G126" s="211" t="s">
        <v>100</v>
      </c>
      <c r="H126" s="212">
        <v>37.423000000000002</v>
      </c>
      <c r="I126" s="213"/>
      <c r="J126" s="214">
        <f>ROUND(I126*H126,2)</f>
        <v>0</v>
      </c>
      <c r="K126" s="210" t="s">
        <v>146</v>
      </c>
      <c r="L126" s="47"/>
      <c r="M126" s="215" t="s">
        <v>19</v>
      </c>
      <c r="N126" s="216" t="s">
        <v>43</v>
      </c>
      <c r="O126" s="87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9" t="s">
        <v>147</v>
      </c>
      <c r="AT126" s="219" t="s">
        <v>143</v>
      </c>
      <c r="AU126" s="219" t="s">
        <v>82</v>
      </c>
      <c r="AY126" s="20" t="s">
        <v>141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0" t="s">
        <v>80</v>
      </c>
      <c r="BK126" s="220">
        <f>ROUND(I126*H126,2)</f>
        <v>0</v>
      </c>
      <c r="BL126" s="20" t="s">
        <v>147</v>
      </c>
      <c r="BM126" s="219" t="s">
        <v>194</v>
      </c>
    </row>
    <row r="127" s="2" customFormat="1">
      <c r="A127" s="41"/>
      <c r="B127" s="42"/>
      <c r="C127" s="43"/>
      <c r="D127" s="221" t="s">
        <v>149</v>
      </c>
      <c r="E127" s="43"/>
      <c r="F127" s="222" t="s">
        <v>195</v>
      </c>
      <c r="G127" s="43"/>
      <c r="H127" s="43"/>
      <c r="I127" s="223"/>
      <c r="J127" s="43"/>
      <c r="K127" s="43"/>
      <c r="L127" s="47"/>
      <c r="M127" s="224"/>
      <c r="N127" s="225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149</v>
      </c>
      <c r="AU127" s="20" t="s">
        <v>82</v>
      </c>
    </row>
    <row r="128" s="15" customFormat="1">
      <c r="A128" s="15"/>
      <c r="B128" s="249"/>
      <c r="C128" s="250"/>
      <c r="D128" s="228" t="s">
        <v>151</v>
      </c>
      <c r="E128" s="251" t="s">
        <v>19</v>
      </c>
      <c r="F128" s="252" t="s">
        <v>189</v>
      </c>
      <c r="G128" s="250"/>
      <c r="H128" s="251" t="s">
        <v>19</v>
      </c>
      <c r="I128" s="253"/>
      <c r="J128" s="250"/>
      <c r="K128" s="250"/>
      <c r="L128" s="254"/>
      <c r="M128" s="255"/>
      <c r="N128" s="256"/>
      <c r="O128" s="256"/>
      <c r="P128" s="256"/>
      <c r="Q128" s="256"/>
      <c r="R128" s="256"/>
      <c r="S128" s="256"/>
      <c r="T128" s="257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8" t="s">
        <v>151</v>
      </c>
      <c r="AU128" s="258" t="s">
        <v>82</v>
      </c>
      <c r="AV128" s="15" t="s">
        <v>80</v>
      </c>
      <c r="AW128" s="15" t="s">
        <v>33</v>
      </c>
      <c r="AX128" s="15" t="s">
        <v>72</v>
      </c>
      <c r="AY128" s="258" t="s">
        <v>141</v>
      </c>
    </row>
    <row r="129" s="13" customFormat="1">
      <c r="A129" s="13"/>
      <c r="B129" s="226"/>
      <c r="C129" s="227"/>
      <c r="D129" s="228" t="s">
        <v>151</v>
      </c>
      <c r="E129" s="229" t="s">
        <v>19</v>
      </c>
      <c r="F129" s="230" t="s">
        <v>196</v>
      </c>
      <c r="G129" s="227"/>
      <c r="H129" s="231">
        <v>37.423000000000002</v>
      </c>
      <c r="I129" s="232"/>
      <c r="J129" s="227"/>
      <c r="K129" s="227"/>
      <c r="L129" s="233"/>
      <c r="M129" s="234"/>
      <c r="N129" s="235"/>
      <c r="O129" s="235"/>
      <c r="P129" s="235"/>
      <c r="Q129" s="235"/>
      <c r="R129" s="235"/>
      <c r="S129" s="235"/>
      <c r="T129" s="23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7" t="s">
        <v>151</v>
      </c>
      <c r="AU129" s="237" t="s">
        <v>82</v>
      </c>
      <c r="AV129" s="13" t="s">
        <v>82</v>
      </c>
      <c r="AW129" s="13" t="s">
        <v>33</v>
      </c>
      <c r="AX129" s="13" t="s">
        <v>72</v>
      </c>
      <c r="AY129" s="237" t="s">
        <v>141</v>
      </c>
    </row>
    <row r="130" s="14" customFormat="1">
      <c r="A130" s="14"/>
      <c r="B130" s="238"/>
      <c r="C130" s="239"/>
      <c r="D130" s="228" t="s">
        <v>151</v>
      </c>
      <c r="E130" s="240" t="s">
        <v>19</v>
      </c>
      <c r="F130" s="241" t="s">
        <v>152</v>
      </c>
      <c r="G130" s="239"/>
      <c r="H130" s="242">
        <v>37.423000000000002</v>
      </c>
      <c r="I130" s="243"/>
      <c r="J130" s="239"/>
      <c r="K130" s="239"/>
      <c r="L130" s="244"/>
      <c r="M130" s="245"/>
      <c r="N130" s="246"/>
      <c r="O130" s="246"/>
      <c r="P130" s="246"/>
      <c r="Q130" s="246"/>
      <c r="R130" s="246"/>
      <c r="S130" s="246"/>
      <c r="T130" s="24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8" t="s">
        <v>151</v>
      </c>
      <c r="AU130" s="248" t="s">
        <v>82</v>
      </c>
      <c r="AV130" s="14" t="s">
        <v>147</v>
      </c>
      <c r="AW130" s="14" t="s">
        <v>33</v>
      </c>
      <c r="AX130" s="14" t="s">
        <v>80</v>
      </c>
      <c r="AY130" s="248" t="s">
        <v>141</v>
      </c>
    </row>
    <row r="131" s="2" customFormat="1" ht="24.15" customHeight="1">
      <c r="A131" s="41"/>
      <c r="B131" s="42"/>
      <c r="C131" s="208" t="s">
        <v>197</v>
      </c>
      <c r="D131" s="208" t="s">
        <v>143</v>
      </c>
      <c r="E131" s="209" t="s">
        <v>198</v>
      </c>
      <c r="F131" s="210" t="s">
        <v>199</v>
      </c>
      <c r="G131" s="211" t="s">
        <v>100</v>
      </c>
      <c r="H131" s="212">
        <v>6.2370000000000001</v>
      </c>
      <c r="I131" s="213"/>
      <c r="J131" s="214">
        <f>ROUND(I131*H131,2)</f>
        <v>0</v>
      </c>
      <c r="K131" s="210" t="s">
        <v>146</v>
      </c>
      <c r="L131" s="47"/>
      <c r="M131" s="215" t="s">
        <v>19</v>
      </c>
      <c r="N131" s="216" t="s">
        <v>43</v>
      </c>
      <c r="O131" s="87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147</v>
      </c>
      <c r="AT131" s="219" t="s">
        <v>143</v>
      </c>
      <c r="AU131" s="219" t="s">
        <v>82</v>
      </c>
      <c r="AY131" s="20" t="s">
        <v>141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80</v>
      </c>
      <c r="BK131" s="220">
        <f>ROUND(I131*H131,2)</f>
        <v>0</v>
      </c>
      <c r="BL131" s="20" t="s">
        <v>147</v>
      </c>
      <c r="BM131" s="219" t="s">
        <v>200</v>
      </c>
    </row>
    <row r="132" s="2" customFormat="1">
      <c r="A132" s="41"/>
      <c r="B132" s="42"/>
      <c r="C132" s="43"/>
      <c r="D132" s="221" t="s">
        <v>149</v>
      </c>
      <c r="E132" s="43"/>
      <c r="F132" s="222" t="s">
        <v>201</v>
      </c>
      <c r="G132" s="43"/>
      <c r="H132" s="43"/>
      <c r="I132" s="223"/>
      <c r="J132" s="43"/>
      <c r="K132" s="43"/>
      <c r="L132" s="47"/>
      <c r="M132" s="224"/>
      <c r="N132" s="225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149</v>
      </c>
      <c r="AU132" s="20" t="s">
        <v>82</v>
      </c>
    </row>
    <row r="133" s="15" customFormat="1">
      <c r="A133" s="15"/>
      <c r="B133" s="249"/>
      <c r="C133" s="250"/>
      <c r="D133" s="228" t="s">
        <v>151</v>
      </c>
      <c r="E133" s="251" t="s">
        <v>19</v>
      </c>
      <c r="F133" s="252" t="s">
        <v>189</v>
      </c>
      <c r="G133" s="250"/>
      <c r="H133" s="251" t="s">
        <v>19</v>
      </c>
      <c r="I133" s="253"/>
      <c r="J133" s="250"/>
      <c r="K133" s="250"/>
      <c r="L133" s="254"/>
      <c r="M133" s="255"/>
      <c r="N133" s="256"/>
      <c r="O133" s="256"/>
      <c r="P133" s="256"/>
      <c r="Q133" s="256"/>
      <c r="R133" s="256"/>
      <c r="S133" s="256"/>
      <c r="T133" s="25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8" t="s">
        <v>151</v>
      </c>
      <c r="AU133" s="258" t="s">
        <v>82</v>
      </c>
      <c r="AV133" s="15" t="s">
        <v>80</v>
      </c>
      <c r="AW133" s="15" t="s">
        <v>33</v>
      </c>
      <c r="AX133" s="15" t="s">
        <v>72</v>
      </c>
      <c r="AY133" s="258" t="s">
        <v>141</v>
      </c>
    </row>
    <row r="134" s="13" customFormat="1">
      <c r="A134" s="13"/>
      <c r="B134" s="226"/>
      <c r="C134" s="227"/>
      <c r="D134" s="228" t="s">
        <v>151</v>
      </c>
      <c r="E134" s="229" t="s">
        <v>19</v>
      </c>
      <c r="F134" s="230" t="s">
        <v>202</v>
      </c>
      <c r="G134" s="227"/>
      <c r="H134" s="231">
        <v>6.2370000000000001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151</v>
      </c>
      <c r="AU134" s="237" t="s">
        <v>82</v>
      </c>
      <c r="AV134" s="13" t="s">
        <v>82</v>
      </c>
      <c r="AW134" s="13" t="s">
        <v>33</v>
      </c>
      <c r="AX134" s="13" t="s">
        <v>72</v>
      </c>
      <c r="AY134" s="237" t="s">
        <v>141</v>
      </c>
    </row>
    <row r="135" s="14" customFormat="1">
      <c r="A135" s="14"/>
      <c r="B135" s="238"/>
      <c r="C135" s="239"/>
      <c r="D135" s="228" t="s">
        <v>151</v>
      </c>
      <c r="E135" s="240" t="s">
        <v>19</v>
      </c>
      <c r="F135" s="241" t="s">
        <v>152</v>
      </c>
      <c r="G135" s="239"/>
      <c r="H135" s="242">
        <v>6.2370000000000001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151</v>
      </c>
      <c r="AU135" s="248" t="s">
        <v>82</v>
      </c>
      <c r="AV135" s="14" t="s">
        <v>147</v>
      </c>
      <c r="AW135" s="14" t="s">
        <v>33</v>
      </c>
      <c r="AX135" s="14" t="s">
        <v>80</v>
      </c>
      <c r="AY135" s="248" t="s">
        <v>141</v>
      </c>
    </row>
    <row r="136" s="2" customFormat="1" ht="24.15" customHeight="1">
      <c r="A136" s="41"/>
      <c r="B136" s="42"/>
      <c r="C136" s="208" t="s">
        <v>203</v>
      </c>
      <c r="D136" s="208" t="s">
        <v>143</v>
      </c>
      <c r="E136" s="209" t="s">
        <v>204</v>
      </c>
      <c r="F136" s="210" t="s">
        <v>205</v>
      </c>
      <c r="G136" s="211" t="s">
        <v>100</v>
      </c>
      <c r="H136" s="212">
        <v>32.529000000000003</v>
      </c>
      <c r="I136" s="213"/>
      <c r="J136" s="214">
        <f>ROUND(I136*H136,2)</f>
        <v>0</v>
      </c>
      <c r="K136" s="210" t="s">
        <v>146</v>
      </c>
      <c r="L136" s="47"/>
      <c r="M136" s="215" t="s">
        <v>19</v>
      </c>
      <c r="N136" s="216" t="s">
        <v>43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147</v>
      </c>
      <c r="AT136" s="219" t="s">
        <v>143</v>
      </c>
      <c r="AU136" s="219" t="s">
        <v>82</v>
      </c>
      <c r="AY136" s="20" t="s">
        <v>141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80</v>
      </c>
      <c r="BK136" s="220">
        <f>ROUND(I136*H136,2)</f>
        <v>0</v>
      </c>
      <c r="BL136" s="20" t="s">
        <v>147</v>
      </c>
      <c r="BM136" s="219" t="s">
        <v>206</v>
      </c>
    </row>
    <row r="137" s="2" customFormat="1">
      <c r="A137" s="41"/>
      <c r="B137" s="42"/>
      <c r="C137" s="43"/>
      <c r="D137" s="221" t="s">
        <v>149</v>
      </c>
      <c r="E137" s="43"/>
      <c r="F137" s="222" t="s">
        <v>207</v>
      </c>
      <c r="G137" s="43"/>
      <c r="H137" s="43"/>
      <c r="I137" s="223"/>
      <c r="J137" s="43"/>
      <c r="K137" s="43"/>
      <c r="L137" s="47"/>
      <c r="M137" s="224"/>
      <c r="N137" s="22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149</v>
      </c>
      <c r="AU137" s="20" t="s">
        <v>82</v>
      </c>
    </row>
    <row r="138" s="15" customFormat="1">
      <c r="A138" s="15"/>
      <c r="B138" s="249"/>
      <c r="C138" s="250"/>
      <c r="D138" s="228" t="s">
        <v>151</v>
      </c>
      <c r="E138" s="251" t="s">
        <v>19</v>
      </c>
      <c r="F138" s="252" t="s">
        <v>189</v>
      </c>
      <c r="G138" s="250"/>
      <c r="H138" s="251" t="s">
        <v>19</v>
      </c>
      <c r="I138" s="253"/>
      <c r="J138" s="250"/>
      <c r="K138" s="250"/>
      <c r="L138" s="254"/>
      <c r="M138" s="255"/>
      <c r="N138" s="256"/>
      <c r="O138" s="256"/>
      <c r="P138" s="256"/>
      <c r="Q138" s="256"/>
      <c r="R138" s="256"/>
      <c r="S138" s="256"/>
      <c r="T138" s="257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8" t="s">
        <v>151</v>
      </c>
      <c r="AU138" s="258" t="s">
        <v>82</v>
      </c>
      <c r="AV138" s="15" t="s">
        <v>80</v>
      </c>
      <c r="AW138" s="15" t="s">
        <v>33</v>
      </c>
      <c r="AX138" s="15" t="s">
        <v>72</v>
      </c>
      <c r="AY138" s="258" t="s">
        <v>141</v>
      </c>
    </row>
    <row r="139" s="13" customFormat="1">
      <c r="A139" s="13"/>
      <c r="B139" s="226"/>
      <c r="C139" s="227"/>
      <c r="D139" s="228" t="s">
        <v>151</v>
      </c>
      <c r="E139" s="229" t="s">
        <v>19</v>
      </c>
      <c r="F139" s="230" t="s">
        <v>208</v>
      </c>
      <c r="G139" s="227"/>
      <c r="H139" s="231">
        <v>32.529000000000003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151</v>
      </c>
      <c r="AU139" s="237" t="s">
        <v>82</v>
      </c>
      <c r="AV139" s="13" t="s">
        <v>82</v>
      </c>
      <c r="AW139" s="13" t="s">
        <v>33</v>
      </c>
      <c r="AX139" s="13" t="s">
        <v>72</v>
      </c>
      <c r="AY139" s="237" t="s">
        <v>141</v>
      </c>
    </row>
    <row r="140" s="14" customFormat="1">
      <c r="A140" s="14"/>
      <c r="B140" s="238"/>
      <c r="C140" s="239"/>
      <c r="D140" s="228" t="s">
        <v>151</v>
      </c>
      <c r="E140" s="240" t="s">
        <v>19</v>
      </c>
      <c r="F140" s="241" t="s">
        <v>152</v>
      </c>
      <c r="G140" s="239"/>
      <c r="H140" s="242">
        <v>32.529000000000003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151</v>
      </c>
      <c r="AU140" s="248" t="s">
        <v>82</v>
      </c>
      <c r="AV140" s="14" t="s">
        <v>147</v>
      </c>
      <c r="AW140" s="14" t="s">
        <v>33</v>
      </c>
      <c r="AX140" s="14" t="s">
        <v>80</v>
      </c>
      <c r="AY140" s="248" t="s">
        <v>141</v>
      </c>
    </row>
    <row r="141" s="2" customFormat="1" ht="24.15" customHeight="1">
      <c r="A141" s="41"/>
      <c r="B141" s="42"/>
      <c r="C141" s="208" t="s">
        <v>8</v>
      </c>
      <c r="D141" s="208" t="s">
        <v>143</v>
      </c>
      <c r="E141" s="209" t="s">
        <v>209</v>
      </c>
      <c r="F141" s="210" t="s">
        <v>210</v>
      </c>
      <c r="G141" s="211" t="s">
        <v>100</v>
      </c>
      <c r="H141" s="212">
        <v>62.732999999999997</v>
      </c>
      <c r="I141" s="213"/>
      <c r="J141" s="214">
        <f>ROUND(I141*H141,2)</f>
        <v>0</v>
      </c>
      <c r="K141" s="210" t="s">
        <v>146</v>
      </c>
      <c r="L141" s="47"/>
      <c r="M141" s="215" t="s">
        <v>19</v>
      </c>
      <c r="N141" s="216" t="s">
        <v>43</v>
      </c>
      <c r="O141" s="87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9" t="s">
        <v>147</v>
      </c>
      <c r="AT141" s="219" t="s">
        <v>143</v>
      </c>
      <c r="AU141" s="219" t="s">
        <v>82</v>
      </c>
      <c r="AY141" s="20" t="s">
        <v>141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20" t="s">
        <v>80</v>
      </c>
      <c r="BK141" s="220">
        <f>ROUND(I141*H141,2)</f>
        <v>0</v>
      </c>
      <c r="BL141" s="20" t="s">
        <v>147</v>
      </c>
      <c r="BM141" s="219" t="s">
        <v>211</v>
      </c>
    </row>
    <row r="142" s="2" customFormat="1">
      <c r="A142" s="41"/>
      <c r="B142" s="42"/>
      <c r="C142" s="43"/>
      <c r="D142" s="221" t="s">
        <v>149</v>
      </c>
      <c r="E142" s="43"/>
      <c r="F142" s="222" t="s">
        <v>212</v>
      </c>
      <c r="G142" s="43"/>
      <c r="H142" s="43"/>
      <c r="I142" s="223"/>
      <c r="J142" s="43"/>
      <c r="K142" s="43"/>
      <c r="L142" s="47"/>
      <c r="M142" s="224"/>
      <c r="N142" s="225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149</v>
      </c>
      <c r="AU142" s="20" t="s">
        <v>82</v>
      </c>
    </row>
    <row r="143" s="15" customFormat="1">
      <c r="A143" s="15"/>
      <c r="B143" s="249"/>
      <c r="C143" s="250"/>
      <c r="D143" s="228" t="s">
        <v>151</v>
      </c>
      <c r="E143" s="251" t="s">
        <v>19</v>
      </c>
      <c r="F143" s="252" t="s">
        <v>189</v>
      </c>
      <c r="G143" s="250"/>
      <c r="H143" s="251" t="s">
        <v>19</v>
      </c>
      <c r="I143" s="253"/>
      <c r="J143" s="250"/>
      <c r="K143" s="250"/>
      <c r="L143" s="254"/>
      <c r="M143" s="255"/>
      <c r="N143" s="256"/>
      <c r="O143" s="256"/>
      <c r="P143" s="256"/>
      <c r="Q143" s="256"/>
      <c r="R143" s="256"/>
      <c r="S143" s="256"/>
      <c r="T143" s="25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8" t="s">
        <v>151</v>
      </c>
      <c r="AU143" s="258" t="s">
        <v>82</v>
      </c>
      <c r="AV143" s="15" t="s">
        <v>80</v>
      </c>
      <c r="AW143" s="15" t="s">
        <v>33</v>
      </c>
      <c r="AX143" s="15" t="s">
        <v>72</v>
      </c>
      <c r="AY143" s="258" t="s">
        <v>141</v>
      </c>
    </row>
    <row r="144" s="13" customFormat="1">
      <c r="A144" s="13"/>
      <c r="B144" s="226"/>
      <c r="C144" s="227"/>
      <c r="D144" s="228" t="s">
        <v>151</v>
      </c>
      <c r="E144" s="229" t="s">
        <v>19</v>
      </c>
      <c r="F144" s="230" t="s">
        <v>213</v>
      </c>
      <c r="G144" s="227"/>
      <c r="H144" s="231">
        <v>62.732999999999997</v>
      </c>
      <c r="I144" s="232"/>
      <c r="J144" s="227"/>
      <c r="K144" s="227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151</v>
      </c>
      <c r="AU144" s="237" t="s">
        <v>82</v>
      </c>
      <c r="AV144" s="13" t="s">
        <v>82</v>
      </c>
      <c r="AW144" s="13" t="s">
        <v>33</v>
      </c>
      <c r="AX144" s="13" t="s">
        <v>72</v>
      </c>
      <c r="AY144" s="237" t="s">
        <v>141</v>
      </c>
    </row>
    <row r="145" s="14" customFormat="1">
      <c r="A145" s="14"/>
      <c r="B145" s="238"/>
      <c r="C145" s="239"/>
      <c r="D145" s="228" t="s">
        <v>151</v>
      </c>
      <c r="E145" s="240" t="s">
        <v>19</v>
      </c>
      <c r="F145" s="241" t="s">
        <v>152</v>
      </c>
      <c r="G145" s="239"/>
      <c r="H145" s="242">
        <v>62.732999999999997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151</v>
      </c>
      <c r="AU145" s="248" t="s">
        <v>82</v>
      </c>
      <c r="AV145" s="14" t="s">
        <v>147</v>
      </c>
      <c r="AW145" s="14" t="s">
        <v>33</v>
      </c>
      <c r="AX145" s="14" t="s">
        <v>80</v>
      </c>
      <c r="AY145" s="248" t="s">
        <v>141</v>
      </c>
    </row>
    <row r="146" s="2" customFormat="1" ht="24.15" customHeight="1">
      <c r="A146" s="41"/>
      <c r="B146" s="42"/>
      <c r="C146" s="208" t="s">
        <v>214</v>
      </c>
      <c r="D146" s="208" t="s">
        <v>143</v>
      </c>
      <c r="E146" s="209" t="s">
        <v>215</v>
      </c>
      <c r="F146" s="210" t="s">
        <v>216</v>
      </c>
      <c r="G146" s="211" t="s">
        <v>100</v>
      </c>
      <c r="H146" s="212">
        <v>65.058999999999998</v>
      </c>
      <c r="I146" s="213"/>
      <c r="J146" s="214">
        <f>ROUND(I146*H146,2)</f>
        <v>0</v>
      </c>
      <c r="K146" s="210" t="s">
        <v>146</v>
      </c>
      <c r="L146" s="47"/>
      <c r="M146" s="215" t="s">
        <v>19</v>
      </c>
      <c r="N146" s="216" t="s">
        <v>43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147</v>
      </c>
      <c r="AT146" s="219" t="s">
        <v>143</v>
      </c>
      <c r="AU146" s="219" t="s">
        <v>82</v>
      </c>
      <c r="AY146" s="20" t="s">
        <v>141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80</v>
      </c>
      <c r="BK146" s="220">
        <f>ROUND(I146*H146,2)</f>
        <v>0</v>
      </c>
      <c r="BL146" s="20" t="s">
        <v>147</v>
      </c>
      <c r="BM146" s="219" t="s">
        <v>217</v>
      </c>
    </row>
    <row r="147" s="2" customFormat="1">
      <c r="A147" s="41"/>
      <c r="B147" s="42"/>
      <c r="C147" s="43"/>
      <c r="D147" s="221" t="s">
        <v>149</v>
      </c>
      <c r="E147" s="43"/>
      <c r="F147" s="222" t="s">
        <v>218</v>
      </c>
      <c r="G147" s="43"/>
      <c r="H147" s="43"/>
      <c r="I147" s="223"/>
      <c r="J147" s="43"/>
      <c r="K147" s="43"/>
      <c r="L147" s="47"/>
      <c r="M147" s="224"/>
      <c r="N147" s="22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149</v>
      </c>
      <c r="AU147" s="20" t="s">
        <v>82</v>
      </c>
    </row>
    <row r="148" s="15" customFormat="1">
      <c r="A148" s="15"/>
      <c r="B148" s="249"/>
      <c r="C148" s="250"/>
      <c r="D148" s="228" t="s">
        <v>151</v>
      </c>
      <c r="E148" s="251" t="s">
        <v>19</v>
      </c>
      <c r="F148" s="252" t="s">
        <v>189</v>
      </c>
      <c r="G148" s="250"/>
      <c r="H148" s="251" t="s">
        <v>19</v>
      </c>
      <c r="I148" s="253"/>
      <c r="J148" s="250"/>
      <c r="K148" s="250"/>
      <c r="L148" s="254"/>
      <c r="M148" s="255"/>
      <c r="N148" s="256"/>
      <c r="O148" s="256"/>
      <c r="P148" s="256"/>
      <c r="Q148" s="256"/>
      <c r="R148" s="256"/>
      <c r="S148" s="256"/>
      <c r="T148" s="25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8" t="s">
        <v>151</v>
      </c>
      <c r="AU148" s="258" t="s">
        <v>82</v>
      </c>
      <c r="AV148" s="15" t="s">
        <v>80</v>
      </c>
      <c r="AW148" s="15" t="s">
        <v>33</v>
      </c>
      <c r="AX148" s="15" t="s">
        <v>72</v>
      </c>
      <c r="AY148" s="258" t="s">
        <v>141</v>
      </c>
    </row>
    <row r="149" s="13" customFormat="1">
      <c r="A149" s="13"/>
      <c r="B149" s="226"/>
      <c r="C149" s="227"/>
      <c r="D149" s="228" t="s">
        <v>151</v>
      </c>
      <c r="E149" s="229" t="s">
        <v>19</v>
      </c>
      <c r="F149" s="230" t="s">
        <v>219</v>
      </c>
      <c r="G149" s="227"/>
      <c r="H149" s="231">
        <v>65.058999999999998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151</v>
      </c>
      <c r="AU149" s="237" t="s">
        <v>82</v>
      </c>
      <c r="AV149" s="13" t="s">
        <v>82</v>
      </c>
      <c r="AW149" s="13" t="s">
        <v>33</v>
      </c>
      <c r="AX149" s="13" t="s">
        <v>72</v>
      </c>
      <c r="AY149" s="237" t="s">
        <v>141</v>
      </c>
    </row>
    <row r="150" s="14" customFormat="1">
      <c r="A150" s="14"/>
      <c r="B150" s="238"/>
      <c r="C150" s="239"/>
      <c r="D150" s="228" t="s">
        <v>151</v>
      </c>
      <c r="E150" s="240" t="s">
        <v>19</v>
      </c>
      <c r="F150" s="241" t="s">
        <v>152</v>
      </c>
      <c r="G150" s="239"/>
      <c r="H150" s="242">
        <v>65.058999999999998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151</v>
      </c>
      <c r="AU150" s="248" t="s">
        <v>82</v>
      </c>
      <c r="AV150" s="14" t="s">
        <v>147</v>
      </c>
      <c r="AW150" s="14" t="s">
        <v>33</v>
      </c>
      <c r="AX150" s="14" t="s">
        <v>80</v>
      </c>
      <c r="AY150" s="248" t="s">
        <v>141</v>
      </c>
    </row>
    <row r="151" s="2" customFormat="1" ht="24.15" customHeight="1">
      <c r="A151" s="41"/>
      <c r="B151" s="42"/>
      <c r="C151" s="208" t="s">
        <v>220</v>
      </c>
      <c r="D151" s="208" t="s">
        <v>143</v>
      </c>
      <c r="E151" s="209" t="s">
        <v>221</v>
      </c>
      <c r="F151" s="210" t="s">
        <v>222</v>
      </c>
      <c r="G151" s="211" t="s">
        <v>100</v>
      </c>
      <c r="H151" s="212">
        <v>125.46599999999999</v>
      </c>
      <c r="I151" s="213"/>
      <c r="J151" s="214">
        <f>ROUND(I151*H151,2)</f>
        <v>0</v>
      </c>
      <c r="K151" s="210" t="s">
        <v>146</v>
      </c>
      <c r="L151" s="47"/>
      <c r="M151" s="215" t="s">
        <v>19</v>
      </c>
      <c r="N151" s="216" t="s">
        <v>43</v>
      </c>
      <c r="O151" s="87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9" t="s">
        <v>147</v>
      </c>
      <c r="AT151" s="219" t="s">
        <v>143</v>
      </c>
      <c r="AU151" s="219" t="s">
        <v>82</v>
      </c>
      <c r="AY151" s="20" t="s">
        <v>141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80</v>
      </c>
      <c r="BK151" s="220">
        <f>ROUND(I151*H151,2)</f>
        <v>0</v>
      </c>
      <c r="BL151" s="20" t="s">
        <v>147</v>
      </c>
      <c r="BM151" s="219" t="s">
        <v>223</v>
      </c>
    </row>
    <row r="152" s="2" customFormat="1">
      <c r="A152" s="41"/>
      <c r="B152" s="42"/>
      <c r="C152" s="43"/>
      <c r="D152" s="221" t="s">
        <v>149</v>
      </c>
      <c r="E152" s="43"/>
      <c r="F152" s="222" t="s">
        <v>224</v>
      </c>
      <c r="G152" s="43"/>
      <c r="H152" s="43"/>
      <c r="I152" s="223"/>
      <c r="J152" s="43"/>
      <c r="K152" s="43"/>
      <c r="L152" s="47"/>
      <c r="M152" s="224"/>
      <c r="N152" s="225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149</v>
      </c>
      <c r="AU152" s="20" t="s">
        <v>82</v>
      </c>
    </row>
    <row r="153" s="15" customFormat="1">
      <c r="A153" s="15"/>
      <c r="B153" s="249"/>
      <c r="C153" s="250"/>
      <c r="D153" s="228" t="s">
        <v>151</v>
      </c>
      <c r="E153" s="251" t="s">
        <v>19</v>
      </c>
      <c r="F153" s="252" t="s">
        <v>189</v>
      </c>
      <c r="G153" s="250"/>
      <c r="H153" s="251" t="s">
        <v>19</v>
      </c>
      <c r="I153" s="253"/>
      <c r="J153" s="250"/>
      <c r="K153" s="250"/>
      <c r="L153" s="254"/>
      <c r="M153" s="255"/>
      <c r="N153" s="256"/>
      <c r="O153" s="256"/>
      <c r="P153" s="256"/>
      <c r="Q153" s="256"/>
      <c r="R153" s="256"/>
      <c r="S153" s="256"/>
      <c r="T153" s="257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8" t="s">
        <v>151</v>
      </c>
      <c r="AU153" s="258" t="s">
        <v>82</v>
      </c>
      <c r="AV153" s="15" t="s">
        <v>80</v>
      </c>
      <c r="AW153" s="15" t="s">
        <v>33</v>
      </c>
      <c r="AX153" s="15" t="s">
        <v>72</v>
      </c>
      <c r="AY153" s="258" t="s">
        <v>141</v>
      </c>
    </row>
    <row r="154" s="13" customFormat="1">
      <c r="A154" s="13"/>
      <c r="B154" s="226"/>
      <c r="C154" s="227"/>
      <c r="D154" s="228" t="s">
        <v>151</v>
      </c>
      <c r="E154" s="229" t="s">
        <v>19</v>
      </c>
      <c r="F154" s="230" t="s">
        <v>225</v>
      </c>
      <c r="G154" s="227"/>
      <c r="H154" s="231">
        <v>125.46599999999999</v>
      </c>
      <c r="I154" s="232"/>
      <c r="J154" s="227"/>
      <c r="K154" s="227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151</v>
      </c>
      <c r="AU154" s="237" t="s">
        <v>82</v>
      </c>
      <c r="AV154" s="13" t="s">
        <v>82</v>
      </c>
      <c r="AW154" s="13" t="s">
        <v>33</v>
      </c>
      <c r="AX154" s="13" t="s">
        <v>72</v>
      </c>
      <c r="AY154" s="237" t="s">
        <v>141</v>
      </c>
    </row>
    <row r="155" s="14" customFormat="1">
      <c r="A155" s="14"/>
      <c r="B155" s="238"/>
      <c r="C155" s="239"/>
      <c r="D155" s="228" t="s">
        <v>151</v>
      </c>
      <c r="E155" s="240" t="s">
        <v>19</v>
      </c>
      <c r="F155" s="241" t="s">
        <v>152</v>
      </c>
      <c r="G155" s="239"/>
      <c r="H155" s="242">
        <v>125.46599999999999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8" t="s">
        <v>151</v>
      </c>
      <c r="AU155" s="248" t="s">
        <v>82</v>
      </c>
      <c r="AV155" s="14" t="s">
        <v>147</v>
      </c>
      <c r="AW155" s="14" t="s">
        <v>33</v>
      </c>
      <c r="AX155" s="14" t="s">
        <v>80</v>
      </c>
      <c r="AY155" s="248" t="s">
        <v>141</v>
      </c>
    </row>
    <row r="156" s="2" customFormat="1" ht="24.15" customHeight="1">
      <c r="A156" s="41"/>
      <c r="B156" s="42"/>
      <c r="C156" s="208" t="s">
        <v>226</v>
      </c>
      <c r="D156" s="208" t="s">
        <v>143</v>
      </c>
      <c r="E156" s="209" t="s">
        <v>227</v>
      </c>
      <c r="F156" s="210" t="s">
        <v>228</v>
      </c>
      <c r="G156" s="211" t="s">
        <v>100</v>
      </c>
      <c r="H156" s="212">
        <v>10.843</v>
      </c>
      <c r="I156" s="213"/>
      <c r="J156" s="214">
        <f>ROUND(I156*H156,2)</f>
        <v>0</v>
      </c>
      <c r="K156" s="210" t="s">
        <v>146</v>
      </c>
      <c r="L156" s="47"/>
      <c r="M156" s="215" t="s">
        <v>19</v>
      </c>
      <c r="N156" s="216" t="s">
        <v>43</v>
      </c>
      <c r="O156" s="87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9" t="s">
        <v>147</v>
      </c>
      <c r="AT156" s="219" t="s">
        <v>143</v>
      </c>
      <c r="AU156" s="219" t="s">
        <v>82</v>
      </c>
      <c r="AY156" s="20" t="s">
        <v>141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0" t="s">
        <v>80</v>
      </c>
      <c r="BK156" s="220">
        <f>ROUND(I156*H156,2)</f>
        <v>0</v>
      </c>
      <c r="BL156" s="20" t="s">
        <v>147</v>
      </c>
      <c r="BM156" s="219" t="s">
        <v>229</v>
      </c>
    </row>
    <row r="157" s="2" customFormat="1">
      <c r="A157" s="41"/>
      <c r="B157" s="42"/>
      <c r="C157" s="43"/>
      <c r="D157" s="221" t="s">
        <v>149</v>
      </c>
      <c r="E157" s="43"/>
      <c r="F157" s="222" t="s">
        <v>230</v>
      </c>
      <c r="G157" s="43"/>
      <c r="H157" s="43"/>
      <c r="I157" s="223"/>
      <c r="J157" s="43"/>
      <c r="K157" s="43"/>
      <c r="L157" s="47"/>
      <c r="M157" s="224"/>
      <c r="N157" s="225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149</v>
      </c>
      <c r="AU157" s="20" t="s">
        <v>82</v>
      </c>
    </row>
    <row r="158" s="15" customFormat="1">
      <c r="A158" s="15"/>
      <c r="B158" s="249"/>
      <c r="C158" s="250"/>
      <c r="D158" s="228" t="s">
        <v>151</v>
      </c>
      <c r="E158" s="251" t="s">
        <v>19</v>
      </c>
      <c r="F158" s="252" t="s">
        <v>189</v>
      </c>
      <c r="G158" s="250"/>
      <c r="H158" s="251" t="s">
        <v>19</v>
      </c>
      <c r="I158" s="253"/>
      <c r="J158" s="250"/>
      <c r="K158" s="250"/>
      <c r="L158" s="254"/>
      <c r="M158" s="255"/>
      <c r="N158" s="256"/>
      <c r="O158" s="256"/>
      <c r="P158" s="256"/>
      <c r="Q158" s="256"/>
      <c r="R158" s="256"/>
      <c r="S158" s="256"/>
      <c r="T158" s="257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8" t="s">
        <v>151</v>
      </c>
      <c r="AU158" s="258" t="s">
        <v>82</v>
      </c>
      <c r="AV158" s="15" t="s">
        <v>80</v>
      </c>
      <c r="AW158" s="15" t="s">
        <v>33</v>
      </c>
      <c r="AX158" s="15" t="s">
        <v>72</v>
      </c>
      <c r="AY158" s="258" t="s">
        <v>141</v>
      </c>
    </row>
    <row r="159" s="13" customFormat="1">
      <c r="A159" s="13"/>
      <c r="B159" s="226"/>
      <c r="C159" s="227"/>
      <c r="D159" s="228" t="s">
        <v>151</v>
      </c>
      <c r="E159" s="229" t="s">
        <v>19</v>
      </c>
      <c r="F159" s="230" t="s">
        <v>231</v>
      </c>
      <c r="G159" s="227"/>
      <c r="H159" s="231">
        <v>10.843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151</v>
      </c>
      <c r="AU159" s="237" t="s">
        <v>82</v>
      </c>
      <c r="AV159" s="13" t="s">
        <v>82</v>
      </c>
      <c r="AW159" s="13" t="s">
        <v>33</v>
      </c>
      <c r="AX159" s="13" t="s">
        <v>72</v>
      </c>
      <c r="AY159" s="237" t="s">
        <v>141</v>
      </c>
    </row>
    <row r="160" s="14" customFormat="1">
      <c r="A160" s="14"/>
      <c r="B160" s="238"/>
      <c r="C160" s="239"/>
      <c r="D160" s="228" t="s">
        <v>151</v>
      </c>
      <c r="E160" s="240" t="s">
        <v>19</v>
      </c>
      <c r="F160" s="241" t="s">
        <v>152</v>
      </c>
      <c r="G160" s="239"/>
      <c r="H160" s="242">
        <v>10.843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151</v>
      </c>
      <c r="AU160" s="248" t="s">
        <v>82</v>
      </c>
      <c r="AV160" s="14" t="s">
        <v>147</v>
      </c>
      <c r="AW160" s="14" t="s">
        <v>33</v>
      </c>
      <c r="AX160" s="14" t="s">
        <v>80</v>
      </c>
      <c r="AY160" s="248" t="s">
        <v>141</v>
      </c>
    </row>
    <row r="161" s="2" customFormat="1" ht="24.15" customHeight="1">
      <c r="A161" s="41"/>
      <c r="B161" s="42"/>
      <c r="C161" s="208" t="s">
        <v>232</v>
      </c>
      <c r="D161" s="208" t="s">
        <v>143</v>
      </c>
      <c r="E161" s="209" t="s">
        <v>233</v>
      </c>
      <c r="F161" s="210" t="s">
        <v>234</v>
      </c>
      <c r="G161" s="211" t="s">
        <v>100</v>
      </c>
      <c r="H161" s="212">
        <v>20.911000000000001</v>
      </c>
      <c r="I161" s="213"/>
      <c r="J161" s="214">
        <f>ROUND(I161*H161,2)</f>
        <v>0</v>
      </c>
      <c r="K161" s="210" t="s">
        <v>146</v>
      </c>
      <c r="L161" s="47"/>
      <c r="M161" s="215" t="s">
        <v>19</v>
      </c>
      <c r="N161" s="216" t="s">
        <v>43</v>
      </c>
      <c r="O161" s="87"/>
      <c r="P161" s="217">
        <f>O161*H161</f>
        <v>0</v>
      </c>
      <c r="Q161" s="217">
        <v>0</v>
      </c>
      <c r="R161" s="217">
        <f>Q161*H161</f>
        <v>0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147</v>
      </c>
      <c r="AT161" s="219" t="s">
        <v>143</v>
      </c>
      <c r="AU161" s="219" t="s">
        <v>82</v>
      </c>
      <c r="AY161" s="20" t="s">
        <v>141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80</v>
      </c>
      <c r="BK161" s="220">
        <f>ROUND(I161*H161,2)</f>
        <v>0</v>
      </c>
      <c r="BL161" s="20" t="s">
        <v>147</v>
      </c>
      <c r="BM161" s="219" t="s">
        <v>235</v>
      </c>
    </row>
    <row r="162" s="2" customFormat="1">
      <c r="A162" s="41"/>
      <c r="B162" s="42"/>
      <c r="C162" s="43"/>
      <c r="D162" s="221" t="s">
        <v>149</v>
      </c>
      <c r="E162" s="43"/>
      <c r="F162" s="222" t="s">
        <v>236</v>
      </c>
      <c r="G162" s="43"/>
      <c r="H162" s="43"/>
      <c r="I162" s="223"/>
      <c r="J162" s="43"/>
      <c r="K162" s="43"/>
      <c r="L162" s="47"/>
      <c r="M162" s="224"/>
      <c r="N162" s="225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149</v>
      </c>
      <c r="AU162" s="20" t="s">
        <v>82</v>
      </c>
    </row>
    <row r="163" s="15" customFormat="1">
      <c r="A163" s="15"/>
      <c r="B163" s="249"/>
      <c r="C163" s="250"/>
      <c r="D163" s="228" t="s">
        <v>151</v>
      </c>
      <c r="E163" s="251" t="s">
        <v>19</v>
      </c>
      <c r="F163" s="252" t="s">
        <v>189</v>
      </c>
      <c r="G163" s="250"/>
      <c r="H163" s="251" t="s">
        <v>19</v>
      </c>
      <c r="I163" s="253"/>
      <c r="J163" s="250"/>
      <c r="K163" s="250"/>
      <c r="L163" s="254"/>
      <c r="M163" s="255"/>
      <c r="N163" s="256"/>
      <c r="O163" s="256"/>
      <c r="P163" s="256"/>
      <c r="Q163" s="256"/>
      <c r="R163" s="256"/>
      <c r="S163" s="256"/>
      <c r="T163" s="25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8" t="s">
        <v>151</v>
      </c>
      <c r="AU163" s="258" t="s">
        <v>82</v>
      </c>
      <c r="AV163" s="15" t="s">
        <v>80</v>
      </c>
      <c r="AW163" s="15" t="s">
        <v>33</v>
      </c>
      <c r="AX163" s="15" t="s">
        <v>72</v>
      </c>
      <c r="AY163" s="258" t="s">
        <v>141</v>
      </c>
    </row>
    <row r="164" s="13" customFormat="1">
      <c r="A164" s="13"/>
      <c r="B164" s="226"/>
      <c r="C164" s="227"/>
      <c r="D164" s="228" t="s">
        <v>151</v>
      </c>
      <c r="E164" s="229" t="s">
        <v>19</v>
      </c>
      <c r="F164" s="230" t="s">
        <v>237</v>
      </c>
      <c r="G164" s="227"/>
      <c r="H164" s="231">
        <v>20.911000000000001</v>
      </c>
      <c r="I164" s="232"/>
      <c r="J164" s="227"/>
      <c r="K164" s="227"/>
      <c r="L164" s="233"/>
      <c r="M164" s="234"/>
      <c r="N164" s="235"/>
      <c r="O164" s="235"/>
      <c r="P164" s="235"/>
      <c r="Q164" s="235"/>
      <c r="R164" s="235"/>
      <c r="S164" s="235"/>
      <c r="T164" s="23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7" t="s">
        <v>151</v>
      </c>
      <c r="AU164" s="237" t="s">
        <v>82</v>
      </c>
      <c r="AV164" s="13" t="s">
        <v>82</v>
      </c>
      <c r="AW164" s="13" t="s">
        <v>33</v>
      </c>
      <c r="AX164" s="13" t="s">
        <v>72</v>
      </c>
      <c r="AY164" s="237" t="s">
        <v>141</v>
      </c>
    </row>
    <row r="165" s="14" customFormat="1">
      <c r="A165" s="14"/>
      <c r="B165" s="238"/>
      <c r="C165" s="239"/>
      <c r="D165" s="228" t="s">
        <v>151</v>
      </c>
      <c r="E165" s="240" t="s">
        <v>19</v>
      </c>
      <c r="F165" s="241" t="s">
        <v>152</v>
      </c>
      <c r="G165" s="239"/>
      <c r="H165" s="242">
        <v>20.911000000000001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8" t="s">
        <v>151</v>
      </c>
      <c r="AU165" s="248" t="s">
        <v>82</v>
      </c>
      <c r="AV165" s="14" t="s">
        <v>147</v>
      </c>
      <c r="AW165" s="14" t="s">
        <v>33</v>
      </c>
      <c r="AX165" s="14" t="s">
        <v>80</v>
      </c>
      <c r="AY165" s="248" t="s">
        <v>141</v>
      </c>
    </row>
    <row r="166" s="2" customFormat="1" ht="24.15" customHeight="1">
      <c r="A166" s="41"/>
      <c r="B166" s="42"/>
      <c r="C166" s="208" t="s">
        <v>238</v>
      </c>
      <c r="D166" s="208" t="s">
        <v>143</v>
      </c>
      <c r="E166" s="209" t="s">
        <v>239</v>
      </c>
      <c r="F166" s="210" t="s">
        <v>240</v>
      </c>
      <c r="G166" s="211" t="s">
        <v>100</v>
      </c>
      <c r="H166" s="212">
        <v>15.960000000000001</v>
      </c>
      <c r="I166" s="213"/>
      <c r="J166" s="214">
        <f>ROUND(I166*H166,2)</f>
        <v>0</v>
      </c>
      <c r="K166" s="210" t="s">
        <v>146</v>
      </c>
      <c r="L166" s="47"/>
      <c r="M166" s="215" t="s">
        <v>19</v>
      </c>
      <c r="N166" s="216" t="s">
        <v>43</v>
      </c>
      <c r="O166" s="87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147</v>
      </c>
      <c r="AT166" s="219" t="s">
        <v>143</v>
      </c>
      <c r="AU166" s="219" t="s">
        <v>82</v>
      </c>
      <c r="AY166" s="20" t="s">
        <v>141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80</v>
      </c>
      <c r="BK166" s="220">
        <f>ROUND(I166*H166,2)</f>
        <v>0</v>
      </c>
      <c r="BL166" s="20" t="s">
        <v>147</v>
      </c>
      <c r="BM166" s="219" t="s">
        <v>241</v>
      </c>
    </row>
    <row r="167" s="2" customFormat="1">
      <c r="A167" s="41"/>
      <c r="B167" s="42"/>
      <c r="C167" s="43"/>
      <c r="D167" s="221" t="s">
        <v>149</v>
      </c>
      <c r="E167" s="43"/>
      <c r="F167" s="222" t="s">
        <v>242</v>
      </c>
      <c r="G167" s="43"/>
      <c r="H167" s="43"/>
      <c r="I167" s="223"/>
      <c r="J167" s="43"/>
      <c r="K167" s="43"/>
      <c r="L167" s="47"/>
      <c r="M167" s="224"/>
      <c r="N167" s="225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149</v>
      </c>
      <c r="AU167" s="20" t="s">
        <v>82</v>
      </c>
    </row>
    <row r="168" s="13" customFormat="1">
      <c r="A168" s="13"/>
      <c r="B168" s="226"/>
      <c r="C168" s="227"/>
      <c r="D168" s="228" t="s">
        <v>151</v>
      </c>
      <c r="E168" s="229" t="s">
        <v>19</v>
      </c>
      <c r="F168" s="230" t="s">
        <v>243</v>
      </c>
      <c r="G168" s="227"/>
      <c r="H168" s="231">
        <v>12.960000000000001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151</v>
      </c>
      <c r="AU168" s="237" t="s">
        <v>82</v>
      </c>
      <c r="AV168" s="13" t="s">
        <v>82</v>
      </c>
      <c r="AW168" s="13" t="s">
        <v>33</v>
      </c>
      <c r="AX168" s="13" t="s">
        <v>72</v>
      </c>
      <c r="AY168" s="237" t="s">
        <v>141</v>
      </c>
    </row>
    <row r="169" s="13" customFormat="1">
      <c r="A169" s="13"/>
      <c r="B169" s="226"/>
      <c r="C169" s="227"/>
      <c r="D169" s="228" t="s">
        <v>151</v>
      </c>
      <c r="E169" s="229" t="s">
        <v>19</v>
      </c>
      <c r="F169" s="230" t="s">
        <v>244</v>
      </c>
      <c r="G169" s="227"/>
      <c r="H169" s="231">
        <v>3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151</v>
      </c>
      <c r="AU169" s="237" t="s">
        <v>82</v>
      </c>
      <c r="AV169" s="13" t="s">
        <v>82</v>
      </c>
      <c r="AW169" s="13" t="s">
        <v>33</v>
      </c>
      <c r="AX169" s="13" t="s">
        <v>72</v>
      </c>
      <c r="AY169" s="237" t="s">
        <v>141</v>
      </c>
    </row>
    <row r="170" s="14" customFormat="1">
      <c r="A170" s="14"/>
      <c r="B170" s="238"/>
      <c r="C170" s="239"/>
      <c r="D170" s="228" t="s">
        <v>151</v>
      </c>
      <c r="E170" s="240" t="s">
        <v>19</v>
      </c>
      <c r="F170" s="241" t="s">
        <v>152</v>
      </c>
      <c r="G170" s="239"/>
      <c r="H170" s="242">
        <v>15.960000000000001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8" t="s">
        <v>151</v>
      </c>
      <c r="AU170" s="248" t="s">
        <v>82</v>
      </c>
      <c r="AV170" s="14" t="s">
        <v>147</v>
      </c>
      <c r="AW170" s="14" t="s">
        <v>33</v>
      </c>
      <c r="AX170" s="14" t="s">
        <v>80</v>
      </c>
      <c r="AY170" s="248" t="s">
        <v>141</v>
      </c>
    </row>
    <row r="171" s="2" customFormat="1" ht="21.75" customHeight="1">
      <c r="A171" s="41"/>
      <c r="B171" s="42"/>
      <c r="C171" s="208" t="s">
        <v>245</v>
      </c>
      <c r="D171" s="208" t="s">
        <v>143</v>
      </c>
      <c r="E171" s="209" t="s">
        <v>246</v>
      </c>
      <c r="F171" s="210" t="s">
        <v>247</v>
      </c>
      <c r="G171" s="211" t="s">
        <v>89</v>
      </c>
      <c r="H171" s="212">
        <v>321.70800000000003</v>
      </c>
      <c r="I171" s="213"/>
      <c r="J171" s="214">
        <f>ROUND(I171*H171,2)</f>
        <v>0</v>
      </c>
      <c r="K171" s="210" t="s">
        <v>146</v>
      </c>
      <c r="L171" s="47"/>
      <c r="M171" s="215" t="s">
        <v>19</v>
      </c>
      <c r="N171" s="216" t="s">
        <v>43</v>
      </c>
      <c r="O171" s="87"/>
      <c r="P171" s="217">
        <f>O171*H171</f>
        <v>0</v>
      </c>
      <c r="Q171" s="217">
        <v>0.00084000000000000003</v>
      </c>
      <c r="R171" s="217">
        <f>Q171*H171</f>
        <v>0.27023472000000004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147</v>
      </c>
      <c r="AT171" s="219" t="s">
        <v>143</v>
      </c>
      <c r="AU171" s="219" t="s">
        <v>82</v>
      </c>
      <c r="AY171" s="20" t="s">
        <v>141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80</v>
      </c>
      <c r="BK171" s="220">
        <f>ROUND(I171*H171,2)</f>
        <v>0</v>
      </c>
      <c r="BL171" s="20" t="s">
        <v>147</v>
      </c>
      <c r="BM171" s="219" t="s">
        <v>248</v>
      </c>
    </row>
    <row r="172" s="2" customFormat="1">
      <c r="A172" s="41"/>
      <c r="B172" s="42"/>
      <c r="C172" s="43"/>
      <c r="D172" s="221" t="s">
        <v>149</v>
      </c>
      <c r="E172" s="43"/>
      <c r="F172" s="222" t="s">
        <v>249</v>
      </c>
      <c r="G172" s="43"/>
      <c r="H172" s="43"/>
      <c r="I172" s="223"/>
      <c r="J172" s="43"/>
      <c r="K172" s="43"/>
      <c r="L172" s="47"/>
      <c r="M172" s="224"/>
      <c r="N172" s="225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149</v>
      </c>
      <c r="AU172" s="20" t="s">
        <v>82</v>
      </c>
    </row>
    <row r="173" s="13" customFormat="1">
      <c r="A173" s="13"/>
      <c r="B173" s="226"/>
      <c r="C173" s="227"/>
      <c r="D173" s="228" t="s">
        <v>151</v>
      </c>
      <c r="E173" s="229" t="s">
        <v>19</v>
      </c>
      <c r="F173" s="230" t="s">
        <v>250</v>
      </c>
      <c r="G173" s="227"/>
      <c r="H173" s="231">
        <v>321.70800000000003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151</v>
      </c>
      <c r="AU173" s="237" t="s">
        <v>82</v>
      </c>
      <c r="AV173" s="13" t="s">
        <v>82</v>
      </c>
      <c r="AW173" s="13" t="s">
        <v>33</v>
      </c>
      <c r="AX173" s="13" t="s">
        <v>72</v>
      </c>
      <c r="AY173" s="237" t="s">
        <v>141</v>
      </c>
    </row>
    <row r="174" s="14" customFormat="1">
      <c r="A174" s="14"/>
      <c r="B174" s="238"/>
      <c r="C174" s="239"/>
      <c r="D174" s="228" t="s">
        <v>151</v>
      </c>
      <c r="E174" s="240" t="s">
        <v>19</v>
      </c>
      <c r="F174" s="241" t="s">
        <v>152</v>
      </c>
      <c r="G174" s="239"/>
      <c r="H174" s="242">
        <v>321.70800000000003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151</v>
      </c>
      <c r="AU174" s="248" t="s">
        <v>82</v>
      </c>
      <c r="AV174" s="14" t="s">
        <v>147</v>
      </c>
      <c r="AW174" s="14" t="s">
        <v>33</v>
      </c>
      <c r="AX174" s="14" t="s">
        <v>80</v>
      </c>
      <c r="AY174" s="248" t="s">
        <v>141</v>
      </c>
    </row>
    <row r="175" s="2" customFormat="1" ht="24.15" customHeight="1">
      <c r="A175" s="41"/>
      <c r="B175" s="42"/>
      <c r="C175" s="208" t="s">
        <v>251</v>
      </c>
      <c r="D175" s="208" t="s">
        <v>143</v>
      </c>
      <c r="E175" s="209" t="s">
        <v>252</v>
      </c>
      <c r="F175" s="210" t="s">
        <v>253</v>
      </c>
      <c r="G175" s="211" t="s">
        <v>89</v>
      </c>
      <c r="H175" s="212">
        <v>321.70800000000003</v>
      </c>
      <c r="I175" s="213"/>
      <c r="J175" s="214">
        <f>ROUND(I175*H175,2)</f>
        <v>0</v>
      </c>
      <c r="K175" s="210" t="s">
        <v>146</v>
      </c>
      <c r="L175" s="47"/>
      <c r="M175" s="215" t="s">
        <v>19</v>
      </c>
      <c r="N175" s="216" t="s">
        <v>43</v>
      </c>
      <c r="O175" s="87"/>
      <c r="P175" s="217">
        <f>O175*H175</f>
        <v>0</v>
      </c>
      <c r="Q175" s="217">
        <v>0</v>
      </c>
      <c r="R175" s="217">
        <f>Q175*H175</f>
        <v>0</v>
      </c>
      <c r="S175" s="217">
        <v>0</v>
      </c>
      <c r="T175" s="218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9" t="s">
        <v>147</v>
      </c>
      <c r="AT175" s="219" t="s">
        <v>143</v>
      </c>
      <c r="AU175" s="219" t="s">
        <v>82</v>
      </c>
      <c r="AY175" s="20" t="s">
        <v>141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20" t="s">
        <v>80</v>
      </c>
      <c r="BK175" s="220">
        <f>ROUND(I175*H175,2)</f>
        <v>0</v>
      </c>
      <c r="BL175" s="20" t="s">
        <v>147</v>
      </c>
      <c r="BM175" s="219" t="s">
        <v>254</v>
      </c>
    </row>
    <row r="176" s="2" customFormat="1">
      <c r="A176" s="41"/>
      <c r="B176" s="42"/>
      <c r="C176" s="43"/>
      <c r="D176" s="221" t="s">
        <v>149</v>
      </c>
      <c r="E176" s="43"/>
      <c r="F176" s="222" t="s">
        <v>255</v>
      </c>
      <c r="G176" s="43"/>
      <c r="H176" s="43"/>
      <c r="I176" s="223"/>
      <c r="J176" s="43"/>
      <c r="K176" s="43"/>
      <c r="L176" s="47"/>
      <c r="M176" s="224"/>
      <c r="N176" s="225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149</v>
      </c>
      <c r="AU176" s="20" t="s">
        <v>82</v>
      </c>
    </row>
    <row r="177" s="2" customFormat="1" ht="16.5" customHeight="1">
      <c r="A177" s="41"/>
      <c r="B177" s="42"/>
      <c r="C177" s="208" t="s">
        <v>256</v>
      </c>
      <c r="D177" s="208" t="s">
        <v>143</v>
      </c>
      <c r="E177" s="209" t="s">
        <v>257</v>
      </c>
      <c r="F177" s="210" t="s">
        <v>258</v>
      </c>
      <c r="G177" s="211" t="s">
        <v>89</v>
      </c>
      <c r="H177" s="212">
        <v>47.978000000000002</v>
      </c>
      <c r="I177" s="213"/>
      <c r="J177" s="214">
        <f>ROUND(I177*H177,2)</f>
        <v>0</v>
      </c>
      <c r="K177" s="210" t="s">
        <v>146</v>
      </c>
      <c r="L177" s="47"/>
      <c r="M177" s="215" t="s">
        <v>19</v>
      </c>
      <c r="N177" s="216" t="s">
        <v>43</v>
      </c>
      <c r="O177" s="87"/>
      <c r="P177" s="217">
        <f>O177*H177</f>
        <v>0</v>
      </c>
      <c r="Q177" s="217">
        <v>0.00069999999999999999</v>
      </c>
      <c r="R177" s="217">
        <f>Q177*H177</f>
        <v>0.033584599999999999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147</v>
      </c>
      <c r="AT177" s="219" t="s">
        <v>143</v>
      </c>
      <c r="AU177" s="219" t="s">
        <v>82</v>
      </c>
      <c r="AY177" s="20" t="s">
        <v>141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80</v>
      </c>
      <c r="BK177" s="220">
        <f>ROUND(I177*H177,2)</f>
        <v>0</v>
      </c>
      <c r="BL177" s="20" t="s">
        <v>147</v>
      </c>
      <c r="BM177" s="219" t="s">
        <v>259</v>
      </c>
    </row>
    <row r="178" s="2" customFormat="1">
      <c r="A178" s="41"/>
      <c r="B178" s="42"/>
      <c r="C178" s="43"/>
      <c r="D178" s="221" t="s">
        <v>149</v>
      </c>
      <c r="E178" s="43"/>
      <c r="F178" s="222" t="s">
        <v>260</v>
      </c>
      <c r="G178" s="43"/>
      <c r="H178" s="43"/>
      <c r="I178" s="223"/>
      <c r="J178" s="43"/>
      <c r="K178" s="43"/>
      <c r="L178" s="47"/>
      <c r="M178" s="224"/>
      <c r="N178" s="225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149</v>
      </c>
      <c r="AU178" s="20" t="s">
        <v>82</v>
      </c>
    </row>
    <row r="179" s="13" customFormat="1">
      <c r="A179" s="13"/>
      <c r="B179" s="226"/>
      <c r="C179" s="227"/>
      <c r="D179" s="228" t="s">
        <v>151</v>
      </c>
      <c r="E179" s="229" t="s">
        <v>19</v>
      </c>
      <c r="F179" s="230" t="s">
        <v>261</v>
      </c>
      <c r="G179" s="227"/>
      <c r="H179" s="231">
        <v>47.978000000000002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151</v>
      </c>
      <c r="AU179" s="237" t="s">
        <v>82</v>
      </c>
      <c r="AV179" s="13" t="s">
        <v>82</v>
      </c>
      <c r="AW179" s="13" t="s">
        <v>33</v>
      </c>
      <c r="AX179" s="13" t="s">
        <v>72</v>
      </c>
      <c r="AY179" s="237" t="s">
        <v>141</v>
      </c>
    </row>
    <row r="180" s="14" customFormat="1">
      <c r="A180" s="14"/>
      <c r="B180" s="238"/>
      <c r="C180" s="239"/>
      <c r="D180" s="228" t="s">
        <v>151</v>
      </c>
      <c r="E180" s="240" t="s">
        <v>19</v>
      </c>
      <c r="F180" s="241" t="s">
        <v>152</v>
      </c>
      <c r="G180" s="239"/>
      <c r="H180" s="242">
        <v>47.978000000000002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8" t="s">
        <v>151</v>
      </c>
      <c r="AU180" s="248" t="s">
        <v>82</v>
      </c>
      <c r="AV180" s="14" t="s">
        <v>147</v>
      </c>
      <c r="AW180" s="14" t="s">
        <v>33</v>
      </c>
      <c r="AX180" s="14" t="s">
        <v>80</v>
      </c>
      <c r="AY180" s="248" t="s">
        <v>141</v>
      </c>
    </row>
    <row r="181" s="2" customFormat="1" ht="24.15" customHeight="1">
      <c r="A181" s="41"/>
      <c r="B181" s="42"/>
      <c r="C181" s="208" t="s">
        <v>7</v>
      </c>
      <c r="D181" s="208" t="s">
        <v>143</v>
      </c>
      <c r="E181" s="209" t="s">
        <v>262</v>
      </c>
      <c r="F181" s="210" t="s">
        <v>263</v>
      </c>
      <c r="G181" s="211" t="s">
        <v>89</v>
      </c>
      <c r="H181" s="212">
        <v>47.978000000000002</v>
      </c>
      <c r="I181" s="213"/>
      <c r="J181" s="214">
        <f>ROUND(I181*H181,2)</f>
        <v>0</v>
      </c>
      <c r="K181" s="210" t="s">
        <v>146</v>
      </c>
      <c r="L181" s="47"/>
      <c r="M181" s="215" t="s">
        <v>19</v>
      </c>
      <c r="N181" s="216" t="s">
        <v>43</v>
      </c>
      <c r="O181" s="87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9" t="s">
        <v>147</v>
      </c>
      <c r="AT181" s="219" t="s">
        <v>143</v>
      </c>
      <c r="AU181" s="219" t="s">
        <v>82</v>
      </c>
      <c r="AY181" s="20" t="s">
        <v>141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20" t="s">
        <v>80</v>
      </c>
      <c r="BK181" s="220">
        <f>ROUND(I181*H181,2)</f>
        <v>0</v>
      </c>
      <c r="BL181" s="20" t="s">
        <v>147</v>
      </c>
      <c r="BM181" s="219" t="s">
        <v>264</v>
      </c>
    </row>
    <row r="182" s="2" customFormat="1">
      <c r="A182" s="41"/>
      <c r="B182" s="42"/>
      <c r="C182" s="43"/>
      <c r="D182" s="221" t="s">
        <v>149</v>
      </c>
      <c r="E182" s="43"/>
      <c r="F182" s="222" t="s">
        <v>265</v>
      </c>
      <c r="G182" s="43"/>
      <c r="H182" s="43"/>
      <c r="I182" s="223"/>
      <c r="J182" s="43"/>
      <c r="K182" s="43"/>
      <c r="L182" s="47"/>
      <c r="M182" s="224"/>
      <c r="N182" s="225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149</v>
      </c>
      <c r="AU182" s="20" t="s">
        <v>82</v>
      </c>
    </row>
    <row r="183" s="2" customFormat="1" ht="21.75" customHeight="1">
      <c r="A183" s="41"/>
      <c r="B183" s="42"/>
      <c r="C183" s="208" t="s">
        <v>266</v>
      </c>
      <c r="D183" s="208" t="s">
        <v>143</v>
      </c>
      <c r="E183" s="209" t="s">
        <v>267</v>
      </c>
      <c r="F183" s="210" t="s">
        <v>268</v>
      </c>
      <c r="G183" s="211" t="s">
        <v>100</v>
      </c>
      <c r="H183" s="212">
        <v>62.371000000000002</v>
      </c>
      <c r="I183" s="213"/>
      <c r="J183" s="214">
        <f>ROUND(I183*H183,2)</f>
        <v>0</v>
      </c>
      <c r="K183" s="210" t="s">
        <v>146</v>
      </c>
      <c r="L183" s="47"/>
      <c r="M183" s="215" t="s">
        <v>19</v>
      </c>
      <c r="N183" s="216" t="s">
        <v>43</v>
      </c>
      <c r="O183" s="87"/>
      <c r="P183" s="217">
        <f>O183*H183</f>
        <v>0</v>
      </c>
      <c r="Q183" s="217">
        <v>0.00046000000000000001</v>
      </c>
      <c r="R183" s="217">
        <f>Q183*H183</f>
        <v>0.028690660000000003</v>
      </c>
      <c r="S183" s="217">
        <v>0</v>
      </c>
      <c r="T183" s="218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9" t="s">
        <v>147</v>
      </c>
      <c r="AT183" s="219" t="s">
        <v>143</v>
      </c>
      <c r="AU183" s="219" t="s">
        <v>82</v>
      </c>
      <c r="AY183" s="20" t="s">
        <v>141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20" t="s">
        <v>80</v>
      </c>
      <c r="BK183" s="220">
        <f>ROUND(I183*H183,2)</f>
        <v>0</v>
      </c>
      <c r="BL183" s="20" t="s">
        <v>147</v>
      </c>
      <c r="BM183" s="219" t="s">
        <v>269</v>
      </c>
    </row>
    <row r="184" s="2" customFormat="1">
      <c r="A184" s="41"/>
      <c r="B184" s="42"/>
      <c r="C184" s="43"/>
      <c r="D184" s="221" t="s">
        <v>149</v>
      </c>
      <c r="E184" s="43"/>
      <c r="F184" s="222" t="s">
        <v>270</v>
      </c>
      <c r="G184" s="43"/>
      <c r="H184" s="43"/>
      <c r="I184" s="223"/>
      <c r="J184" s="43"/>
      <c r="K184" s="43"/>
      <c r="L184" s="47"/>
      <c r="M184" s="224"/>
      <c r="N184" s="225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149</v>
      </c>
      <c r="AU184" s="20" t="s">
        <v>82</v>
      </c>
    </row>
    <row r="185" s="13" customFormat="1">
      <c r="A185" s="13"/>
      <c r="B185" s="226"/>
      <c r="C185" s="227"/>
      <c r="D185" s="228" t="s">
        <v>151</v>
      </c>
      <c r="E185" s="229" t="s">
        <v>19</v>
      </c>
      <c r="F185" s="230" t="s">
        <v>98</v>
      </c>
      <c r="G185" s="227"/>
      <c r="H185" s="231">
        <v>62.371000000000002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151</v>
      </c>
      <c r="AU185" s="237" t="s">
        <v>82</v>
      </c>
      <c r="AV185" s="13" t="s">
        <v>82</v>
      </c>
      <c r="AW185" s="13" t="s">
        <v>33</v>
      </c>
      <c r="AX185" s="13" t="s">
        <v>72</v>
      </c>
      <c r="AY185" s="237" t="s">
        <v>141</v>
      </c>
    </row>
    <row r="186" s="14" customFormat="1">
      <c r="A186" s="14"/>
      <c r="B186" s="238"/>
      <c r="C186" s="239"/>
      <c r="D186" s="228" t="s">
        <v>151</v>
      </c>
      <c r="E186" s="240" t="s">
        <v>19</v>
      </c>
      <c r="F186" s="241" t="s">
        <v>152</v>
      </c>
      <c r="G186" s="239"/>
      <c r="H186" s="242">
        <v>62.371000000000002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151</v>
      </c>
      <c r="AU186" s="248" t="s">
        <v>82</v>
      </c>
      <c r="AV186" s="14" t="s">
        <v>147</v>
      </c>
      <c r="AW186" s="14" t="s">
        <v>33</v>
      </c>
      <c r="AX186" s="14" t="s">
        <v>80</v>
      </c>
      <c r="AY186" s="248" t="s">
        <v>141</v>
      </c>
    </row>
    <row r="187" s="2" customFormat="1" ht="24.15" customHeight="1">
      <c r="A187" s="41"/>
      <c r="B187" s="42"/>
      <c r="C187" s="208" t="s">
        <v>271</v>
      </c>
      <c r="D187" s="208" t="s">
        <v>143</v>
      </c>
      <c r="E187" s="209" t="s">
        <v>272</v>
      </c>
      <c r="F187" s="210" t="s">
        <v>273</v>
      </c>
      <c r="G187" s="211" t="s">
        <v>100</v>
      </c>
      <c r="H187" s="212">
        <v>62.371000000000002</v>
      </c>
      <c r="I187" s="213"/>
      <c r="J187" s="214">
        <f>ROUND(I187*H187,2)</f>
        <v>0</v>
      </c>
      <c r="K187" s="210" t="s">
        <v>146</v>
      </c>
      <c r="L187" s="47"/>
      <c r="M187" s="215" t="s">
        <v>19</v>
      </c>
      <c r="N187" s="216" t="s">
        <v>43</v>
      </c>
      <c r="O187" s="87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9" t="s">
        <v>147</v>
      </c>
      <c r="AT187" s="219" t="s">
        <v>143</v>
      </c>
      <c r="AU187" s="219" t="s">
        <v>82</v>
      </c>
      <c r="AY187" s="20" t="s">
        <v>141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0" t="s">
        <v>80</v>
      </c>
      <c r="BK187" s="220">
        <f>ROUND(I187*H187,2)</f>
        <v>0</v>
      </c>
      <c r="BL187" s="20" t="s">
        <v>147</v>
      </c>
      <c r="BM187" s="219" t="s">
        <v>274</v>
      </c>
    </row>
    <row r="188" s="2" customFormat="1">
      <c r="A188" s="41"/>
      <c r="B188" s="42"/>
      <c r="C188" s="43"/>
      <c r="D188" s="221" t="s">
        <v>149</v>
      </c>
      <c r="E188" s="43"/>
      <c r="F188" s="222" t="s">
        <v>275</v>
      </c>
      <c r="G188" s="43"/>
      <c r="H188" s="43"/>
      <c r="I188" s="223"/>
      <c r="J188" s="43"/>
      <c r="K188" s="43"/>
      <c r="L188" s="47"/>
      <c r="M188" s="224"/>
      <c r="N188" s="225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149</v>
      </c>
      <c r="AU188" s="20" t="s">
        <v>82</v>
      </c>
    </row>
    <row r="189" s="2" customFormat="1" ht="37.8" customHeight="1">
      <c r="A189" s="41"/>
      <c r="B189" s="42"/>
      <c r="C189" s="208" t="s">
        <v>276</v>
      </c>
      <c r="D189" s="208" t="s">
        <v>143</v>
      </c>
      <c r="E189" s="209" t="s">
        <v>277</v>
      </c>
      <c r="F189" s="210" t="s">
        <v>278</v>
      </c>
      <c r="G189" s="211" t="s">
        <v>100</v>
      </c>
      <c r="H189" s="212">
        <v>127.36</v>
      </c>
      <c r="I189" s="213"/>
      <c r="J189" s="214">
        <f>ROUND(I189*H189,2)</f>
        <v>0</v>
      </c>
      <c r="K189" s="210" t="s">
        <v>146</v>
      </c>
      <c r="L189" s="47"/>
      <c r="M189" s="215" t="s">
        <v>19</v>
      </c>
      <c r="N189" s="216" t="s">
        <v>43</v>
      </c>
      <c r="O189" s="87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9" t="s">
        <v>147</v>
      </c>
      <c r="AT189" s="219" t="s">
        <v>143</v>
      </c>
      <c r="AU189" s="219" t="s">
        <v>82</v>
      </c>
      <c r="AY189" s="20" t="s">
        <v>141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20" t="s">
        <v>80</v>
      </c>
      <c r="BK189" s="220">
        <f>ROUND(I189*H189,2)</f>
        <v>0</v>
      </c>
      <c r="BL189" s="20" t="s">
        <v>147</v>
      </c>
      <c r="BM189" s="219" t="s">
        <v>279</v>
      </c>
    </row>
    <row r="190" s="2" customFormat="1">
      <c r="A190" s="41"/>
      <c r="B190" s="42"/>
      <c r="C190" s="43"/>
      <c r="D190" s="221" t="s">
        <v>149</v>
      </c>
      <c r="E190" s="43"/>
      <c r="F190" s="222" t="s">
        <v>280</v>
      </c>
      <c r="G190" s="43"/>
      <c r="H190" s="43"/>
      <c r="I190" s="223"/>
      <c r="J190" s="43"/>
      <c r="K190" s="43"/>
      <c r="L190" s="47"/>
      <c r="M190" s="224"/>
      <c r="N190" s="225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149</v>
      </c>
      <c r="AU190" s="20" t="s">
        <v>82</v>
      </c>
    </row>
    <row r="191" s="15" customFormat="1">
      <c r="A191" s="15"/>
      <c r="B191" s="249"/>
      <c r="C191" s="250"/>
      <c r="D191" s="228" t="s">
        <v>151</v>
      </c>
      <c r="E191" s="251" t="s">
        <v>19</v>
      </c>
      <c r="F191" s="252" t="s">
        <v>281</v>
      </c>
      <c r="G191" s="250"/>
      <c r="H191" s="251" t="s">
        <v>19</v>
      </c>
      <c r="I191" s="253"/>
      <c r="J191" s="250"/>
      <c r="K191" s="250"/>
      <c r="L191" s="254"/>
      <c r="M191" s="255"/>
      <c r="N191" s="256"/>
      <c r="O191" s="256"/>
      <c r="P191" s="256"/>
      <c r="Q191" s="256"/>
      <c r="R191" s="256"/>
      <c r="S191" s="256"/>
      <c r="T191" s="257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8" t="s">
        <v>151</v>
      </c>
      <c r="AU191" s="258" t="s">
        <v>82</v>
      </c>
      <c r="AV191" s="15" t="s">
        <v>80</v>
      </c>
      <c r="AW191" s="15" t="s">
        <v>33</v>
      </c>
      <c r="AX191" s="15" t="s">
        <v>72</v>
      </c>
      <c r="AY191" s="258" t="s">
        <v>141</v>
      </c>
    </row>
    <row r="192" s="13" customFormat="1">
      <c r="A192" s="13"/>
      <c r="B192" s="226"/>
      <c r="C192" s="227"/>
      <c r="D192" s="228" t="s">
        <v>151</v>
      </c>
      <c r="E192" s="229" t="s">
        <v>19</v>
      </c>
      <c r="F192" s="230" t="s">
        <v>282</v>
      </c>
      <c r="G192" s="227"/>
      <c r="H192" s="231">
        <v>16.515000000000001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151</v>
      </c>
      <c r="AU192" s="237" t="s">
        <v>82</v>
      </c>
      <c r="AV192" s="13" t="s">
        <v>82</v>
      </c>
      <c r="AW192" s="13" t="s">
        <v>33</v>
      </c>
      <c r="AX192" s="13" t="s">
        <v>72</v>
      </c>
      <c r="AY192" s="237" t="s">
        <v>141</v>
      </c>
    </row>
    <row r="193" s="13" customFormat="1">
      <c r="A193" s="13"/>
      <c r="B193" s="226"/>
      <c r="C193" s="227"/>
      <c r="D193" s="228" t="s">
        <v>151</v>
      </c>
      <c r="E193" s="229" t="s">
        <v>19</v>
      </c>
      <c r="F193" s="230" t="s">
        <v>283</v>
      </c>
      <c r="G193" s="227"/>
      <c r="H193" s="231">
        <v>110.845</v>
      </c>
      <c r="I193" s="232"/>
      <c r="J193" s="227"/>
      <c r="K193" s="227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151</v>
      </c>
      <c r="AU193" s="237" t="s">
        <v>82</v>
      </c>
      <c r="AV193" s="13" t="s">
        <v>82</v>
      </c>
      <c r="AW193" s="13" t="s">
        <v>33</v>
      </c>
      <c r="AX193" s="13" t="s">
        <v>72</v>
      </c>
      <c r="AY193" s="237" t="s">
        <v>141</v>
      </c>
    </row>
    <row r="194" s="14" customFormat="1">
      <c r="A194" s="14"/>
      <c r="B194" s="238"/>
      <c r="C194" s="239"/>
      <c r="D194" s="228" t="s">
        <v>151</v>
      </c>
      <c r="E194" s="240" t="s">
        <v>19</v>
      </c>
      <c r="F194" s="241" t="s">
        <v>152</v>
      </c>
      <c r="G194" s="239"/>
      <c r="H194" s="242">
        <v>127.36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8" t="s">
        <v>151</v>
      </c>
      <c r="AU194" s="248" t="s">
        <v>82</v>
      </c>
      <c r="AV194" s="14" t="s">
        <v>147</v>
      </c>
      <c r="AW194" s="14" t="s">
        <v>33</v>
      </c>
      <c r="AX194" s="14" t="s">
        <v>80</v>
      </c>
      <c r="AY194" s="248" t="s">
        <v>141</v>
      </c>
    </row>
    <row r="195" s="2" customFormat="1" ht="37.8" customHeight="1">
      <c r="A195" s="41"/>
      <c r="B195" s="42"/>
      <c r="C195" s="208" t="s">
        <v>284</v>
      </c>
      <c r="D195" s="208" t="s">
        <v>143</v>
      </c>
      <c r="E195" s="209" t="s">
        <v>285</v>
      </c>
      <c r="F195" s="210" t="s">
        <v>286</v>
      </c>
      <c r="G195" s="211" t="s">
        <v>100</v>
      </c>
      <c r="H195" s="212">
        <v>136.03999999999999</v>
      </c>
      <c r="I195" s="213"/>
      <c r="J195" s="214">
        <f>ROUND(I195*H195,2)</f>
        <v>0</v>
      </c>
      <c r="K195" s="210" t="s">
        <v>146</v>
      </c>
      <c r="L195" s="47"/>
      <c r="M195" s="215" t="s">
        <v>19</v>
      </c>
      <c r="N195" s="216" t="s">
        <v>43</v>
      </c>
      <c r="O195" s="87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9" t="s">
        <v>147</v>
      </c>
      <c r="AT195" s="219" t="s">
        <v>143</v>
      </c>
      <c r="AU195" s="219" t="s">
        <v>82</v>
      </c>
      <c r="AY195" s="20" t="s">
        <v>141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20" t="s">
        <v>80</v>
      </c>
      <c r="BK195" s="220">
        <f>ROUND(I195*H195,2)</f>
        <v>0</v>
      </c>
      <c r="BL195" s="20" t="s">
        <v>147</v>
      </c>
      <c r="BM195" s="219" t="s">
        <v>287</v>
      </c>
    </row>
    <row r="196" s="2" customFormat="1">
      <c r="A196" s="41"/>
      <c r="B196" s="42"/>
      <c r="C196" s="43"/>
      <c r="D196" s="221" t="s">
        <v>149</v>
      </c>
      <c r="E196" s="43"/>
      <c r="F196" s="222" t="s">
        <v>288</v>
      </c>
      <c r="G196" s="43"/>
      <c r="H196" s="43"/>
      <c r="I196" s="223"/>
      <c r="J196" s="43"/>
      <c r="K196" s="43"/>
      <c r="L196" s="47"/>
      <c r="M196" s="224"/>
      <c r="N196" s="225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149</v>
      </c>
      <c r="AU196" s="20" t="s">
        <v>82</v>
      </c>
    </row>
    <row r="197" s="15" customFormat="1">
      <c r="A197" s="15"/>
      <c r="B197" s="249"/>
      <c r="C197" s="250"/>
      <c r="D197" s="228" t="s">
        <v>151</v>
      </c>
      <c r="E197" s="251" t="s">
        <v>19</v>
      </c>
      <c r="F197" s="252" t="s">
        <v>189</v>
      </c>
      <c r="G197" s="250"/>
      <c r="H197" s="251" t="s">
        <v>19</v>
      </c>
      <c r="I197" s="253"/>
      <c r="J197" s="250"/>
      <c r="K197" s="250"/>
      <c r="L197" s="254"/>
      <c r="M197" s="255"/>
      <c r="N197" s="256"/>
      <c r="O197" s="256"/>
      <c r="P197" s="256"/>
      <c r="Q197" s="256"/>
      <c r="R197" s="256"/>
      <c r="S197" s="256"/>
      <c r="T197" s="257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8" t="s">
        <v>151</v>
      </c>
      <c r="AU197" s="258" t="s">
        <v>82</v>
      </c>
      <c r="AV197" s="15" t="s">
        <v>80</v>
      </c>
      <c r="AW197" s="15" t="s">
        <v>33</v>
      </c>
      <c r="AX197" s="15" t="s">
        <v>72</v>
      </c>
      <c r="AY197" s="258" t="s">
        <v>141</v>
      </c>
    </row>
    <row r="198" s="13" customFormat="1">
      <c r="A198" s="13"/>
      <c r="B198" s="226"/>
      <c r="C198" s="227"/>
      <c r="D198" s="228" t="s">
        <v>151</v>
      </c>
      <c r="E198" s="229" t="s">
        <v>19</v>
      </c>
      <c r="F198" s="230" t="s">
        <v>289</v>
      </c>
      <c r="G198" s="227"/>
      <c r="H198" s="231">
        <v>265.93799999999999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151</v>
      </c>
      <c r="AU198" s="237" t="s">
        <v>82</v>
      </c>
      <c r="AV198" s="13" t="s">
        <v>82</v>
      </c>
      <c r="AW198" s="13" t="s">
        <v>33</v>
      </c>
      <c r="AX198" s="13" t="s">
        <v>72</v>
      </c>
      <c r="AY198" s="237" t="s">
        <v>141</v>
      </c>
    </row>
    <row r="199" s="15" customFormat="1">
      <c r="A199" s="15"/>
      <c r="B199" s="249"/>
      <c r="C199" s="250"/>
      <c r="D199" s="228" t="s">
        <v>151</v>
      </c>
      <c r="E199" s="251" t="s">
        <v>19</v>
      </c>
      <c r="F199" s="252" t="s">
        <v>290</v>
      </c>
      <c r="G199" s="250"/>
      <c r="H199" s="251" t="s">
        <v>19</v>
      </c>
      <c r="I199" s="253"/>
      <c r="J199" s="250"/>
      <c r="K199" s="250"/>
      <c r="L199" s="254"/>
      <c r="M199" s="255"/>
      <c r="N199" s="256"/>
      <c r="O199" s="256"/>
      <c r="P199" s="256"/>
      <c r="Q199" s="256"/>
      <c r="R199" s="256"/>
      <c r="S199" s="256"/>
      <c r="T199" s="257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8" t="s">
        <v>151</v>
      </c>
      <c r="AU199" s="258" t="s">
        <v>82</v>
      </c>
      <c r="AV199" s="15" t="s">
        <v>80</v>
      </c>
      <c r="AW199" s="15" t="s">
        <v>33</v>
      </c>
      <c r="AX199" s="15" t="s">
        <v>72</v>
      </c>
      <c r="AY199" s="258" t="s">
        <v>141</v>
      </c>
    </row>
    <row r="200" s="13" customFormat="1">
      <c r="A200" s="13"/>
      <c r="B200" s="226"/>
      <c r="C200" s="227"/>
      <c r="D200" s="228" t="s">
        <v>151</v>
      </c>
      <c r="E200" s="229" t="s">
        <v>19</v>
      </c>
      <c r="F200" s="230" t="s">
        <v>291</v>
      </c>
      <c r="G200" s="227"/>
      <c r="H200" s="231">
        <v>-129.898</v>
      </c>
      <c r="I200" s="232"/>
      <c r="J200" s="227"/>
      <c r="K200" s="227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151</v>
      </c>
      <c r="AU200" s="237" t="s">
        <v>82</v>
      </c>
      <c r="AV200" s="13" t="s">
        <v>82</v>
      </c>
      <c r="AW200" s="13" t="s">
        <v>33</v>
      </c>
      <c r="AX200" s="13" t="s">
        <v>72</v>
      </c>
      <c r="AY200" s="237" t="s">
        <v>141</v>
      </c>
    </row>
    <row r="201" s="14" customFormat="1">
      <c r="A201" s="14"/>
      <c r="B201" s="238"/>
      <c r="C201" s="239"/>
      <c r="D201" s="228" t="s">
        <v>151</v>
      </c>
      <c r="E201" s="240" t="s">
        <v>19</v>
      </c>
      <c r="F201" s="241" t="s">
        <v>152</v>
      </c>
      <c r="G201" s="239"/>
      <c r="H201" s="242">
        <v>136.03999999999999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8" t="s">
        <v>151</v>
      </c>
      <c r="AU201" s="248" t="s">
        <v>82</v>
      </c>
      <c r="AV201" s="14" t="s">
        <v>147</v>
      </c>
      <c r="AW201" s="14" t="s">
        <v>33</v>
      </c>
      <c r="AX201" s="14" t="s">
        <v>80</v>
      </c>
      <c r="AY201" s="248" t="s">
        <v>141</v>
      </c>
    </row>
    <row r="202" s="2" customFormat="1" ht="37.8" customHeight="1">
      <c r="A202" s="41"/>
      <c r="B202" s="42"/>
      <c r="C202" s="208" t="s">
        <v>292</v>
      </c>
      <c r="D202" s="208" t="s">
        <v>143</v>
      </c>
      <c r="E202" s="209" t="s">
        <v>293</v>
      </c>
      <c r="F202" s="210" t="s">
        <v>294</v>
      </c>
      <c r="G202" s="211" t="s">
        <v>100</v>
      </c>
      <c r="H202" s="212">
        <v>680.20000000000005</v>
      </c>
      <c r="I202" s="213"/>
      <c r="J202" s="214">
        <f>ROUND(I202*H202,2)</f>
        <v>0</v>
      </c>
      <c r="K202" s="210" t="s">
        <v>146</v>
      </c>
      <c r="L202" s="47"/>
      <c r="M202" s="215" t="s">
        <v>19</v>
      </c>
      <c r="N202" s="216" t="s">
        <v>43</v>
      </c>
      <c r="O202" s="87"/>
      <c r="P202" s="217">
        <f>O202*H202</f>
        <v>0</v>
      </c>
      <c r="Q202" s="217">
        <v>0</v>
      </c>
      <c r="R202" s="217">
        <f>Q202*H202</f>
        <v>0</v>
      </c>
      <c r="S202" s="217">
        <v>0</v>
      </c>
      <c r="T202" s="218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9" t="s">
        <v>147</v>
      </c>
      <c r="AT202" s="219" t="s">
        <v>143</v>
      </c>
      <c r="AU202" s="219" t="s">
        <v>82</v>
      </c>
      <c r="AY202" s="20" t="s">
        <v>141</v>
      </c>
      <c r="BE202" s="220">
        <f>IF(N202="základní",J202,0)</f>
        <v>0</v>
      </c>
      <c r="BF202" s="220">
        <f>IF(N202="snížená",J202,0)</f>
        <v>0</v>
      </c>
      <c r="BG202" s="220">
        <f>IF(N202="zákl. přenesená",J202,0)</f>
        <v>0</v>
      </c>
      <c r="BH202" s="220">
        <f>IF(N202="sníž. přenesená",J202,0)</f>
        <v>0</v>
      </c>
      <c r="BI202" s="220">
        <f>IF(N202="nulová",J202,0)</f>
        <v>0</v>
      </c>
      <c r="BJ202" s="20" t="s">
        <v>80</v>
      </c>
      <c r="BK202" s="220">
        <f>ROUND(I202*H202,2)</f>
        <v>0</v>
      </c>
      <c r="BL202" s="20" t="s">
        <v>147</v>
      </c>
      <c r="BM202" s="219" t="s">
        <v>295</v>
      </c>
    </row>
    <row r="203" s="2" customFormat="1">
      <c r="A203" s="41"/>
      <c r="B203" s="42"/>
      <c r="C203" s="43"/>
      <c r="D203" s="221" t="s">
        <v>149</v>
      </c>
      <c r="E203" s="43"/>
      <c r="F203" s="222" t="s">
        <v>296</v>
      </c>
      <c r="G203" s="43"/>
      <c r="H203" s="43"/>
      <c r="I203" s="223"/>
      <c r="J203" s="43"/>
      <c r="K203" s="43"/>
      <c r="L203" s="47"/>
      <c r="M203" s="224"/>
      <c r="N203" s="225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149</v>
      </c>
      <c r="AU203" s="20" t="s">
        <v>82</v>
      </c>
    </row>
    <row r="204" s="13" customFormat="1">
      <c r="A204" s="13"/>
      <c r="B204" s="226"/>
      <c r="C204" s="227"/>
      <c r="D204" s="228" t="s">
        <v>151</v>
      </c>
      <c r="E204" s="227"/>
      <c r="F204" s="230" t="s">
        <v>297</v>
      </c>
      <c r="G204" s="227"/>
      <c r="H204" s="231">
        <v>680.20000000000005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151</v>
      </c>
      <c r="AU204" s="237" t="s">
        <v>82</v>
      </c>
      <c r="AV204" s="13" t="s">
        <v>82</v>
      </c>
      <c r="AW204" s="13" t="s">
        <v>4</v>
      </c>
      <c r="AX204" s="13" t="s">
        <v>80</v>
      </c>
      <c r="AY204" s="237" t="s">
        <v>141</v>
      </c>
    </row>
    <row r="205" s="2" customFormat="1" ht="24.15" customHeight="1">
      <c r="A205" s="41"/>
      <c r="B205" s="42"/>
      <c r="C205" s="208" t="s">
        <v>298</v>
      </c>
      <c r="D205" s="208" t="s">
        <v>143</v>
      </c>
      <c r="E205" s="209" t="s">
        <v>299</v>
      </c>
      <c r="F205" s="210" t="s">
        <v>300</v>
      </c>
      <c r="G205" s="211" t="s">
        <v>100</v>
      </c>
      <c r="H205" s="212">
        <v>113.974</v>
      </c>
      <c r="I205" s="213"/>
      <c r="J205" s="214">
        <f>ROUND(I205*H205,2)</f>
        <v>0</v>
      </c>
      <c r="K205" s="210" t="s">
        <v>146</v>
      </c>
      <c r="L205" s="47"/>
      <c r="M205" s="215" t="s">
        <v>19</v>
      </c>
      <c r="N205" s="216" t="s">
        <v>43</v>
      </c>
      <c r="O205" s="87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9" t="s">
        <v>147</v>
      </c>
      <c r="AT205" s="219" t="s">
        <v>143</v>
      </c>
      <c r="AU205" s="219" t="s">
        <v>82</v>
      </c>
      <c r="AY205" s="20" t="s">
        <v>141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20" t="s">
        <v>80</v>
      </c>
      <c r="BK205" s="220">
        <f>ROUND(I205*H205,2)</f>
        <v>0</v>
      </c>
      <c r="BL205" s="20" t="s">
        <v>147</v>
      </c>
      <c r="BM205" s="219" t="s">
        <v>301</v>
      </c>
    </row>
    <row r="206" s="2" customFormat="1">
      <c r="A206" s="41"/>
      <c r="B206" s="42"/>
      <c r="C206" s="43"/>
      <c r="D206" s="221" t="s">
        <v>149</v>
      </c>
      <c r="E206" s="43"/>
      <c r="F206" s="222" t="s">
        <v>302</v>
      </c>
      <c r="G206" s="43"/>
      <c r="H206" s="43"/>
      <c r="I206" s="223"/>
      <c r="J206" s="43"/>
      <c r="K206" s="43"/>
      <c r="L206" s="47"/>
      <c r="M206" s="224"/>
      <c r="N206" s="225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149</v>
      </c>
      <c r="AU206" s="20" t="s">
        <v>82</v>
      </c>
    </row>
    <row r="207" s="15" customFormat="1">
      <c r="A207" s="15"/>
      <c r="B207" s="249"/>
      <c r="C207" s="250"/>
      <c r="D207" s="228" t="s">
        <v>151</v>
      </c>
      <c r="E207" s="251" t="s">
        <v>19</v>
      </c>
      <c r="F207" s="252" t="s">
        <v>189</v>
      </c>
      <c r="G207" s="250"/>
      <c r="H207" s="251" t="s">
        <v>19</v>
      </c>
      <c r="I207" s="253"/>
      <c r="J207" s="250"/>
      <c r="K207" s="250"/>
      <c r="L207" s="254"/>
      <c r="M207" s="255"/>
      <c r="N207" s="256"/>
      <c r="O207" s="256"/>
      <c r="P207" s="256"/>
      <c r="Q207" s="256"/>
      <c r="R207" s="256"/>
      <c r="S207" s="256"/>
      <c r="T207" s="257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8" t="s">
        <v>151</v>
      </c>
      <c r="AU207" s="258" t="s">
        <v>82</v>
      </c>
      <c r="AV207" s="15" t="s">
        <v>80</v>
      </c>
      <c r="AW207" s="15" t="s">
        <v>33</v>
      </c>
      <c r="AX207" s="15" t="s">
        <v>72</v>
      </c>
      <c r="AY207" s="258" t="s">
        <v>141</v>
      </c>
    </row>
    <row r="208" s="13" customFormat="1">
      <c r="A208" s="13"/>
      <c r="B208" s="226"/>
      <c r="C208" s="227"/>
      <c r="D208" s="228" t="s">
        <v>151</v>
      </c>
      <c r="E208" s="229" t="s">
        <v>19</v>
      </c>
      <c r="F208" s="230" t="s">
        <v>303</v>
      </c>
      <c r="G208" s="227"/>
      <c r="H208" s="231">
        <v>113.974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151</v>
      </c>
      <c r="AU208" s="237" t="s">
        <v>82</v>
      </c>
      <c r="AV208" s="13" t="s">
        <v>82</v>
      </c>
      <c r="AW208" s="13" t="s">
        <v>33</v>
      </c>
      <c r="AX208" s="13" t="s">
        <v>72</v>
      </c>
      <c r="AY208" s="237" t="s">
        <v>141</v>
      </c>
    </row>
    <row r="209" s="14" customFormat="1">
      <c r="A209" s="14"/>
      <c r="B209" s="238"/>
      <c r="C209" s="239"/>
      <c r="D209" s="228" t="s">
        <v>151</v>
      </c>
      <c r="E209" s="240" t="s">
        <v>19</v>
      </c>
      <c r="F209" s="241" t="s">
        <v>152</v>
      </c>
      <c r="G209" s="239"/>
      <c r="H209" s="242">
        <v>113.974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8" t="s">
        <v>151</v>
      </c>
      <c r="AU209" s="248" t="s">
        <v>82</v>
      </c>
      <c r="AV209" s="14" t="s">
        <v>147</v>
      </c>
      <c r="AW209" s="14" t="s">
        <v>33</v>
      </c>
      <c r="AX209" s="14" t="s">
        <v>80</v>
      </c>
      <c r="AY209" s="248" t="s">
        <v>141</v>
      </c>
    </row>
    <row r="210" s="2" customFormat="1" ht="24.15" customHeight="1">
      <c r="A210" s="41"/>
      <c r="B210" s="42"/>
      <c r="C210" s="208" t="s">
        <v>304</v>
      </c>
      <c r="D210" s="208" t="s">
        <v>143</v>
      </c>
      <c r="E210" s="209" t="s">
        <v>305</v>
      </c>
      <c r="F210" s="210" t="s">
        <v>306</v>
      </c>
      <c r="G210" s="211" t="s">
        <v>100</v>
      </c>
      <c r="H210" s="212">
        <v>265.93799999999999</v>
      </c>
      <c r="I210" s="213"/>
      <c r="J210" s="214">
        <f>ROUND(I210*H210,2)</f>
        <v>0</v>
      </c>
      <c r="K210" s="210" t="s">
        <v>146</v>
      </c>
      <c r="L210" s="47"/>
      <c r="M210" s="215" t="s">
        <v>19</v>
      </c>
      <c r="N210" s="216" t="s">
        <v>43</v>
      </c>
      <c r="O210" s="87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9" t="s">
        <v>147</v>
      </c>
      <c r="AT210" s="219" t="s">
        <v>143</v>
      </c>
      <c r="AU210" s="219" t="s">
        <v>82</v>
      </c>
      <c r="AY210" s="20" t="s">
        <v>141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20" t="s">
        <v>80</v>
      </c>
      <c r="BK210" s="220">
        <f>ROUND(I210*H210,2)</f>
        <v>0</v>
      </c>
      <c r="BL210" s="20" t="s">
        <v>147</v>
      </c>
      <c r="BM210" s="219" t="s">
        <v>307</v>
      </c>
    </row>
    <row r="211" s="2" customFormat="1">
      <c r="A211" s="41"/>
      <c r="B211" s="42"/>
      <c r="C211" s="43"/>
      <c r="D211" s="221" t="s">
        <v>149</v>
      </c>
      <c r="E211" s="43"/>
      <c r="F211" s="222" t="s">
        <v>308</v>
      </c>
      <c r="G211" s="43"/>
      <c r="H211" s="43"/>
      <c r="I211" s="223"/>
      <c r="J211" s="43"/>
      <c r="K211" s="43"/>
      <c r="L211" s="47"/>
      <c r="M211" s="224"/>
      <c r="N211" s="225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149</v>
      </c>
      <c r="AU211" s="20" t="s">
        <v>82</v>
      </c>
    </row>
    <row r="212" s="15" customFormat="1">
      <c r="A212" s="15"/>
      <c r="B212" s="249"/>
      <c r="C212" s="250"/>
      <c r="D212" s="228" t="s">
        <v>151</v>
      </c>
      <c r="E212" s="251" t="s">
        <v>19</v>
      </c>
      <c r="F212" s="252" t="s">
        <v>189</v>
      </c>
      <c r="G212" s="250"/>
      <c r="H212" s="251" t="s">
        <v>19</v>
      </c>
      <c r="I212" s="253"/>
      <c r="J212" s="250"/>
      <c r="K212" s="250"/>
      <c r="L212" s="254"/>
      <c r="M212" s="255"/>
      <c r="N212" s="256"/>
      <c r="O212" s="256"/>
      <c r="P212" s="256"/>
      <c r="Q212" s="256"/>
      <c r="R212" s="256"/>
      <c r="S212" s="256"/>
      <c r="T212" s="25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8" t="s">
        <v>151</v>
      </c>
      <c r="AU212" s="258" t="s">
        <v>82</v>
      </c>
      <c r="AV212" s="15" t="s">
        <v>80</v>
      </c>
      <c r="AW212" s="15" t="s">
        <v>33</v>
      </c>
      <c r="AX212" s="15" t="s">
        <v>72</v>
      </c>
      <c r="AY212" s="258" t="s">
        <v>141</v>
      </c>
    </row>
    <row r="213" s="13" customFormat="1">
      <c r="A213" s="13"/>
      <c r="B213" s="226"/>
      <c r="C213" s="227"/>
      <c r="D213" s="228" t="s">
        <v>151</v>
      </c>
      <c r="E213" s="229" t="s">
        <v>19</v>
      </c>
      <c r="F213" s="230" t="s">
        <v>289</v>
      </c>
      <c r="G213" s="227"/>
      <c r="H213" s="231">
        <v>265.93799999999999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151</v>
      </c>
      <c r="AU213" s="237" t="s">
        <v>82</v>
      </c>
      <c r="AV213" s="13" t="s">
        <v>82</v>
      </c>
      <c r="AW213" s="13" t="s">
        <v>33</v>
      </c>
      <c r="AX213" s="13" t="s">
        <v>72</v>
      </c>
      <c r="AY213" s="237" t="s">
        <v>141</v>
      </c>
    </row>
    <row r="214" s="14" customFormat="1">
      <c r="A214" s="14"/>
      <c r="B214" s="238"/>
      <c r="C214" s="239"/>
      <c r="D214" s="228" t="s">
        <v>151</v>
      </c>
      <c r="E214" s="240" t="s">
        <v>19</v>
      </c>
      <c r="F214" s="241" t="s">
        <v>152</v>
      </c>
      <c r="G214" s="239"/>
      <c r="H214" s="242">
        <v>265.93799999999999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8" t="s">
        <v>151</v>
      </c>
      <c r="AU214" s="248" t="s">
        <v>82</v>
      </c>
      <c r="AV214" s="14" t="s">
        <v>147</v>
      </c>
      <c r="AW214" s="14" t="s">
        <v>33</v>
      </c>
      <c r="AX214" s="14" t="s">
        <v>80</v>
      </c>
      <c r="AY214" s="248" t="s">
        <v>141</v>
      </c>
    </row>
    <row r="215" s="2" customFormat="1" ht="24.15" customHeight="1">
      <c r="A215" s="41"/>
      <c r="B215" s="42"/>
      <c r="C215" s="208" t="s">
        <v>309</v>
      </c>
      <c r="D215" s="208" t="s">
        <v>143</v>
      </c>
      <c r="E215" s="209" t="s">
        <v>310</v>
      </c>
      <c r="F215" s="210" t="s">
        <v>311</v>
      </c>
      <c r="G215" s="211" t="s">
        <v>312</v>
      </c>
      <c r="H215" s="212">
        <v>244.87200000000001</v>
      </c>
      <c r="I215" s="213"/>
      <c r="J215" s="214">
        <f>ROUND(I215*H215,2)</f>
        <v>0</v>
      </c>
      <c r="K215" s="210" t="s">
        <v>146</v>
      </c>
      <c r="L215" s="47"/>
      <c r="M215" s="215" t="s">
        <v>19</v>
      </c>
      <c r="N215" s="216" t="s">
        <v>43</v>
      </c>
      <c r="O215" s="87"/>
      <c r="P215" s="217">
        <f>O215*H215</f>
        <v>0</v>
      </c>
      <c r="Q215" s="217">
        <v>0</v>
      </c>
      <c r="R215" s="217">
        <f>Q215*H215</f>
        <v>0</v>
      </c>
      <c r="S215" s="217">
        <v>0</v>
      </c>
      <c r="T215" s="218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9" t="s">
        <v>147</v>
      </c>
      <c r="AT215" s="219" t="s">
        <v>143</v>
      </c>
      <c r="AU215" s="219" t="s">
        <v>82</v>
      </c>
      <c r="AY215" s="20" t="s">
        <v>141</v>
      </c>
      <c r="BE215" s="220">
        <f>IF(N215="základní",J215,0)</f>
        <v>0</v>
      </c>
      <c r="BF215" s="220">
        <f>IF(N215="snížená",J215,0)</f>
        <v>0</v>
      </c>
      <c r="BG215" s="220">
        <f>IF(N215="zákl. přenesená",J215,0)</f>
        <v>0</v>
      </c>
      <c r="BH215" s="220">
        <f>IF(N215="sníž. přenesená",J215,0)</f>
        <v>0</v>
      </c>
      <c r="BI215" s="220">
        <f>IF(N215="nulová",J215,0)</f>
        <v>0</v>
      </c>
      <c r="BJ215" s="20" t="s">
        <v>80</v>
      </c>
      <c r="BK215" s="220">
        <f>ROUND(I215*H215,2)</f>
        <v>0</v>
      </c>
      <c r="BL215" s="20" t="s">
        <v>147</v>
      </c>
      <c r="BM215" s="219" t="s">
        <v>313</v>
      </c>
    </row>
    <row r="216" s="2" customFormat="1">
      <c r="A216" s="41"/>
      <c r="B216" s="42"/>
      <c r="C216" s="43"/>
      <c r="D216" s="221" t="s">
        <v>149</v>
      </c>
      <c r="E216" s="43"/>
      <c r="F216" s="222" t="s">
        <v>314</v>
      </c>
      <c r="G216" s="43"/>
      <c r="H216" s="43"/>
      <c r="I216" s="223"/>
      <c r="J216" s="43"/>
      <c r="K216" s="43"/>
      <c r="L216" s="47"/>
      <c r="M216" s="224"/>
      <c r="N216" s="225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149</v>
      </c>
      <c r="AU216" s="20" t="s">
        <v>82</v>
      </c>
    </row>
    <row r="217" s="13" customFormat="1">
      <c r="A217" s="13"/>
      <c r="B217" s="226"/>
      <c r="C217" s="227"/>
      <c r="D217" s="228" t="s">
        <v>151</v>
      </c>
      <c r="E217" s="227"/>
      <c r="F217" s="230" t="s">
        <v>315</v>
      </c>
      <c r="G217" s="227"/>
      <c r="H217" s="231">
        <v>244.87200000000001</v>
      </c>
      <c r="I217" s="232"/>
      <c r="J217" s="227"/>
      <c r="K217" s="227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151</v>
      </c>
      <c r="AU217" s="237" t="s">
        <v>82</v>
      </c>
      <c r="AV217" s="13" t="s">
        <v>82</v>
      </c>
      <c r="AW217" s="13" t="s">
        <v>4</v>
      </c>
      <c r="AX217" s="13" t="s">
        <v>80</v>
      </c>
      <c r="AY217" s="237" t="s">
        <v>141</v>
      </c>
    </row>
    <row r="218" s="2" customFormat="1" ht="24.15" customHeight="1">
      <c r="A218" s="41"/>
      <c r="B218" s="42"/>
      <c r="C218" s="208" t="s">
        <v>316</v>
      </c>
      <c r="D218" s="208" t="s">
        <v>143</v>
      </c>
      <c r="E218" s="209" t="s">
        <v>317</v>
      </c>
      <c r="F218" s="210" t="s">
        <v>318</v>
      </c>
      <c r="G218" s="211" t="s">
        <v>100</v>
      </c>
      <c r="H218" s="212">
        <v>136.03999999999999</v>
      </c>
      <c r="I218" s="213"/>
      <c r="J218" s="214">
        <f>ROUND(I218*H218,2)</f>
        <v>0</v>
      </c>
      <c r="K218" s="210" t="s">
        <v>146</v>
      </c>
      <c r="L218" s="47"/>
      <c r="M218" s="215" t="s">
        <v>19</v>
      </c>
      <c r="N218" s="216" t="s">
        <v>43</v>
      </c>
      <c r="O218" s="87"/>
      <c r="P218" s="217">
        <f>O218*H218</f>
        <v>0</v>
      </c>
      <c r="Q218" s="217">
        <v>0</v>
      </c>
      <c r="R218" s="217">
        <f>Q218*H218</f>
        <v>0</v>
      </c>
      <c r="S218" s="217">
        <v>0</v>
      </c>
      <c r="T218" s="218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9" t="s">
        <v>147</v>
      </c>
      <c r="AT218" s="219" t="s">
        <v>143</v>
      </c>
      <c r="AU218" s="219" t="s">
        <v>82</v>
      </c>
      <c r="AY218" s="20" t="s">
        <v>141</v>
      </c>
      <c r="BE218" s="220">
        <f>IF(N218="základní",J218,0)</f>
        <v>0</v>
      </c>
      <c r="BF218" s="220">
        <f>IF(N218="snížená",J218,0)</f>
        <v>0</v>
      </c>
      <c r="BG218" s="220">
        <f>IF(N218="zákl. přenesená",J218,0)</f>
        <v>0</v>
      </c>
      <c r="BH218" s="220">
        <f>IF(N218="sníž. přenesená",J218,0)</f>
        <v>0</v>
      </c>
      <c r="BI218" s="220">
        <f>IF(N218="nulová",J218,0)</f>
        <v>0</v>
      </c>
      <c r="BJ218" s="20" t="s">
        <v>80</v>
      </c>
      <c r="BK218" s="220">
        <f>ROUND(I218*H218,2)</f>
        <v>0</v>
      </c>
      <c r="BL218" s="20" t="s">
        <v>147</v>
      </c>
      <c r="BM218" s="219" t="s">
        <v>319</v>
      </c>
    </row>
    <row r="219" s="2" customFormat="1">
      <c r="A219" s="41"/>
      <c r="B219" s="42"/>
      <c r="C219" s="43"/>
      <c r="D219" s="221" t="s">
        <v>149</v>
      </c>
      <c r="E219" s="43"/>
      <c r="F219" s="222" t="s">
        <v>320</v>
      </c>
      <c r="G219" s="43"/>
      <c r="H219" s="43"/>
      <c r="I219" s="223"/>
      <c r="J219" s="43"/>
      <c r="K219" s="43"/>
      <c r="L219" s="47"/>
      <c r="M219" s="224"/>
      <c r="N219" s="225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149</v>
      </c>
      <c r="AU219" s="20" t="s">
        <v>82</v>
      </c>
    </row>
    <row r="220" s="15" customFormat="1">
      <c r="A220" s="15"/>
      <c r="B220" s="249"/>
      <c r="C220" s="250"/>
      <c r="D220" s="228" t="s">
        <v>151</v>
      </c>
      <c r="E220" s="251" t="s">
        <v>19</v>
      </c>
      <c r="F220" s="252" t="s">
        <v>321</v>
      </c>
      <c r="G220" s="250"/>
      <c r="H220" s="251" t="s">
        <v>19</v>
      </c>
      <c r="I220" s="253"/>
      <c r="J220" s="250"/>
      <c r="K220" s="250"/>
      <c r="L220" s="254"/>
      <c r="M220" s="255"/>
      <c r="N220" s="256"/>
      <c r="O220" s="256"/>
      <c r="P220" s="256"/>
      <c r="Q220" s="256"/>
      <c r="R220" s="256"/>
      <c r="S220" s="256"/>
      <c r="T220" s="257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8" t="s">
        <v>151</v>
      </c>
      <c r="AU220" s="258" t="s">
        <v>82</v>
      </c>
      <c r="AV220" s="15" t="s">
        <v>80</v>
      </c>
      <c r="AW220" s="15" t="s">
        <v>33</v>
      </c>
      <c r="AX220" s="15" t="s">
        <v>72</v>
      </c>
      <c r="AY220" s="258" t="s">
        <v>141</v>
      </c>
    </row>
    <row r="221" s="13" customFormat="1">
      <c r="A221" s="13"/>
      <c r="B221" s="226"/>
      <c r="C221" s="227"/>
      <c r="D221" s="228" t="s">
        <v>151</v>
      </c>
      <c r="E221" s="229" t="s">
        <v>19</v>
      </c>
      <c r="F221" s="230" t="s">
        <v>322</v>
      </c>
      <c r="G221" s="227"/>
      <c r="H221" s="231">
        <v>379.91199999999998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151</v>
      </c>
      <c r="AU221" s="237" t="s">
        <v>82</v>
      </c>
      <c r="AV221" s="13" t="s">
        <v>82</v>
      </c>
      <c r="AW221" s="13" t="s">
        <v>33</v>
      </c>
      <c r="AX221" s="13" t="s">
        <v>72</v>
      </c>
      <c r="AY221" s="237" t="s">
        <v>141</v>
      </c>
    </row>
    <row r="222" s="15" customFormat="1">
      <c r="A222" s="15"/>
      <c r="B222" s="249"/>
      <c r="C222" s="250"/>
      <c r="D222" s="228" t="s">
        <v>151</v>
      </c>
      <c r="E222" s="251" t="s">
        <v>19</v>
      </c>
      <c r="F222" s="252" t="s">
        <v>323</v>
      </c>
      <c r="G222" s="250"/>
      <c r="H222" s="251" t="s">
        <v>19</v>
      </c>
      <c r="I222" s="253"/>
      <c r="J222" s="250"/>
      <c r="K222" s="250"/>
      <c r="L222" s="254"/>
      <c r="M222" s="255"/>
      <c r="N222" s="256"/>
      <c r="O222" s="256"/>
      <c r="P222" s="256"/>
      <c r="Q222" s="256"/>
      <c r="R222" s="256"/>
      <c r="S222" s="256"/>
      <c r="T222" s="257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8" t="s">
        <v>151</v>
      </c>
      <c r="AU222" s="258" t="s">
        <v>82</v>
      </c>
      <c r="AV222" s="15" t="s">
        <v>80</v>
      </c>
      <c r="AW222" s="15" t="s">
        <v>33</v>
      </c>
      <c r="AX222" s="15" t="s">
        <v>72</v>
      </c>
      <c r="AY222" s="258" t="s">
        <v>141</v>
      </c>
    </row>
    <row r="223" s="13" customFormat="1">
      <c r="A223" s="13"/>
      <c r="B223" s="226"/>
      <c r="C223" s="227"/>
      <c r="D223" s="228" t="s">
        <v>151</v>
      </c>
      <c r="E223" s="229" t="s">
        <v>19</v>
      </c>
      <c r="F223" s="230" t="s">
        <v>324</v>
      </c>
      <c r="G223" s="227"/>
      <c r="H223" s="231">
        <v>-243.87200000000001</v>
      </c>
      <c r="I223" s="232"/>
      <c r="J223" s="227"/>
      <c r="K223" s="227"/>
      <c r="L223" s="233"/>
      <c r="M223" s="234"/>
      <c r="N223" s="235"/>
      <c r="O223" s="235"/>
      <c r="P223" s="235"/>
      <c r="Q223" s="235"/>
      <c r="R223" s="235"/>
      <c r="S223" s="235"/>
      <c r="T223" s="23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151</v>
      </c>
      <c r="AU223" s="237" t="s">
        <v>82</v>
      </c>
      <c r="AV223" s="13" t="s">
        <v>82</v>
      </c>
      <c r="AW223" s="13" t="s">
        <v>33</v>
      </c>
      <c r="AX223" s="13" t="s">
        <v>72</v>
      </c>
      <c r="AY223" s="237" t="s">
        <v>141</v>
      </c>
    </row>
    <row r="224" s="14" customFormat="1">
      <c r="A224" s="14"/>
      <c r="B224" s="238"/>
      <c r="C224" s="239"/>
      <c r="D224" s="228" t="s">
        <v>151</v>
      </c>
      <c r="E224" s="240" t="s">
        <v>19</v>
      </c>
      <c r="F224" s="241" t="s">
        <v>152</v>
      </c>
      <c r="G224" s="239"/>
      <c r="H224" s="242">
        <v>136.03999999999999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8" t="s">
        <v>151</v>
      </c>
      <c r="AU224" s="248" t="s">
        <v>82</v>
      </c>
      <c r="AV224" s="14" t="s">
        <v>147</v>
      </c>
      <c r="AW224" s="14" t="s">
        <v>33</v>
      </c>
      <c r="AX224" s="14" t="s">
        <v>80</v>
      </c>
      <c r="AY224" s="248" t="s">
        <v>141</v>
      </c>
    </row>
    <row r="225" s="2" customFormat="1" ht="24.15" customHeight="1">
      <c r="A225" s="41"/>
      <c r="B225" s="42"/>
      <c r="C225" s="208" t="s">
        <v>325</v>
      </c>
      <c r="D225" s="208" t="s">
        <v>143</v>
      </c>
      <c r="E225" s="209" t="s">
        <v>326</v>
      </c>
      <c r="F225" s="210" t="s">
        <v>327</v>
      </c>
      <c r="G225" s="211" t="s">
        <v>100</v>
      </c>
      <c r="H225" s="212">
        <v>243.87200000000001</v>
      </c>
      <c r="I225" s="213"/>
      <c r="J225" s="214">
        <f>ROUND(I225*H225,2)</f>
        <v>0</v>
      </c>
      <c r="K225" s="210" t="s">
        <v>146</v>
      </c>
      <c r="L225" s="47"/>
      <c r="M225" s="215" t="s">
        <v>19</v>
      </c>
      <c r="N225" s="216" t="s">
        <v>43</v>
      </c>
      <c r="O225" s="87"/>
      <c r="P225" s="217">
        <f>O225*H225</f>
        <v>0</v>
      </c>
      <c r="Q225" s="217">
        <v>0</v>
      </c>
      <c r="R225" s="217">
        <f>Q225*H225</f>
        <v>0</v>
      </c>
      <c r="S225" s="217">
        <v>0</v>
      </c>
      <c r="T225" s="218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9" t="s">
        <v>147</v>
      </c>
      <c r="AT225" s="219" t="s">
        <v>143</v>
      </c>
      <c r="AU225" s="219" t="s">
        <v>82</v>
      </c>
      <c r="AY225" s="20" t="s">
        <v>141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20" t="s">
        <v>80</v>
      </c>
      <c r="BK225" s="220">
        <f>ROUND(I225*H225,2)</f>
        <v>0</v>
      </c>
      <c r="BL225" s="20" t="s">
        <v>147</v>
      </c>
      <c r="BM225" s="219" t="s">
        <v>328</v>
      </c>
    </row>
    <row r="226" s="2" customFormat="1">
      <c r="A226" s="41"/>
      <c r="B226" s="42"/>
      <c r="C226" s="43"/>
      <c r="D226" s="221" t="s">
        <v>149</v>
      </c>
      <c r="E226" s="43"/>
      <c r="F226" s="222" t="s">
        <v>329</v>
      </c>
      <c r="G226" s="43"/>
      <c r="H226" s="43"/>
      <c r="I226" s="223"/>
      <c r="J226" s="43"/>
      <c r="K226" s="43"/>
      <c r="L226" s="47"/>
      <c r="M226" s="224"/>
      <c r="N226" s="225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149</v>
      </c>
      <c r="AU226" s="20" t="s">
        <v>82</v>
      </c>
    </row>
    <row r="227" s="15" customFormat="1">
      <c r="A227" s="15"/>
      <c r="B227" s="249"/>
      <c r="C227" s="250"/>
      <c r="D227" s="228" t="s">
        <v>151</v>
      </c>
      <c r="E227" s="251" t="s">
        <v>19</v>
      </c>
      <c r="F227" s="252" t="s">
        <v>321</v>
      </c>
      <c r="G227" s="250"/>
      <c r="H227" s="251" t="s">
        <v>19</v>
      </c>
      <c r="I227" s="253"/>
      <c r="J227" s="250"/>
      <c r="K227" s="250"/>
      <c r="L227" s="254"/>
      <c r="M227" s="255"/>
      <c r="N227" s="256"/>
      <c r="O227" s="256"/>
      <c r="P227" s="256"/>
      <c r="Q227" s="256"/>
      <c r="R227" s="256"/>
      <c r="S227" s="256"/>
      <c r="T227" s="257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8" t="s">
        <v>151</v>
      </c>
      <c r="AU227" s="258" t="s">
        <v>82</v>
      </c>
      <c r="AV227" s="15" t="s">
        <v>80</v>
      </c>
      <c r="AW227" s="15" t="s">
        <v>33</v>
      </c>
      <c r="AX227" s="15" t="s">
        <v>72</v>
      </c>
      <c r="AY227" s="258" t="s">
        <v>141</v>
      </c>
    </row>
    <row r="228" s="13" customFormat="1">
      <c r="A228" s="13"/>
      <c r="B228" s="226"/>
      <c r="C228" s="227"/>
      <c r="D228" s="228" t="s">
        <v>151</v>
      </c>
      <c r="E228" s="229" t="s">
        <v>19</v>
      </c>
      <c r="F228" s="230" t="s">
        <v>322</v>
      </c>
      <c r="G228" s="227"/>
      <c r="H228" s="231">
        <v>379.91199999999998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151</v>
      </c>
      <c r="AU228" s="237" t="s">
        <v>82</v>
      </c>
      <c r="AV228" s="13" t="s">
        <v>82</v>
      </c>
      <c r="AW228" s="13" t="s">
        <v>33</v>
      </c>
      <c r="AX228" s="13" t="s">
        <v>72</v>
      </c>
      <c r="AY228" s="237" t="s">
        <v>141</v>
      </c>
    </row>
    <row r="229" s="15" customFormat="1">
      <c r="A229" s="15"/>
      <c r="B229" s="249"/>
      <c r="C229" s="250"/>
      <c r="D229" s="228" t="s">
        <v>151</v>
      </c>
      <c r="E229" s="251" t="s">
        <v>19</v>
      </c>
      <c r="F229" s="252" t="s">
        <v>330</v>
      </c>
      <c r="G229" s="250"/>
      <c r="H229" s="251" t="s">
        <v>19</v>
      </c>
      <c r="I229" s="253"/>
      <c r="J229" s="250"/>
      <c r="K229" s="250"/>
      <c r="L229" s="254"/>
      <c r="M229" s="255"/>
      <c r="N229" s="256"/>
      <c r="O229" s="256"/>
      <c r="P229" s="256"/>
      <c r="Q229" s="256"/>
      <c r="R229" s="256"/>
      <c r="S229" s="256"/>
      <c r="T229" s="257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8" t="s">
        <v>151</v>
      </c>
      <c r="AU229" s="258" t="s">
        <v>82</v>
      </c>
      <c r="AV229" s="15" t="s">
        <v>80</v>
      </c>
      <c r="AW229" s="15" t="s">
        <v>33</v>
      </c>
      <c r="AX229" s="15" t="s">
        <v>72</v>
      </c>
      <c r="AY229" s="258" t="s">
        <v>141</v>
      </c>
    </row>
    <row r="230" s="13" customFormat="1">
      <c r="A230" s="13"/>
      <c r="B230" s="226"/>
      <c r="C230" s="227"/>
      <c r="D230" s="228" t="s">
        <v>151</v>
      </c>
      <c r="E230" s="229" t="s">
        <v>19</v>
      </c>
      <c r="F230" s="230" t="s">
        <v>331</v>
      </c>
      <c r="G230" s="227"/>
      <c r="H230" s="231">
        <v>-16.515000000000001</v>
      </c>
      <c r="I230" s="232"/>
      <c r="J230" s="227"/>
      <c r="K230" s="227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151</v>
      </c>
      <c r="AU230" s="237" t="s">
        <v>82</v>
      </c>
      <c r="AV230" s="13" t="s">
        <v>82</v>
      </c>
      <c r="AW230" s="13" t="s">
        <v>33</v>
      </c>
      <c r="AX230" s="13" t="s">
        <v>72</v>
      </c>
      <c r="AY230" s="237" t="s">
        <v>141</v>
      </c>
    </row>
    <row r="231" s="13" customFormat="1">
      <c r="A231" s="13"/>
      <c r="B231" s="226"/>
      <c r="C231" s="227"/>
      <c r="D231" s="228" t="s">
        <v>151</v>
      </c>
      <c r="E231" s="229" t="s">
        <v>19</v>
      </c>
      <c r="F231" s="230" t="s">
        <v>332</v>
      </c>
      <c r="G231" s="227"/>
      <c r="H231" s="231">
        <v>-119.52500000000001</v>
      </c>
      <c r="I231" s="232"/>
      <c r="J231" s="227"/>
      <c r="K231" s="227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151</v>
      </c>
      <c r="AU231" s="237" t="s">
        <v>82</v>
      </c>
      <c r="AV231" s="13" t="s">
        <v>82</v>
      </c>
      <c r="AW231" s="13" t="s">
        <v>33</v>
      </c>
      <c r="AX231" s="13" t="s">
        <v>72</v>
      </c>
      <c r="AY231" s="237" t="s">
        <v>141</v>
      </c>
    </row>
    <row r="232" s="14" customFormat="1">
      <c r="A232" s="14"/>
      <c r="B232" s="238"/>
      <c r="C232" s="239"/>
      <c r="D232" s="228" t="s">
        <v>151</v>
      </c>
      <c r="E232" s="240" t="s">
        <v>19</v>
      </c>
      <c r="F232" s="241" t="s">
        <v>152</v>
      </c>
      <c r="G232" s="239"/>
      <c r="H232" s="242">
        <v>243.87200000000001</v>
      </c>
      <c r="I232" s="243"/>
      <c r="J232" s="239"/>
      <c r="K232" s="239"/>
      <c r="L232" s="244"/>
      <c r="M232" s="245"/>
      <c r="N232" s="246"/>
      <c r="O232" s="246"/>
      <c r="P232" s="246"/>
      <c r="Q232" s="246"/>
      <c r="R232" s="246"/>
      <c r="S232" s="246"/>
      <c r="T232" s="24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8" t="s">
        <v>151</v>
      </c>
      <c r="AU232" s="248" t="s">
        <v>82</v>
      </c>
      <c r="AV232" s="14" t="s">
        <v>147</v>
      </c>
      <c r="AW232" s="14" t="s">
        <v>33</v>
      </c>
      <c r="AX232" s="14" t="s">
        <v>80</v>
      </c>
      <c r="AY232" s="248" t="s">
        <v>141</v>
      </c>
    </row>
    <row r="233" s="2" customFormat="1" ht="37.8" customHeight="1">
      <c r="A233" s="41"/>
      <c r="B233" s="42"/>
      <c r="C233" s="208" t="s">
        <v>333</v>
      </c>
      <c r="D233" s="208" t="s">
        <v>143</v>
      </c>
      <c r="E233" s="209" t="s">
        <v>334</v>
      </c>
      <c r="F233" s="210" t="s">
        <v>335</v>
      </c>
      <c r="G233" s="211" t="s">
        <v>100</v>
      </c>
      <c r="H233" s="212">
        <v>110.845</v>
      </c>
      <c r="I233" s="213"/>
      <c r="J233" s="214">
        <f>ROUND(I233*H233,2)</f>
        <v>0</v>
      </c>
      <c r="K233" s="210" t="s">
        <v>146</v>
      </c>
      <c r="L233" s="47"/>
      <c r="M233" s="215" t="s">
        <v>19</v>
      </c>
      <c r="N233" s="216" t="s">
        <v>43</v>
      </c>
      <c r="O233" s="87"/>
      <c r="P233" s="217">
        <f>O233*H233</f>
        <v>0</v>
      </c>
      <c r="Q233" s="217">
        <v>0</v>
      </c>
      <c r="R233" s="217">
        <f>Q233*H233</f>
        <v>0</v>
      </c>
      <c r="S233" s="217">
        <v>0</v>
      </c>
      <c r="T233" s="218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9" t="s">
        <v>147</v>
      </c>
      <c r="AT233" s="219" t="s">
        <v>143</v>
      </c>
      <c r="AU233" s="219" t="s">
        <v>82</v>
      </c>
      <c r="AY233" s="20" t="s">
        <v>141</v>
      </c>
      <c r="BE233" s="220">
        <f>IF(N233="základní",J233,0)</f>
        <v>0</v>
      </c>
      <c r="BF233" s="220">
        <f>IF(N233="snížená",J233,0)</f>
        <v>0</v>
      </c>
      <c r="BG233" s="220">
        <f>IF(N233="zákl. přenesená",J233,0)</f>
        <v>0</v>
      </c>
      <c r="BH233" s="220">
        <f>IF(N233="sníž. přenesená",J233,0)</f>
        <v>0</v>
      </c>
      <c r="BI233" s="220">
        <f>IF(N233="nulová",J233,0)</f>
        <v>0</v>
      </c>
      <c r="BJ233" s="20" t="s">
        <v>80</v>
      </c>
      <c r="BK233" s="220">
        <f>ROUND(I233*H233,2)</f>
        <v>0</v>
      </c>
      <c r="BL233" s="20" t="s">
        <v>147</v>
      </c>
      <c r="BM233" s="219" t="s">
        <v>336</v>
      </c>
    </row>
    <row r="234" s="2" customFormat="1">
      <c r="A234" s="41"/>
      <c r="B234" s="42"/>
      <c r="C234" s="43"/>
      <c r="D234" s="221" t="s">
        <v>149</v>
      </c>
      <c r="E234" s="43"/>
      <c r="F234" s="222" t="s">
        <v>337</v>
      </c>
      <c r="G234" s="43"/>
      <c r="H234" s="43"/>
      <c r="I234" s="223"/>
      <c r="J234" s="43"/>
      <c r="K234" s="43"/>
      <c r="L234" s="47"/>
      <c r="M234" s="224"/>
      <c r="N234" s="225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149</v>
      </c>
      <c r="AU234" s="20" t="s">
        <v>82</v>
      </c>
    </row>
    <row r="235" s="15" customFormat="1">
      <c r="A235" s="15"/>
      <c r="B235" s="249"/>
      <c r="C235" s="250"/>
      <c r="D235" s="228" t="s">
        <v>151</v>
      </c>
      <c r="E235" s="251" t="s">
        <v>19</v>
      </c>
      <c r="F235" s="252" t="s">
        <v>338</v>
      </c>
      <c r="G235" s="250"/>
      <c r="H235" s="251" t="s">
        <v>19</v>
      </c>
      <c r="I235" s="253"/>
      <c r="J235" s="250"/>
      <c r="K235" s="250"/>
      <c r="L235" s="254"/>
      <c r="M235" s="255"/>
      <c r="N235" s="256"/>
      <c r="O235" s="256"/>
      <c r="P235" s="256"/>
      <c r="Q235" s="256"/>
      <c r="R235" s="256"/>
      <c r="S235" s="256"/>
      <c r="T235" s="257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8" t="s">
        <v>151</v>
      </c>
      <c r="AU235" s="258" t="s">
        <v>82</v>
      </c>
      <c r="AV235" s="15" t="s">
        <v>80</v>
      </c>
      <c r="AW235" s="15" t="s">
        <v>33</v>
      </c>
      <c r="AX235" s="15" t="s">
        <v>72</v>
      </c>
      <c r="AY235" s="258" t="s">
        <v>141</v>
      </c>
    </row>
    <row r="236" s="15" customFormat="1">
      <c r="A236" s="15"/>
      <c r="B236" s="249"/>
      <c r="C236" s="250"/>
      <c r="D236" s="228" t="s">
        <v>151</v>
      </c>
      <c r="E236" s="251" t="s">
        <v>19</v>
      </c>
      <c r="F236" s="252" t="s">
        <v>339</v>
      </c>
      <c r="G236" s="250"/>
      <c r="H236" s="251" t="s">
        <v>19</v>
      </c>
      <c r="I236" s="253"/>
      <c r="J236" s="250"/>
      <c r="K236" s="250"/>
      <c r="L236" s="254"/>
      <c r="M236" s="255"/>
      <c r="N236" s="256"/>
      <c r="O236" s="256"/>
      <c r="P236" s="256"/>
      <c r="Q236" s="256"/>
      <c r="R236" s="256"/>
      <c r="S236" s="256"/>
      <c r="T236" s="25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8" t="s">
        <v>151</v>
      </c>
      <c r="AU236" s="258" t="s">
        <v>82</v>
      </c>
      <c r="AV236" s="15" t="s">
        <v>80</v>
      </c>
      <c r="AW236" s="15" t="s">
        <v>33</v>
      </c>
      <c r="AX236" s="15" t="s">
        <v>72</v>
      </c>
      <c r="AY236" s="258" t="s">
        <v>141</v>
      </c>
    </row>
    <row r="237" s="13" customFormat="1">
      <c r="A237" s="13"/>
      <c r="B237" s="226"/>
      <c r="C237" s="227"/>
      <c r="D237" s="228" t="s">
        <v>151</v>
      </c>
      <c r="E237" s="229" t="s">
        <v>19</v>
      </c>
      <c r="F237" s="230" t="s">
        <v>340</v>
      </c>
      <c r="G237" s="227"/>
      <c r="H237" s="231">
        <v>19.109999999999999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151</v>
      </c>
      <c r="AU237" s="237" t="s">
        <v>82</v>
      </c>
      <c r="AV237" s="13" t="s">
        <v>82</v>
      </c>
      <c r="AW237" s="13" t="s">
        <v>33</v>
      </c>
      <c r="AX237" s="13" t="s">
        <v>72</v>
      </c>
      <c r="AY237" s="237" t="s">
        <v>141</v>
      </c>
    </row>
    <row r="238" s="13" customFormat="1">
      <c r="A238" s="13"/>
      <c r="B238" s="226"/>
      <c r="C238" s="227"/>
      <c r="D238" s="228" t="s">
        <v>151</v>
      </c>
      <c r="E238" s="229" t="s">
        <v>19</v>
      </c>
      <c r="F238" s="230" t="s">
        <v>341</v>
      </c>
      <c r="G238" s="227"/>
      <c r="H238" s="231">
        <v>76.894999999999996</v>
      </c>
      <c r="I238" s="232"/>
      <c r="J238" s="227"/>
      <c r="K238" s="227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151</v>
      </c>
      <c r="AU238" s="237" t="s">
        <v>82</v>
      </c>
      <c r="AV238" s="13" t="s">
        <v>82</v>
      </c>
      <c r="AW238" s="13" t="s">
        <v>33</v>
      </c>
      <c r="AX238" s="13" t="s">
        <v>72</v>
      </c>
      <c r="AY238" s="237" t="s">
        <v>141</v>
      </c>
    </row>
    <row r="239" s="13" customFormat="1">
      <c r="A239" s="13"/>
      <c r="B239" s="226"/>
      <c r="C239" s="227"/>
      <c r="D239" s="228" t="s">
        <v>151</v>
      </c>
      <c r="E239" s="229" t="s">
        <v>19</v>
      </c>
      <c r="F239" s="230" t="s">
        <v>342</v>
      </c>
      <c r="G239" s="227"/>
      <c r="H239" s="231">
        <v>23.52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151</v>
      </c>
      <c r="AU239" s="237" t="s">
        <v>82</v>
      </c>
      <c r="AV239" s="13" t="s">
        <v>82</v>
      </c>
      <c r="AW239" s="13" t="s">
        <v>33</v>
      </c>
      <c r="AX239" s="13" t="s">
        <v>72</v>
      </c>
      <c r="AY239" s="237" t="s">
        <v>141</v>
      </c>
    </row>
    <row r="240" s="16" customFormat="1">
      <c r="A240" s="16"/>
      <c r="B240" s="259"/>
      <c r="C240" s="260"/>
      <c r="D240" s="228" t="s">
        <v>151</v>
      </c>
      <c r="E240" s="261" t="s">
        <v>19</v>
      </c>
      <c r="F240" s="262" t="s">
        <v>343</v>
      </c>
      <c r="G240" s="260"/>
      <c r="H240" s="263">
        <v>119.52500000000001</v>
      </c>
      <c r="I240" s="264"/>
      <c r="J240" s="260"/>
      <c r="K240" s="260"/>
      <c r="L240" s="265"/>
      <c r="M240" s="266"/>
      <c r="N240" s="267"/>
      <c r="O240" s="267"/>
      <c r="P240" s="267"/>
      <c r="Q240" s="267"/>
      <c r="R240" s="267"/>
      <c r="S240" s="267"/>
      <c r="T240" s="268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69" t="s">
        <v>151</v>
      </c>
      <c r="AU240" s="269" t="s">
        <v>82</v>
      </c>
      <c r="AV240" s="16" t="s">
        <v>91</v>
      </c>
      <c r="AW240" s="16" t="s">
        <v>33</v>
      </c>
      <c r="AX240" s="16" t="s">
        <v>72</v>
      </c>
      <c r="AY240" s="269" t="s">
        <v>141</v>
      </c>
    </row>
    <row r="241" s="15" customFormat="1">
      <c r="A241" s="15"/>
      <c r="B241" s="249"/>
      <c r="C241" s="250"/>
      <c r="D241" s="228" t="s">
        <v>151</v>
      </c>
      <c r="E241" s="251" t="s">
        <v>19</v>
      </c>
      <c r="F241" s="252" t="s">
        <v>330</v>
      </c>
      <c r="G241" s="250"/>
      <c r="H241" s="251" t="s">
        <v>19</v>
      </c>
      <c r="I241" s="253"/>
      <c r="J241" s="250"/>
      <c r="K241" s="250"/>
      <c r="L241" s="254"/>
      <c r="M241" s="255"/>
      <c r="N241" s="256"/>
      <c r="O241" s="256"/>
      <c r="P241" s="256"/>
      <c r="Q241" s="256"/>
      <c r="R241" s="256"/>
      <c r="S241" s="256"/>
      <c r="T241" s="257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8" t="s">
        <v>151</v>
      </c>
      <c r="AU241" s="258" t="s">
        <v>82</v>
      </c>
      <c r="AV241" s="15" t="s">
        <v>80</v>
      </c>
      <c r="AW241" s="15" t="s">
        <v>33</v>
      </c>
      <c r="AX241" s="15" t="s">
        <v>72</v>
      </c>
      <c r="AY241" s="258" t="s">
        <v>141</v>
      </c>
    </row>
    <row r="242" s="13" customFormat="1">
      <c r="A242" s="13"/>
      <c r="B242" s="226"/>
      <c r="C242" s="227"/>
      <c r="D242" s="228" t="s">
        <v>151</v>
      </c>
      <c r="E242" s="229" t="s">
        <v>19</v>
      </c>
      <c r="F242" s="230" t="s">
        <v>344</v>
      </c>
      <c r="G242" s="227"/>
      <c r="H242" s="231">
        <v>-8.6799999999999997</v>
      </c>
      <c r="I242" s="232"/>
      <c r="J242" s="227"/>
      <c r="K242" s="227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151</v>
      </c>
      <c r="AU242" s="237" t="s">
        <v>82</v>
      </c>
      <c r="AV242" s="13" t="s">
        <v>82</v>
      </c>
      <c r="AW242" s="13" t="s">
        <v>33</v>
      </c>
      <c r="AX242" s="13" t="s">
        <v>72</v>
      </c>
      <c r="AY242" s="237" t="s">
        <v>141</v>
      </c>
    </row>
    <row r="243" s="16" customFormat="1">
      <c r="A243" s="16"/>
      <c r="B243" s="259"/>
      <c r="C243" s="260"/>
      <c r="D243" s="228" t="s">
        <v>151</v>
      </c>
      <c r="E243" s="261" t="s">
        <v>19</v>
      </c>
      <c r="F243" s="262" t="s">
        <v>343</v>
      </c>
      <c r="G243" s="260"/>
      <c r="H243" s="263">
        <v>-8.6799999999999997</v>
      </c>
      <c r="I243" s="264"/>
      <c r="J243" s="260"/>
      <c r="K243" s="260"/>
      <c r="L243" s="265"/>
      <c r="M243" s="266"/>
      <c r="N243" s="267"/>
      <c r="O243" s="267"/>
      <c r="P243" s="267"/>
      <c r="Q243" s="267"/>
      <c r="R243" s="267"/>
      <c r="S243" s="267"/>
      <c r="T243" s="268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69" t="s">
        <v>151</v>
      </c>
      <c r="AU243" s="269" t="s">
        <v>82</v>
      </c>
      <c r="AV243" s="16" t="s">
        <v>91</v>
      </c>
      <c r="AW243" s="16" t="s">
        <v>33</v>
      </c>
      <c r="AX243" s="16" t="s">
        <v>72</v>
      </c>
      <c r="AY243" s="269" t="s">
        <v>141</v>
      </c>
    </row>
    <row r="244" s="14" customFormat="1">
      <c r="A244" s="14"/>
      <c r="B244" s="238"/>
      <c r="C244" s="239"/>
      <c r="D244" s="228" t="s">
        <v>151</v>
      </c>
      <c r="E244" s="240" t="s">
        <v>19</v>
      </c>
      <c r="F244" s="241" t="s">
        <v>152</v>
      </c>
      <c r="G244" s="239"/>
      <c r="H244" s="242">
        <v>110.845</v>
      </c>
      <c r="I244" s="243"/>
      <c r="J244" s="239"/>
      <c r="K244" s="239"/>
      <c r="L244" s="244"/>
      <c r="M244" s="245"/>
      <c r="N244" s="246"/>
      <c r="O244" s="246"/>
      <c r="P244" s="246"/>
      <c r="Q244" s="246"/>
      <c r="R244" s="246"/>
      <c r="S244" s="246"/>
      <c r="T244" s="24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8" t="s">
        <v>151</v>
      </c>
      <c r="AU244" s="248" t="s">
        <v>82</v>
      </c>
      <c r="AV244" s="14" t="s">
        <v>147</v>
      </c>
      <c r="AW244" s="14" t="s">
        <v>33</v>
      </c>
      <c r="AX244" s="14" t="s">
        <v>80</v>
      </c>
      <c r="AY244" s="248" t="s">
        <v>141</v>
      </c>
    </row>
    <row r="245" s="2" customFormat="1" ht="16.5" customHeight="1">
      <c r="A245" s="41"/>
      <c r="B245" s="42"/>
      <c r="C245" s="270" t="s">
        <v>345</v>
      </c>
      <c r="D245" s="270" t="s">
        <v>346</v>
      </c>
      <c r="E245" s="271" t="s">
        <v>347</v>
      </c>
      <c r="F245" s="272" t="s">
        <v>348</v>
      </c>
      <c r="G245" s="273" t="s">
        <v>312</v>
      </c>
      <c r="H245" s="274">
        <v>221.69</v>
      </c>
      <c r="I245" s="275"/>
      <c r="J245" s="276">
        <f>ROUND(I245*H245,2)</f>
        <v>0</v>
      </c>
      <c r="K245" s="272" t="s">
        <v>146</v>
      </c>
      <c r="L245" s="277"/>
      <c r="M245" s="278" t="s">
        <v>19</v>
      </c>
      <c r="N245" s="279" t="s">
        <v>43</v>
      </c>
      <c r="O245" s="87"/>
      <c r="P245" s="217">
        <f>O245*H245</f>
        <v>0</v>
      </c>
      <c r="Q245" s="217">
        <v>1</v>
      </c>
      <c r="R245" s="217">
        <f>Q245*H245</f>
        <v>221.69</v>
      </c>
      <c r="S245" s="217">
        <v>0</v>
      </c>
      <c r="T245" s="218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9" t="s">
        <v>184</v>
      </c>
      <c r="AT245" s="219" t="s">
        <v>346</v>
      </c>
      <c r="AU245" s="219" t="s">
        <v>82</v>
      </c>
      <c r="AY245" s="20" t="s">
        <v>141</v>
      </c>
      <c r="BE245" s="220">
        <f>IF(N245="základní",J245,0)</f>
        <v>0</v>
      </c>
      <c r="BF245" s="220">
        <f>IF(N245="snížená",J245,0)</f>
        <v>0</v>
      </c>
      <c r="BG245" s="220">
        <f>IF(N245="zákl. přenesená",J245,0)</f>
        <v>0</v>
      </c>
      <c r="BH245" s="220">
        <f>IF(N245="sníž. přenesená",J245,0)</f>
        <v>0</v>
      </c>
      <c r="BI245" s="220">
        <f>IF(N245="nulová",J245,0)</f>
        <v>0</v>
      </c>
      <c r="BJ245" s="20" t="s">
        <v>80</v>
      </c>
      <c r="BK245" s="220">
        <f>ROUND(I245*H245,2)</f>
        <v>0</v>
      </c>
      <c r="BL245" s="20" t="s">
        <v>147</v>
      </c>
      <c r="BM245" s="219" t="s">
        <v>349</v>
      </c>
    </row>
    <row r="246" s="13" customFormat="1">
      <c r="A246" s="13"/>
      <c r="B246" s="226"/>
      <c r="C246" s="227"/>
      <c r="D246" s="228" t="s">
        <v>151</v>
      </c>
      <c r="E246" s="227"/>
      <c r="F246" s="230" t="s">
        <v>350</v>
      </c>
      <c r="G246" s="227"/>
      <c r="H246" s="231">
        <v>221.69</v>
      </c>
      <c r="I246" s="232"/>
      <c r="J246" s="227"/>
      <c r="K246" s="227"/>
      <c r="L246" s="233"/>
      <c r="M246" s="234"/>
      <c r="N246" s="235"/>
      <c r="O246" s="235"/>
      <c r="P246" s="235"/>
      <c r="Q246" s="235"/>
      <c r="R246" s="235"/>
      <c r="S246" s="235"/>
      <c r="T246" s="23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7" t="s">
        <v>151</v>
      </c>
      <c r="AU246" s="237" t="s">
        <v>82</v>
      </c>
      <c r="AV246" s="13" t="s">
        <v>82</v>
      </c>
      <c r="AW246" s="13" t="s">
        <v>4</v>
      </c>
      <c r="AX246" s="13" t="s">
        <v>80</v>
      </c>
      <c r="AY246" s="237" t="s">
        <v>141</v>
      </c>
    </row>
    <row r="247" s="2" customFormat="1" ht="33" customHeight="1">
      <c r="A247" s="41"/>
      <c r="B247" s="42"/>
      <c r="C247" s="208" t="s">
        <v>351</v>
      </c>
      <c r="D247" s="208" t="s">
        <v>143</v>
      </c>
      <c r="E247" s="209" t="s">
        <v>352</v>
      </c>
      <c r="F247" s="210" t="s">
        <v>353</v>
      </c>
      <c r="G247" s="211" t="s">
        <v>89</v>
      </c>
      <c r="H247" s="212">
        <v>196.65000000000001</v>
      </c>
      <c r="I247" s="213"/>
      <c r="J247" s="214">
        <f>ROUND(I247*H247,2)</f>
        <v>0</v>
      </c>
      <c r="K247" s="210" t="s">
        <v>146</v>
      </c>
      <c r="L247" s="47"/>
      <c r="M247" s="215" t="s">
        <v>19</v>
      </c>
      <c r="N247" s="216" t="s">
        <v>43</v>
      </c>
      <c r="O247" s="87"/>
      <c r="P247" s="217">
        <f>O247*H247</f>
        <v>0</v>
      </c>
      <c r="Q247" s="217">
        <v>0</v>
      </c>
      <c r="R247" s="217">
        <f>Q247*H247</f>
        <v>0</v>
      </c>
      <c r="S247" s="217">
        <v>0</v>
      </c>
      <c r="T247" s="218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9" t="s">
        <v>147</v>
      </c>
      <c r="AT247" s="219" t="s">
        <v>143</v>
      </c>
      <c r="AU247" s="219" t="s">
        <v>82</v>
      </c>
      <c r="AY247" s="20" t="s">
        <v>141</v>
      </c>
      <c r="BE247" s="220">
        <f>IF(N247="základní",J247,0)</f>
        <v>0</v>
      </c>
      <c r="BF247" s="220">
        <f>IF(N247="snížená",J247,0)</f>
        <v>0</v>
      </c>
      <c r="BG247" s="220">
        <f>IF(N247="zákl. přenesená",J247,0)</f>
        <v>0</v>
      </c>
      <c r="BH247" s="220">
        <f>IF(N247="sníž. přenesená",J247,0)</f>
        <v>0</v>
      </c>
      <c r="BI247" s="220">
        <f>IF(N247="nulová",J247,0)</f>
        <v>0</v>
      </c>
      <c r="BJ247" s="20" t="s">
        <v>80</v>
      </c>
      <c r="BK247" s="220">
        <f>ROUND(I247*H247,2)</f>
        <v>0</v>
      </c>
      <c r="BL247" s="20" t="s">
        <v>147</v>
      </c>
      <c r="BM247" s="219" t="s">
        <v>354</v>
      </c>
    </row>
    <row r="248" s="2" customFormat="1">
      <c r="A248" s="41"/>
      <c r="B248" s="42"/>
      <c r="C248" s="43"/>
      <c r="D248" s="221" t="s">
        <v>149</v>
      </c>
      <c r="E248" s="43"/>
      <c r="F248" s="222" t="s">
        <v>355</v>
      </c>
      <c r="G248" s="43"/>
      <c r="H248" s="43"/>
      <c r="I248" s="223"/>
      <c r="J248" s="43"/>
      <c r="K248" s="43"/>
      <c r="L248" s="47"/>
      <c r="M248" s="224"/>
      <c r="N248" s="225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149</v>
      </c>
      <c r="AU248" s="20" t="s">
        <v>82</v>
      </c>
    </row>
    <row r="249" s="13" customFormat="1">
      <c r="A249" s="13"/>
      <c r="B249" s="226"/>
      <c r="C249" s="227"/>
      <c r="D249" s="228" t="s">
        <v>151</v>
      </c>
      <c r="E249" s="229" t="s">
        <v>19</v>
      </c>
      <c r="F249" s="230" t="s">
        <v>87</v>
      </c>
      <c r="G249" s="227"/>
      <c r="H249" s="231">
        <v>196.65000000000001</v>
      </c>
      <c r="I249" s="232"/>
      <c r="J249" s="227"/>
      <c r="K249" s="227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151</v>
      </c>
      <c r="AU249" s="237" t="s">
        <v>82</v>
      </c>
      <c r="AV249" s="13" t="s">
        <v>82</v>
      </c>
      <c r="AW249" s="13" t="s">
        <v>33</v>
      </c>
      <c r="AX249" s="13" t="s">
        <v>72</v>
      </c>
      <c r="AY249" s="237" t="s">
        <v>141</v>
      </c>
    </row>
    <row r="250" s="14" customFormat="1">
      <c r="A250" s="14"/>
      <c r="B250" s="238"/>
      <c r="C250" s="239"/>
      <c r="D250" s="228" t="s">
        <v>151</v>
      </c>
      <c r="E250" s="240" t="s">
        <v>19</v>
      </c>
      <c r="F250" s="241" t="s">
        <v>152</v>
      </c>
      <c r="G250" s="239"/>
      <c r="H250" s="242">
        <v>196.65000000000001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8" t="s">
        <v>151</v>
      </c>
      <c r="AU250" s="248" t="s">
        <v>82</v>
      </c>
      <c r="AV250" s="14" t="s">
        <v>147</v>
      </c>
      <c r="AW250" s="14" t="s">
        <v>33</v>
      </c>
      <c r="AX250" s="14" t="s">
        <v>80</v>
      </c>
      <c r="AY250" s="248" t="s">
        <v>141</v>
      </c>
    </row>
    <row r="251" s="2" customFormat="1" ht="24.15" customHeight="1">
      <c r="A251" s="41"/>
      <c r="B251" s="42"/>
      <c r="C251" s="208" t="s">
        <v>356</v>
      </c>
      <c r="D251" s="208" t="s">
        <v>143</v>
      </c>
      <c r="E251" s="209" t="s">
        <v>357</v>
      </c>
      <c r="F251" s="210" t="s">
        <v>358</v>
      </c>
      <c r="G251" s="211" t="s">
        <v>89</v>
      </c>
      <c r="H251" s="212">
        <v>196.65000000000001</v>
      </c>
      <c r="I251" s="213"/>
      <c r="J251" s="214">
        <f>ROUND(I251*H251,2)</f>
        <v>0</v>
      </c>
      <c r="K251" s="210" t="s">
        <v>146</v>
      </c>
      <c r="L251" s="47"/>
      <c r="M251" s="215" t="s">
        <v>19</v>
      </c>
      <c r="N251" s="216" t="s">
        <v>43</v>
      </c>
      <c r="O251" s="87"/>
      <c r="P251" s="217">
        <f>O251*H251</f>
        <v>0</v>
      </c>
      <c r="Q251" s="217">
        <v>0</v>
      </c>
      <c r="R251" s="217">
        <f>Q251*H251</f>
        <v>0</v>
      </c>
      <c r="S251" s="217">
        <v>0</v>
      </c>
      <c r="T251" s="218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9" t="s">
        <v>147</v>
      </c>
      <c r="AT251" s="219" t="s">
        <v>143</v>
      </c>
      <c r="AU251" s="219" t="s">
        <v>82</v>
      </c>
      <c r="AY251" s="20" t="s">
        <v>141</v>
      </c>
      <c r="BE251" s="220">
        <f>IF(N251="základní",J251,0)</f>
        <v>0</v>
      </c>
      <c r="BF251" s="220">
        <f>IF(N251="snížená",J251,0)</f>
        <v>0</v>
      </c>
      <c r="BG251" s="220">
        <f>IF(N251="zákl. přenesená",J251,0)</f>
        <v>0</v>
      </c>
      <c r="BH251" s="220">
        <f>IF(N251="sníž. přenesená",J251,0)</f>
        <v>0</v>
      </c>
      <c r="BI251" s="220">
        <f>IF(N251="nulová",J251,0)</f>
        <v>0</v>
      </c>
      <c r="BJ251" s="20" t="s">
        <v>80</v>
      </c>
      <c r="BK251" s="220">
        <f>ROUND(I251*H251,2)</f>
        <v>0</v>
      </c>
      <c r="BL251" s="20" t="s">
        <v>147</v>
      </c>
      <c r="BM251" s="219" t="s">
        <v>359</v>
      </c>
    </row>
    <row r="252" s="2" customFormat="1">
      <c r="A252" s="41"/>
      <c r="B252" s="42"/>
      <c r="C252" s="43"/>
      <c r="D252" s="221" t="s">
        <v>149</v>
      </c>
      <c r="E252" s="43"/>
      <c r="F252" s="222" t="s">
        <v>360</v>
      </c>
      <c r="G252" s="43"/>
      <c r="H252" s="43"/>
      <c r="I252" s="223"/>
      <c r="J252" s="43"/>
      <c r="K252" s="43"/>
      <c r="L252" s="47"/>
      <c r="M252" s="224"/>
      <c r="N252" s="225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149</v>
      </c>
      <c r="AU252" s="20" t="s">
        <v>82</v>
      </c>
    </row>
    <row r="253" s="13" customFormat="1">
      <c r="A253" s="13"/>
      <c r="B253" s="226"/>
      <c r="C253" s="227"/>
      <c r="D253" s="228" t="s">
        <v>151</v>
      </c>
      <c r="E253" s="229" t="s">
        <v>19</v>
      </c>
      <c r="F253" s="230" t="s">
        <v>87</v>
      </c>
      <c r="G253" s="227"/>
      <c r="H253" s="231">
        <v>196.65000000000001</v>
      </c>
      <c r="I253" s="232"/>
      <c r="J253" s="227"/>
      <c r="K253" s="227"/>
      <c r="L253" s="233"/>
      <c r="M253" s="234"/>
      <c r="N253" s="235"/>
      <c r="O253" s="235"/>
      <c r="P253" s="235"/>
      <c r="Q253" s="235"/>
      <c r="R253" s="235"/>
      <c r="S253" s="235"/>
      <c r="T253" s="23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7" t="s">
        <v>151</v>
      </c>
      <c r="AU253" s="237" t="s">
        <v>82</v>
      </c>
      <c r="AV253" s="13" t="s">
        <v>82</v>
      </c>
      <c r="AW253" s="13" t="s">
        <v>33</v>
      </c>
      <c r="AX253" s="13" t="s">
        <v>72</v>
      </c>
      <c r="AY253" s="237" t="s">
        <v>141</v>
      </c>
    </row>
    <row r="254" s="14" customFormat="1">
      <c r="A254" s="14"/>
      <c r="B254" s="238"/>
      <c r="C254" s="239"/>
      <c r="D254" s="228" t="s">
        <v>151</v>
      </c>
      <c r="E254" s="240" t="s">
        <v>19</v>
      </c>
      <c r="F254" s="241" t="s">
        <v>152</v>
      </c>
      <c r="G254" s="239"/>
      <c r="H254" s="242">
        <v>196.65000000000001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8" t="s">
        <v>151</v>
      </c>
      <c r="AU254" s="248" t="s">
        <v>82</v>
      </c>
      <c r="AV254" s="14" t="s">
        <v>147</v>
      </c>
      <c r="AW254" s="14" t="s">
        <v>33</v>
      </c>
      <c r="AX254" s="14" t="s">
        <v>80</v>
      </c>
      <c r="AY254" s="248" t="s">
        <v>141</v>
      </c>
    </row>
    <row r="255" s="2" customFormat="1" ht="24.15" customHeight="1">
      <c r="A255" s="41"/>
      <c r="B255" s="42"/>
      <c r="C255" s="208" t="s">
        <v>361</v>
      </c>
      <c r="D255" s="208" t="s">
        <v>143</v>
      </c>
      <c r="E255" s="209" t="s">
        <v>362</v>
      </c>
      <c r="F255" s="210" t="s">
        <v>363</v>
      </c>
      <c r="G255" s="211" t="s">
        <v>89</v>
      </c>
      <c r="H255" s="212">
        <v>196.65000000000001</v>
      </c>
      <c r="I255" s="213"/>
      <c r="J255" s="214">
        <f>ROUND(I255*H255,2)</f>
        <v>0</v>
      </c>
      <c r="K255" s="210" t="s">
        <v>146</v>
      </c>
      <c r="L255" s="47"/>
      <c r="M255" s="215" t="s">
        <v>19</v>
      </c>
      <c r="N255" s="216" t="s">
        <v>43</v>
      </c>
      <c r="O255" s="87"/>
      <c r="P255" s="217">
        <f>O255*H255</f>
        <v>0</v>
      </c>
      <c r="Q255" s="217">
        <v>0</v>
      </c>
      <c r="R255" s="217">
        <f>Q255*H255</f>
        <v>0</v>
      </c>
      <c r="S255" s="217">
        <v>0</v>
      </c>
      <c r="T255" s="218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9" t="s">
        <v>147</v>
      </c>
      <c r="AT255" s="219" t="s">
        <v>143</v>
      </c>
      <c r="AU255" s="219" t="s">
        <v>82</v>
      </c>
      <c r="AY255" s="20" t="s">
        <v>141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20" t="s">
        <v>80</v>
      </c>
      <c r="BK255" s="220">
        <f>ROUND(I255*H255,2)</f>
        <v>0</v>
      </c>
      <c r="BL255" s="20" t="s">
        <v>147</v>
      </c>
      <c r="BM255" s="219" t="s">
        <v>364</v>
      </c>
    </row>
    <row r="256" s="2" customFormat="1">
      <c r="A256" s="41"/>
      <c r="B256" s="42"/>
      <c r="C256" s="43"/>
      <c r="D256" s="221" t="s">
        <v>149</v>
      </c>
      <c r="E256" s="43"/>
      <c r="F256" s="222" t="s">
        <v>365</v>
      </c>
      <c r="G256" s="43"/>
      <c r="H256" s="43"/>
      <c r="I256" s="223"/>
      <c r="J256" s="43"/>
      <c r="K256" s="43"/>
      <c r="L256" s="47"/>
      <c r="M256" s="224"/>
      <c r="N256" s="225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149</v>
      </c>
      <c r="AU256" s="20" t="s">
        <v>82</v>
      </c>
    </row>
    <row r="257" s="13" customFormat="1">
      <c r="A257" s="13"/>
      <c r="B257" s="226"/>
      <c r="C257" s="227"/>
      <c r="D257" s="228" t="s">
        <v>151</v>
      </c>
      <c r="E257" s="229" t="s">
        <v>19</v>
      </c>
      <c r="F257" s="230" t="s">
        <v>87</v>
      </c>
      <c r="G257" s="227"/>
      <c r="H257" s="231">
        <v>196.65000000000001</v>
      </c>
      <c r="I257" s="232"/>
      <c r="J257" s="227"/>
      <c r="K257" s="227"/>
      <c r="L257" s="233"/>
      <c r="M257" s="234"/>
      <c r="N257" s="235"/>
      <c r="O257" s="235"/>
      <c r="P257" s="235"/>
      <c r="Q257" s="235"/>
      <c r="R257" s="235"/>
      <c r="S257" s="235"/>
      <c r="T257" s="23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7" t="s">
        <v>151</v>
      </c>
      <c r="AU257" s="237" t="s">
        <v>82</v>
      </c>
      <c r="AV257" s="13" t="s">
        <v>82</v>
      </c>
      <c r="AW257" s="13" t="s">
        <v>33</v>
      </c>
      <c r="AX257" s="13" t="s">
        <v>80</v>
      </c>
      <c r="AY257" s="237" t="s">
        <v>141</v>
      </c>
    </row>
    <row r="258" s="2" customFormat="1" ht="16.5" customHeight="1">
      <c r="A258" s="41"/>
      <c r="B258" s="42"/>
      <c r="C258" s="270" t="s">
        <v>366</v>
      </c>
      <c r="D258" s="270" t="s">
        <v>346</v>
      </c>
      <c r="E258" s="271" t="s">
        <v>367</v>
      </c>
      <c r="F258" s="272" t="s">
        <v>368</v>
      </c>
      <c r="G258" s="273" t="s">
        <v>369</v>
      </c>
      <c r="H258" s="274">
        <v>2.9500000000000002</v>
      </c>
      <c r="I258" s="275"/>
      <c r="J258" s="276">
        <f>ROUND(I258*H258,2)</f>
        <v>0</v>
      </c>
      <c r="K258" s="272" t="s">
        <v>146</v>
      </c>
      <c r="L258" s="277"/>
      <c r="M258" s="278" t="s">
        <v>19</v>
      </c>
      <c r="N258" s="279" t="s">
        <v>43</v>
      </c>
      <c r="O258" s="87"/>
      <c r="P258" s="217">
        <f>O258*H258</f>
        <v>0</v>
      </c>
      <c r="Q258" s="217">
        <v>0.001</v>
      </c>
      <c r="R258" s="217">
        <f>Q258*H258</f>
        <v>0.0029500000000000004</v>
      </c>
      <c r="S258" s="217">
        <v>0</v>
      </c>
      <c r="T258" s="218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9" t="s">
        <v>184</v>
      </c>
      <c r="AT258" s="219" t="s">
        <v>346</v>
      </c>
      <c r="AU258" s="219" t="s">
        <v>82</v>
      </c>
      <c r="AY258" s="20" t="s">
        <v>141</v>
      </c>
      <c r="BE258" s="220">
        <f>IF(N258="základní",J258,0)</f>
        <v>0</v>
      </c>
      <c r="BF258" s="220">
        <f>IF(N258="snížená",J258,0)</f>
        <v>0</v>
      </c>
      <c r="BG258" s="220">
        <f>IF(N258="zákl. přenesená",J258,0)</f>
        <v>0</v>
      </c>
      <c r="BH258" s="220">
        <f>IF(N258="sníž. přenesená",J258,0)</f>
        <v>0</v>
      </c>
      <c r="BI258" s="220">
        <f>IF(N258="nulová",J258,0)</f>
        <v>0</v>
      </c>
      <c r="BJ258" s="20" t="s">
        <v>80</v>
      </c>
      <c r="BK258" s="220">
        <f>ROUND(I258*H258,2)</f>
        <v>0</v>
      </c>
      <c r="BL258" s="20" t="s">
        <v>147</v>
      </c>
      <c r="BM258" s="219" t="s">
        <v>370</v>
      </c>
    </row>
    <row r="259" s="13" customFormat="1">
      <c r="A259" s="13"/>
      <c r="B259" s="226"/>
      <c r="C259" s="227"/>
      <c r="D259" s="228" t="s">
        <v>151</v>
      </c>
      <c r="E259" s="227"/>
      <c r="F259" s="230" t="s">
        <v>371</v>
      </c>
      <c r="G259" s="227"/>
      <c r="H259" s="231">
        <v>2.9500000000000002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151</v>
      </c>
      <c r="AU259" s="237" t="s">
        <v>82</v>
      </c>
      <c r="AV259" s="13" t="s">
        <v>82</v>
      </c>
      <c r="AW259" s="13" t="s">
        <v>4</v>
      </c>
      <c r="AX259" s="13" t="s">
        <v>80</v>
      </c>
      <c r="AY259" s="237" t="s">
        <v>141</v>
      </c>
    </row>
    <row r="260" s="2" customFormat="1" ht="21.75" customHeight="1">
      <c r="A260" s="41"/>
      <c r="B260" s="42"/>
      <c r="C260" s="208" t="s">
        <v>372</v>
      </c>
      <c r="D260" s="208" t="s">
        <v>143</v>
      </c>
      <c r="E260" s="209" t="s">
        <v>373</v>
      </c>
      <c r="F260" s="210" t="s">
        <v>374</v>
      </c>
      <c r="G260" s="211" t="s">
        <v>89</v>
      </c>
      <c r="H260" s="212">
        <v>196.65000000000001</v>
      </c>
      <c r="I260" s="213"/>
      <c r="J260" s="214">
        <f>ROUND(I260*H260,2)</f>
        <v>0</v>
      </c>
      <c r="K260" s="210" t="s">
        <v>146</v>
      </c>
      <c r="L260" s="47"/>
      <c r="M260" s="215" t="s">
        <v>19</v>
      </c>
      <c r="N260" s="216" t="s">
        <v>43</v>
      </c>
      <c r="O260" s="87"/>
      <c r="P260" s="217">
        <f>O260*H260</f>
        <v>0</v>
      </c>
      <c r="Q260" s="217">
        <v>0</v>
      </c>
      <c r="R260" s="217">
        <f>Q260*H260</f>
        <v>0</v>
      </c>
      <c r="S260" s="217">
        <v>0</v>
      </c>
      <c r="T260" s="218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9" t="s">
        <v>147</v>
      </c>
      <c r="AT260" s="219" t="s">
        <v>143</v>
      </c>
      <c r="AU260" s="219" t="s">
        <v>82</v>
      </c>
      <c r="AY260" s="20" t="s">
        <v>141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20" t="s">
        <v>80</v>
      </c>
      <c r="BK260" s="220">
        <f>ROUND(I260*H260,2)</f>
        <v>0</v>
      </c>
      <c r="BL260" s="20" t="s">
        <v>147</v>
      </c>
      <c r="BM260" s="219" t="s">
        <v>375</v>
      </c>
    </row>
    <row r="261" s="2" customFormat="1">
      <c r="A261" s="41"/>
      <c r="B261" s="42"/>
      <c r="C261" s="43"/>
      <c r="D261" s="221" t="s">
        <v>149</v>
      </c>
      <c r="E261" s="43"/>
      <c r="F261" s="222" t="s">
        <v>376</v>
      </c>
      <c r="G261" s="43"/>
      <c r="H261" s="43"/>
      <c r="I261" s="223"/>
      <c r="J261" s="43"/>
      <c r="K261" s="43"/>
      <c r="L261" s="47"/>
      <c r="M261" s="224"/>
      <c r="N261" s="225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149</v>
      </c>
      <c r="AU261" s="20" t="s">
        <v>82</v>
      </c>
    </row>
    <row r="262" s="13" customFormat="1">
      <c r="A262" s="13"/>
      <c r="B262" s="226"/>
      <c r="C262" s="227"/>
      <c r="D262" s="228" t="s">
        <v>151</v>
      </c>
      <c r="E262" s="229" t="s">
        <v>19</v>
      </c>
      <c r="F262" s="230" t="s">
        <v>87</v>
      </c>
      <c r="G262" s="227"/>
      <c r="H262" s="231">
        <v>196.65000000000001</v>
      </c>
      <c r="I262" s="232"/>
      <c r="J262" s="227"/>
      <c r="K262" s="227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151</v>
      </c>
      <c r="AU262" s="237" t="s">
        <v>82</v>
      </c>
      <c r="AV262" s="13" t="s">
        <v>82</v>
      </c>
      <c r="AW262" s="13" t="s">
        <v>33</v>
      </c>
      <c r="AX262" s="13" t="s">
        <v>72</v>
      </c>
      <c r="AY262" s="237" t="s">
        <v>141</v>
      </c>
    </row>
    <row r="263" s="14" customFormat="1">
      <c r="A263" s="14"/>
      <c r="B263" s="238"/>
      <c r="C263" s="239"/>
      <c r="D263" s="228" t="s">
        <v>151</v>
      </c>
      <c r="E263" s="240" t="s">
        <v>19</v>
      </c>
      <c r="F263" s="241" t="s">
        <v>152</v>
      </c>
      <c r="G263" s="239"/>
      <c r="H263" s="242">
        <v>196.65000000000001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8" t="s">
        <v>151</v>
      </c>
      <c r="AU263" s="248" t="s">
        <v>82</v>
      </c>
      <c r="AV263" s="14" t="s">
        <v>147</v>
      </c>
      <c r="AW263" s="14" t="s">
        <v>33</v>
      </c>
      <c r="AX263" s="14" t="s">
        <v>80</v>
      </c>
      <c r="AY263" s="248" t="s">
        <v>141</v>
      </c>
    </row>
    <row r="264" s="2" customFormat="1" ht="24.15" customHeight="1">
      <c r="A264" s="41"/>
      <c r="B264" s="42"/>
      <c r="C264" s="208" t="s">
        <v>377</v>
      </c>
      <c r="D264" s="208" t="s">
        <v>143</v>
      </c>
      <c r="E264" s="209" t="s">
        <v>378</v>
      </c>
      <c r="F264" s="210" t="s">
        <v>379</v>
      </c>
      <c r="G264" s="211" t="s">
        <v>380</v>
      </c>
      <c r="H264" s="212">
        <v>2</v>
      </c>
      <c r="I264" s="213"/>
      <c r="J264" s="214">
        <f>ROUND(I264*H264,2)</f>
        <v>0</v>
      </c>
      <c r="K264" s="210" t="s">
        <v>146</v>
      </c>
      <c r="L264" s="47"/>
      <c r="M264" s="215" t="s">
        <v>19</v>
      </c>
      <c r="N264" s="216" t="s">
        <v>43</v>
      </c>
      <c r="O264" s="87"/>
      <c r="P264" s="217">
        <f>O264*H264</f>
        <v>0</v>
      </c>
      <c r="Q264" s="217">
        <v>0</v>
      </c>
      <c r="R264" s="217">
        <f>Q264*H264</f>
        <v>0</v>
      </c>
      <c r="S264" s="217">
        <v>0</v>
      </c>
      <c r="T264" s="218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9" t="s">
        <v>147</v>
      </c>
      <c r="AT264" s="219" t="s">
        <v>143</v>
      </c>
      <c r="AU264" s="219" t="s">
        <v>82</v>
      </c>
      <c r="AY264" s="20" t="s">
        <v>141</v>
      </c>
      <c r="BE264" s="220">
        <f>IF(N264="základní",J264,0)</f>
        <v>0</v>
      </c>
      <c r="BF264" s="220">
        <f>IF(N264="snížená",J264,0)</f>
        <v>0</v>
      </c>
      <c r="BG264" s="220">
        <f>IF(N264="zákl. přenesená",J264,0)</f>
        <v>0</v>
      </c>
      <c r="BH264" s="220">
        <f>IF(N264="sníž. přenesená",J264,0)</f>
        <v>0</v>
      </c>
      <c r="BI264" s="220">
        <f>IF(N264="nulová",J264,0)</f>
        <v>0</v>
      </c>
      <c r="BJ264" s="20" t="s">
        <v>80</v>
      </c>
      <c r="BK264" s="220">
        <f>ROUND(I264*H264,2)</f>
        <v>0</v>
      </c>
      <c r="BL264" s="20" t="s">
        <v>147</v>
      </c>
      <c r="BM264" s="219" t="s">
        <v>381</v>
      </c>
    </row>
    <row r="265" s="2" customFormat="1">
      <c r="A265" s="41"/>
      <c r="B265" s="42"/>
      <c r="C265" s="43"/>
      <c r="D265" s="221" t="s">
        <v>149</v>
      </c>
      <c r="E265" s="43"/>
      <c r="F265" s="222" t="s">
        <v>382</v>
      </c>
      <c r="G265" s="43"/>
      <c r="H265" s="43"/>
      <c r="I265" s="223"/>
      <c r="J265" s="43"/>
      <c r="K265" s="43"/>
      <c r="L265" s="47"/>
      <c r="M265" s="224"/>
      <c r="N265" s="225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149</v>
      </c>
      <c r="AU265" s="20" t="s">
        <v>82</v>
      </c>
    </row>
    <row r="266" s="2" customFormat="1" ht="16.5" customHeight="1">
      <c r="A266" s="41"/>
      <c r="B266" s="42"/>
      <c r="C266" s="208" t="s">
        <v>383</v>
      </c>
      <c r="D266" s="208" t="s">
        <v>143</v>
      </c>
      <c r="E266" s="209" t="s">
        <v>384</v>
      </c>
      <c r="F266" s="210" t="s">
        <v>385</v>
      </c>
      <c r="G266" s="211" t="s">
        <v>380</v>
      </c>
      <c r="H266" s="212">
        <v>2</v>
      </c>
      <c r="I266" s="213"/>
      <c r="J266" s="214">
        <f>ROUND(I266*H266,2)</f>
        <v>0</v>
      </c>
      <c r="K266" s="210" t="s">
        <v>146</v>
      </c>
      <c r="L266" s="47"/>
      <c r="M266" s="215" t="s">
        <v>19</v>
      </c>
      <c r="N266" s="216" t="s">
        <v>43</v>
      </c>
      <c r="O266" s="87"/>
      <c r="P266" s="217">
        <f>O266*H266</f>
        <v>0</v>
      </c>
      <c r="Q266" s="217">
        <v>0</v>
      </c>
      <c r="R266" s="217">
        <f>Q266*H266</f>
        <v>0</v>
      </c>
      <c r="S266" s="217">
        <v>0</v>
      </c>
      <c r="T266" s="218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9" t="s">
        <v>147</v>
      </c>
      <c r="AT266" s="219" t="s">
        <v>143</v>
      </c>
      <c r="AU266" s="219" t="s">
        <v>82</v>
      </c>
      <c r="AY266" s="20" t="s">
        <v>141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20" t="s">
        <v>80</v>
      </c>
      <c r="BK266" s="220">
        <f>ROUND(I266*H266,2)</f>
        <v>0</v>
      </c>
      <c r="BL266" s="20" t="s">
        <v>147</v>
      </c>
      <c r="BM266" s="219" t="s">
        <v>386</v>
      </c>
    </row>
    <row r="267" s="2" customFormat="1">
      <c r="A267" s="41"/>
      <c r="B267" s="42"/>
      <c r="C267" s="43"/>
      <c r="D267" s="221" t="s">
        <v>149</v>
      </c>
      <c r="E267" s="43"/>
      <c r="F267" s="222" t="s">
        <v>387</v>
      </c>
      <c r="G267" s="43"/>
      <c r="H267" s="43"/>
      <c r="I267" s="223"/>
      <c r="J267" s="43"/>
      <c r="K267" s="43"/>
      <c r="L267" s="47"/>
      <c r="M267" s="224"/>
      <c r="N267" s="225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149</v>
      </c>
      <c r="AU267" s="20" t="s">
        <v>82</v>
      </c>
    </row>
    <row r="268" s="2" customFormat="1" ht="16.5" customHeight="1">
      <c r="A268" s="41"/>
      <c r="B268" s="42"/>
      <c r="C268" s="270" t="s">
        <v>388</v>
      </c>
      <c r="D268" s="270" t="s">
        <v>346</v>
      </c>
      <c r="E268" s="271" t="s">
        <v>389</v>
      </c>
      <c r="F268" s="272" t="s">
        <v>390</v>
      </c>
      <c r="G268" s="273" t="s">
        <v>380</v>
      </c>
      <c r="H268" s="274">
        <v>2</v>
      </c>
      <c r="I268" s="275"/>
      <c r="J268" s="276">
        <f>ROUND(I268*H268,2)</f>
        <v>0</v>
      </c>
      <c r="K268" s="272" t="s">
        <v>146</v>
      </c>
      <c r="L268" s="277"/>
      <c r="M268" s="278" t="s">
        <v>19</v>
      </c>
      <c r="N268" s="279" t="s">
        <v>43</v>
      </c>
      <c r="O268" s="87"/>
      <c r="P268" s="217">
        <f>O268*H268</f>
        <v>0</v>
      </c>
      <c r="Q268" s="217">
        <v>0.0058999999999999999</v>
      </c>
      <c r="R268" s="217">
        <f>Q268*H268</f>
        <v>0.0118</v>
      </c>
      <c r="S268" s="217">
        <v>0</v>
      </c>
      <c r="T268" s="218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9" t="s">
        <v>184</v>
      </c>
      <c r="AT268" s="219" t="s">
        <v>346</v>
      </c>
      <c r="AU268" s="219" t="s">
        <v>82</v>
      </c>
      <c r="AY268" s="20" t="s">
        <v>141</v>
      </c>
      <c r="BE268" s="220">
        <f>IF(N268="základní",J268,0)</f>
        <v>0</v>
      </c>
      <c r="BF268" s="220">
        <f>IF(N268="snížená",J268,0)</f>
        <v>0</v>
      </c>
      <c r="BG268" s="220">
        <f>IF(N268="zákl. přenesená",J268,0)</f>
        <v>0</v>
      </c>
      <c r="BH268" s="220">
        <f>IF(N268="sníž. přenesená",J268,0)</f>
        <v>0</v>
      </c>
      <c r="BI268" s="220">
        <f>IF(N268="nulová",J268,0)</f>
        <v>0</v>
      </c>
      <c r="BJ268" s="20" t="s">
        <v>80</v>
      </c>
      <c r="BK268" s="220">
        <f>ROUND(I268*H268,2)</f>
        <v>0</v>
      </c>
      <c r="BL268" s="20" t="s">
        <v>147</v>
      </c>
      <c r="BM268" s="219" t="s">
        <v>391</v>
      </c>
    </row>
    <row r="269" s="2" customFormat="1" ht="21.75" customHeight="1">
      <c r="A269" s="41"/>
      <c r="B269" s="42"/>
      <c r="C269" s="208" t="s">
        <v>392</v>
      </c>
      <c r="D269" s="208" t="s">
        <v>143</v>
      </c>
      <c r="E269" s="209" t="s">
        <v>393</v>
      </c>
      <c r="F269" s="210" t="s">
        <v>394</v>
      </c>
      <c r="G269" s="211" t="s">
        <v>380</v>
      </c>
      <c r="H269" s="212">
        <v>2</v>
      </c>
      <c r="I269" s="213"/>
      <c r="J269" s="214">
        <f>ROUND(I269*H269,2)</f>
        <v>0</v>
      </c>
      <c r="K269" s="210" t="s">
        <v>146</v>
      </c>
      <c r="L269" s="47"/>
      <c r="M269" s="215" t="s">
        <v>19</v>
      </c>
      <c r="N269" s="216" t="s">
        <v>43</v>
      </c>
      <c r="O269" s="87"/>
      <c r="P269" s="217">
        <f>O269*H269</f>
        <v>0</v>
      </c>
      <c r="Q269" s="217">
        <v>0.00014999999999999999</v>
      </c>
      <c r="R269" s="217">
        <f>Q269*H269</f>
        <v>0.00029999999999999997</v>
      </c>
      <c r="S269" s="217">
        <v>0</v>
      </c>
      <c r="T269" s="218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9" t="s">
        <v>147</v>
      </c>
      <c r="AT269" s="219" t="s">
        <v>143</v>
      </c>
      <c r="AU269" s="219" t="s">
        <v>82</v>
      </c>
      <c r="AY269" s="20" t="s">
        <v>141</v>
      </c>
      <c r="BE269" s="220">
        <f>IF(N269="základní",J269,0)</f>
        <v>0</v>
      </c>
      <c r="BF269" s="220">
        <f>IF(N269="snížená",J269,0)</f>
        <v>0</v>
      </c>
      <c r="BG269" s="220">
        <f>IF(N269="zákl. přenesená",J269,0)</f>
        <v>0</v>
      </c>
      <c r="BH269" s="220">
        <f>IF(N269="sníž. přenesená",J269,0)</f>
        <v>0</v>
      </c>
      <c r="BI269" s="220">
        <f>IF(N269="nulová",J269,0)</f>
        <v>0</v>
      </c>
      <c r="BJ269" s="20" t="s">
        <v>80</v>
      </c>
      <c r="BK269" s="220">
        <f>ROUND(I269*H269,2)</f>
        <v>0</v>
      </c>
      <c r="BL269" s="20" t="s">
        <v>147</v>
      </c>
      <c r="BM269" s="219" t="s">
        <v>395</v>
      </c>
    </row>
    <row r="270" s="2" customFormat="1">
      <c r="A270" s="41"/>
      <c r="B270" s="42"/>
      <c r="C270" s="43"/>
      <c r="D270" s="221" t="s">
        <v>149</v>
      </c>
      <c r="E270" s="43"/>
      <c r="F270" s="222" t="s">
        <v>396</v>
      </c>
      <c r="G270" s="43"/>
      <c r="H270" s="43"/>
      <c r="I270" s="223"/>
      <c r="J270" s="43"/>
      <c r="K270" s="43"/>
      <c r="L270" s="47"/>
      <c r="M270" s="224"/>
      <c r="N270" s="225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149</v>
      </c>
      <c r="AU270" s="20" t="s">
        <v>82</v>
      </c>
    </row>
    <row r="271" s="2" customFormat="1" ht="16.5" customHeight="1">
      <c r="A271" s="41"/>
      <c r="B271" s="42"/>
      <c r="C271" s="208" t="s">
        <v>397</v>
      </c>
      <c r="D271" s="208" t="s">
        <v>143</v>
      </c>
      <c r="E271" s="209" t="s">
        <v>398</v>
      </c>
      <c r="F271" s="210" t="s">
        <v>399</v>
      </c>
      <c r="G271" s="211" t="s">
        <v>89</v>
      </c>
      <c r="H271" s="212">
        <v>196.65000000000001</v>
      </c>
      <c r="I271" s="213"/>
      <c r="J271" s="214">
        <f>ROUND(I271*H271,2)</f>
        <v>0</v>
      </c>
      <c r="K271" s="210" t="s">
        <v>146</v>
      </c>
      <c r="L271" s="47"/>
      <c r="M271" s="215" t="s">
        <v>19</v>
      </c>
      <c r="N271" s="216" t="s">
        <v>43</v>
      </c>
      <c r="O271" s="87"/>
      <c r="P271" s="217">
        <f>O271*H271</f>
        <v>0</v>
      </c>
      <c r="Q271" s="217">
        <v>0</v>
      </c>
      <c r="R271" s="217">
        <f>Q271*H271</f>
        <v>0</v>
      </c>
      <c r="S271" s="217">
        <v>0</v>
      </c>
      <c r="T271" s="218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9" t="s">
        <v>147</v>
      </c>
      <c r="AT271" s="219" t="s">
        <v>143</v>
      </c>
      <c r="AU271" s="219" t="s">
        <v>82</v>
      </c>
      <c r="AY271" s="20" t="s">
        <v>141</v>
      </c>
      <c r="BE271" s="220">
        <f>IF(N271="základní",J271,0)</f>
        <v>0</v>
      </c>
      <c r="BF271" s="220">
        <f>IF(N271="snížená",J271,0)</f>
        <v>0</v>
      </c>
      <c r="BG271" s="220">
        <f>IF(N271="zákl. přenesená",J271,0)</f>
        <v>0</v>
      </c>
      <c r="BH271" s="220">
        <f>IF(N271="sníž. přenesená",J271,0)</f>
        <v>0</v>
      </c>
      <c r="BI271" s="220">
        <f>IF(N271="nulová",J271,0)</f>
        <v>0</v>
      </c>
      <c r="BJ271" s="20" t="s">
        <v>80</v>
      </c>
      <c r="BK271" s="220">
        <f>ROUND(I271*H271,2)</f>
        <v>0</v>
      </c>
      <c r="BL271" s="20" t="s">
        <v>147</v>
      </c>
      <c r="BM271" s="219" t="s">
        <v>400</v>
      </c>
    </row>
    <row r="272" s="2" customFormat="1">
      <c r="A272" s="41"/>
      <c r="B272" s="42"/>
      <c r="C272" s="43"/>
      <c r="D272" s="221" t="s">
        <v>149</v>
      </c>
      <c r="E272" s="43"/>
      <c r="F272" s="222" t="s">
        <v>401</v>
      </c>
      <c r="G272" s="43"/>
      <c r="H272" s="43"/>
      <c r="I272" s="223"/>
      <c r="J272" s="43"/>
      <c r="K272" s="43"/>
      <c r="L272" s="47"/>
      <c r="M272" s="224"/>
      <c r="N272" s="225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149</v>
      </c>
      <c r="AU272" s="20" t="s">
        <v>82</v>
      </c>
    </row>
    <row r="273" s="13" customFormat="1">
      <c r="A273" s="13"/>
      <c r="B273" s="226"/>
      <c r="C273" s="227"/>
      <c r="D273" s="228" t="s">
        <v>151</v>
      </c>
      <c r="E273" s="229" t="s">
        <v>19</v>
      </c>
      <c r="F273" s="230" t="s">
        <v>87</v>
      </c>
      <c r="G273" s="227"/>
      <c r="H273" s="231">
        <v>196.65000000000001</v>
      </c>
      <c r="I273" s="232"/>
      <c r="J273" s="227"/>
      <c r="K273" s="227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151</v>
      </c>
      <c r="AU273" s="237" t="s">
        <v>82</v>
      </c>
      <c r="AV273" s="13" t="s">
        <v>82</v>
      </c>
      <c r="AW273" s="13" t="s">
        <v>33</v>
      </c>
      <c r="AX273" s="13" t="s">
        <v>72</v>
      </c>
      <c r="AY273" s="237" t="s">
        <v>141</v>
      </c>
    </row>
    <row r="274" s="14" customFormat="1">
      <c r="A274" s="14"/>
      <c r="B274" s="238"/>
      <c r="C274" s="239"/>
      <c r="D274" s="228" t="s">
        <v>151</v>
      </c>
      <c r="E274" s="240" t="s">
        <v>19</v>
      </c>
      <c r="F274" s="241" t="s">
        <v>152</v>
      </c>
      <c r="G274" s="239"/>
      <c r="H274" s="242">
        <v>196.65000000000001</v>
      </c>
      <c r="I274" s="243"/>
      <c r="J274" s="239"/>
      <c r="K274" s="239"/>
      <c r="L274" s="244"/>
      <c r="M274" s="245"/>
      <c r="N274" s="246"/>
      <c r="O274" s="246"/>
      <c r="P274" s="246"/>
      <c r="Q274" s="246"/>
      <c r="R274" s="246"/>
      <c r="S274" s="246"/>
      <c r="T274" s="24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8" t="s">
        <v>151</v>
      </c>
      <c r="AU274" s="248" t="s">
        <v>82</v>
      </c>
      <c r="AV274" s="14" t="s">
        <v>147</v>
      </c>
      <c r="AW274" s="14" t="s">
        <v>33</v>
      </c>
      <c r="AX274" s="14" t="s">
        <v>80</v>
      </c>
      <c r="AY274" s="248" t="s">
        <v>141</v>
      </c>
    </row>
    <row r="275" s="2" customFormat="1" ht="16.5" customHeight="1">
      <c r="A275" s="41"/>
      <c r="B275" s="42"/>
      <c r="C275" s="208" t="s">
        <v>402</v>
      </c>
      <c r="D275" s="208" t="s">
        <v>143</v>
      </c>
      <c r="E275" s="209" t="s">
        <v>403</v>
      </c>
      <c r="F275" s="210" t="s">
        <v>404</v>
      </c>
      <c r="G275" s="211" t="s">
        <v>100</v>
      </c>
      <c r="H275" s="212">
        <v>379.91199999999998</v>
      </c>
      <c r="I275" s="213"/>
      <c r="J275" s="214">
        <f>ROUND(I275*H275,2)</f>
        <v>0</v>
      </c>
      <c r="K275" s="210" t="s">
        <v>19</v>
      </c>
      <c r="L275" s="47"/>
      <c r="M275" s="215" t="s">
        <v>19</v>
      </c>
      <c r="N275" s="216" t="s">
        <v>43</v>
      </c>
      <c r="O275" s="87"/>
      <c r="P275" s="217">
        <f>O275*H275</f>
        <v>0</v>
      </c>
      <c r="Q275" s="217">
        <v>0</v>
      </c>
      <c r="R275" s="217">
        <f>Q275*H275</f>
        <v>0</v>
      </c>
      <c r="S275" s="217">
        <v>0</v>
      </c>
      <c r="T275" s="218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9" t="s">
        <v>147</v>
      </c>
      <c r="AT275" s="219" t="s">
        <v>143</v>
      </c>
      <c r="AU275" s="219" t="s">
        <v>82</v>
      </c>
      <c r="AY275" s="20" t="s">
        <v>141</v>
      </c>
      <c r="BE275" s="220">
        <f>IF(N275="základní",J275,0)</f>
        <v>0</v>
      </c>
      <c r="BF275" s="220">
        <f>IF(N275="snížená",J275,0)</f>
        <v>0</v>
      </c>
      <c r="BG275" s="220">
        <f>IF(N275="zákl. přenesená",J275,0)</f>
        <v>0</v>
      </c>
      <c r="BH275" s="220">
        <f>IF(N275="sníž. přenesená",J275,0)</f>
        <v>0</v>
      </c>
      <c r="BI275" s="220">
        <f>IF(N275="nulová",J275,0)</f>
        <v>0</v>
      </c>
      <c r="BJ275" s="20" t="s">
        <v>80</v>
      </c>
      <c r="BK275" s="220">
        <f>ROUND(I275*H275,2)</f>
        <v>0</v>
      </c>
      <c r="BL275" s="20" t="s">
        <v>147</v>
      </c>
      <c r="BM275" s="219" t="s">
        <v>405</v>
      </c>
    </row>
    <row r="276" s="2" customFormat="1">
      <c r="A276" s="41"/>
      <c r="B276" s="42"/>
      <c r="C276" s="43"/>
      <c r="D276" s="228" t="s">
        <v>406</v>
      </c>
      <c r="E276" s="43"/>
      <c r="F276" s="280" t="s">
        <v>407</v>
      </c>
      <c r="G276" s="43"/>
      <c r="H276" s="43"/>
      <c r="I276" s="223"/>
      <c r="J276" s="43"/>
      <c r="K276" s="43"/>
      <c r="L276" s="47"/>
      <c r="M276" s="224"/>
      <c r="N276" s="225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406</v>
      </c>
      <c r="AU276" s="20" t="s">
        <v>82</v>
      </c>
    </row>
    <row r="277" s="15" customFormat="1">
      <c r="A277" s="15"/>
      <c r="B277" s="249"/>
      <c r="C277" s="250"/>
      <c r="D277" s="228" t="s">
        <v>151</v>
      </c>
      <c r="E277" s="251" t="s">
        <v>19</v>
      </c>
      <c r="F277" s="252" t="s">
        <v>408</v>
      </c>
      <c r="G277" s="250"/>
      <c r="H277" s="251" t="s">
        <v>19</v>
      </c>
      <c r="I277" s="253"/>
      <c r="J277" s="250"/>
      <c r="K277" s="250"/>
      <c r="L277" s="254"/>
      <c r="M277" s="255"/>
      <c r="N277" s="256"/>
      <c r="O277" s="256"/>
      <c r="P277" s="256"/>
      <c r="Q277" s="256"/>
      <c r="R277" s="256"/>
      <c r="S277" s="256"/>
      <c r="T277" s="257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8" t="s">
        <v>151</v>
      </c>
      <c r="AU277" s="258" t="s">
        <v>82</v>
      </c>
      <c r="AV277" s="15" t="s">
        <v>80</v>
      </c>
      <c r="AW277" s="15" t="s">
        <v>33</v>
      </c>
      <c r="AX277" s="15" t="s">
        <v>72</v>
      </c>
      <c r="AY277" s="258" t="s">
        <v>141</v>
      </c>
    </row>
    <row r="278" s="13" customFormat="1">
      <c r="A278" s="13"/>
      <c r="B278" s="226"/>
      <c r="C278" s="227"/>
      <c r="D278" s="228" t="s">
        <v>151</v>
      </c>
      <c r="E278" s="229" t="s">
        <v>19</v>
      </c>
      <c r="F278" s="230" t="s">
        <v>322</v>
      </c>
      <c r="G278" s="227"/>
      <c r="H278" s="231">
        <v>379.91199999999998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151</v>
      </c>
      <c r="AU278" s="237" t="s">
        <v>82</v>
      </c>
      <c r="AV278" s="13" t="s">
        <v>82</v>
      </c>
      <c r="AW278" s="13" t="s">
        <v>33</v>
      </c>
      <c r="AX278" s="13" t="s">
        <v>72</v>
      </c>
      <c r="AY278" s="237" t="s">
        <v>141</v>
      </c>
    </row>
    <row r="279" s="14" customFormat="1">
      <c r="A279" s="14"/>
      <c r="B279" s="238"/>
      <c r="C279" s="239"/>
      <c r="D279" s="228" t="s">
        <v>151</v>
      </c>
      <c r="E279" s="240" t="s">
        <v>19</v>
      </c>
      <c r="F279" s="241" t="s">
        <v>152</v>
      </c>
      <c r="G279" s="239"/>
      <c r="H279" s="242">
        <v>379.91199999999998</v>
      </c>
      <c r="I279" s="243"/>
      <c r="J279" s="239"/>
      <c r="K279" s="239"/>
      <c r="L279" s="244"/>
      <c r="M279" s="245"/>
      <c r="N279" s="246"/>
      <c r="O279" s="246"/>
      <c r="P279" s="246"/>
      <c r="Q279" s="246"/>
      <c r="R279" s="246"/>
      <c r="S279" s="246"/>
      <c r="T279" s="24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8" t="s">
        <v>151</v>
      </c>
      <c r="AU279" s="248" t="s">
        <v>82</v>
      </c>
      <c r="AV279" s="14" t="s">
        <v>147</v>
      </c>
      <c r="AW279" s="14" t="s">
        <v>33</v>
      </c>
      <c r="AX279" s="14" t="s">
        <v>80</v>
      </c>
      <c r="AY279" s="248" t="s">
        <v>141</v>
      </c>
    </row>
    <row r="280" s="2" customFormat="1" ht="16.5" customHeight="1">
      <c r="A280" s="41"/>
      <c r="B280" s="42"/>
      <c r="C280" s="208" t="s">
        <v>409</v>
      </c>
      <c r="D280" s="208" t="s">
        <v>143</v>
      </c>
      <c r="E280" s="209" t="s">
        <v>410</v>
      </c>
      <c r="F280" s="210" t="s">
        <v>411</v>
      </c>
      <c r="G280" s="211" t="s">
        <v>100</v>
      </c>
      <c r="H280" s="212">
        <v>379.91199999999998</v>
      </c>
      <c r="I280" s="213"/>
      <c r="J280" s="214">
        <f>ROUND(I280*H280,2)</f>
        <v>0</v>
      </c>
      <c r="K280" s="210" t="s">
        <v>19</v>
      </c>
      <c r="L280" s="47"/>
      <c r="M280" s="215" t="s">
        <v>19</v>
      </c>
      <c r="N280" s="216" t="s">
        <v>43</v>
      </c>
      <c r="O280" s="87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9" t="s">
        <v>147</v>
      </c>
      <c r="AT280" s="219" t="s">
        <v>143</v>
      </c>
      <c r="AU280" s="219" t="s">
        <v>82</v>
      </c>
      <c r="AY280" s="20" t="s">
        <v>141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0" t="s">
        <v>80</v>
      </c>
      <c r="BK280" s="220">
        <f>ROUND(I280*H280,2)</f>
        <v>0</v>
      </c>
      <c r="BL280" s="20" t="s">
        <v>147</v>
      </c>
      <c r="BM280" s="219" t="s">
        <v>412</v>
      </c>
    </row>
    <row r="281" s="2" customFormat="1">
      <c r="A281" s="41"/>
      <c r="B281" s="42"/>
      <c r="C281" s="43"/>
      <c r="D281" s="228" t="s">
        <v>406</v>
      </c>
      <c r="E281" s="43"/>
      <c r="F281" s="280" t="s">
        <v>413</v>
      </c>
      <c r="G281" s="43"/>
      <c r="H281" s="43"/>
      <c r="I281" s="223"/>
      <c r="J281" s="43"/>
      <c r="K281" s="43"/>
      <c r="L281" s="47"/>
      <c r="M281" s="224"/>
      <c r="N281" s="225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406</v>
      </c>
      <c r="AU281" s="20" t="s">
        <v>82</v>
      </c>
    </row>
    <row r="282" s="15" customFormat="1">
      <c r="A282" s="15"/>
      <c r="B282" s="249"/>
      <c r="C282" s="250"/>
      <c r="D282" s="228" t="s">
        <v>151</v>
      </c>
      <c r="E282" s="251" t="s">
        <v>19</v>
      </c>
      <c r="F282" s="252" t="s">
        <v>408</v>
      </c>
      <c r="G282" s="250"/>
      <c r="H282" s="251" t="s">
        <v>19</v>
      </c>
      <c r="I282" s="253"/>
      <c r="J282" s="250"/>
      <c r="K282" s="250"/>
      <c r="L282" s="254"/>
      <c r="M282" s="255"/>
      <c r="N282" s="256"/>
      <c r="O282" s="256"/>
      <c r="P282" s="256"/>
      <c r="Q282" s="256"/>
      <c r="R282" s="256"/>
      <c r="S282" s="256"/>
      <c r="T282" s="25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8" t="s">
        <v>151</v>
      </c>
      <c r="AU282" s="258" t="s">
        <v>82</v>
      </c>
      <c r="AV282" s="15" t="s">
        <v>80</v>
      </c>
      <c r="AW282" s="15" t="s">
        <v>33</v>
      </c>
      <c r="AX282" s="15" t="s">
        <v>72</v>
      </c>
      <c r="AY282" s="258" t="s">
        <v>141</v>
      </c>
    </row>
    <row r="283" s="13" customFormat="1">
      <c r="A283" s="13"/>
      <c r="B283" s="226"/>
      <c r="C283" s="227"/>
      <c r="D283" s="228" t="s">
        <v>151</v>
      </c>
      <c r="E283" s="229" t="s">
        <v>19</v>
      </c>
      <c r="F283" s="230" t="s">
        <v>322</v>
      </c>
      <c r="G283" s="227"/>
      <c r="H283" s="231">
        <v>379.91199999999998</v>
      </c>
      <c r="I283" s="232"/>
      <c r="J283" s="227"/>
      <c r="K283" s="227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151</v>
      </c>
      <c r="AU283" s="237" t="s">
        <v>82</v>
      </c>
      <c r="AV283" s="13" t="s">
        <v>82</v>
      </c>
      <c r="AW283" s="13" t="s">
        <v>33</v>
      </c>
      <c r="AX283" s="13" t="s">
        <v>72</v>
      </c>
      <c r="AY283" s="237" t="s">
        <v>141</v>
      </c>
    </row>
    <row r="284" s="14" customFormat="1">
      <c r="A284" s="14"/>
      <c r="B284" s="238"/>
      <c r="C284" s="239"/>
      <c r="D284" s="228" t="s">
        <v>151</v>
      </c>
      <c r="E284" s="240" t="s">
        <v>19</v>
      </c>
      <c r="F284" s="241" t="s">
        <v>152</v>
      </c>
      <c r="G284" s="239"/>
      <c r="H284" s="242">
        <v>379.91199999999998</v>
      </c>
      <c r="I284" s="243"/>
      <c r="J284" s="239"/>
      <c r="K284" s="239"/>
      <c r="L284" s="244"/>
      <c r="M284" s="245"/>
      <c r="N284" s="246"/>
      <c r="O284" s="246"/>
      <c r="P284" s="246"/>
      <c r="Q284" s="246"/>
      <c r="R284" s="246"/>
      <c r="S284" s="246"/>
      <c r="T284" s="24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8" t="s">
        <v>151</v>
      </c>
      <c r="AU284" s="248" t="s">
        <v>82</v>
      </c>
      <c r="AV284" s="14" t="s">
        <v>147</v>
      </c>
      <c r="AW284" s="14" t="s">
        <v>33</v>
      </c>
      <c r="AX284" s="14" t="s">
        <v>80</v>
      </c>
      <c r="AY284" s="248" t="s">
        <v>141</v>
      </c>
    </row>
    <row r="285" s="12" customFormat="1" ht="22.8" customHeight="1">
      <c r="A285" s="12"/>
      <c r="B285" s="192"/>
      <c r="C285" s="193"/>
      <c r="D285" s="194" t="s">
        <v>71</v>
      </c>
      <c r="E285" s="206" t="s">
        <v>147</v>
      </c>
      <c r="F285" s="206" t="s">
        <v>414</v>
      </c>
      <c r="G285" s="193"/>
      <c r="H285" s="193"/>
      <c r="I285" s="196"/>
      <c r="J285" s="207">
        <f>BK285</f>
        <v>0</v>
      </c>
      <c r="K285" s="193"/>
      <c r="L285" s="198"/>
      <c r="M285" s="199"/>
      <c r="N285" s="200"/>
      <c r="O285" s="200"/>
      <c r="P285" s="201">
        <f>SUM(P286:P302)</f>
        <v>0</v>
      </c>
      <c r="Q285" s="200"/>
      <c r="R285" s="201">
        <f>SUM(R286:R302)</f>
        <v>0.30577259999999995</v>
      </c>
      <c r="S285" s="200"/>
      <c r="T285" s="202">
        <f>SUM(T286:T302)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3" t="s">
        <v>80</v>
      </c>
      <c r="AT285" s="204" t="s">
        <v>71</v>
      </c>
      <c r="AU285" s="204" t="s">
        <v>80</v>
      </c>
      <c r="AY285" s="203" t="s">
        <v>141</v>
      </c>
      <c r="BK285" s="205">
        <f>SUM(BK286:BK302)</f>
        <v>0</v>
      </c>
    </row>
    <row r="286" s="2" customFormat="1" ht="16.5" customHeight="1">
      <c r="A286" s="41"/>
      <c r="B286" s="42"/>
      <c r="C286" s="208" t="s">
        <v>415</v>
      </c>
      <c r="D286" s="208" t="s">
        <v>143</v>
      </c>
      <c r="E286" s="209" t="s">
        <v>416</v>
      </c>
      <c r="F286" s="210" t="s">
        <v>417</v>
      </c>
      <c r="G286" s="211" t="s">
        <v>100</v>
      </c>
      <c r="H286" s="212">
        <v>16.515000000000001</v>
      </c>
      <c r="I286" s="213"/>
      <c r="J286" s="214">
        <f>ROUND(I286*H286,2)</f>
        <v>0</v>
      </c>
      <c r="K286" s="210" t="s">
        <v>146</v>
      </c>
      <c r="L286" s="47"/>
      <c r="M286" s="215" t="s">
        <v>19</v>
      </c>
      <c r="N286" s="216" t="s">
        <v>43</v>
      </c>
      <c r="O286" s="87"/>
      <c r="P286" s="217">
        <f>O286*H286</f>
        <v>0</v>
      </c>
      <c r="Q286" s="217">
        <v>0</v>
      </c>
      <c r="R286" s="217">
        <f>Q286*H286</f>
        <v>0</v>
      </c>
      <c r="S286" s="217">
        <v>0</v>
      </c>
      <c r="T286" s="218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9" t="s">
        <v>147</v>
      </c>
      <c r="AT286" s="219" t="s">
        <v>143</v>
      </c>
      <c r="AU286" s="219" t="s">
        <v>82</v>
      </c>
      <c r="AY286" s="20" t="s">
        <v>141</v>
      </c>
      <c r="BE286" s="220">
        <f>IF(N286="základní",J286,0)</f>
        <v>0</v>
      </c>
      <c r="BF286" s="220">
        <f>IF(N286="snížená",J286,0)</f>
        <v>0</v>
      </c>
      <c r="BG286" s="220">
        <f>IF(N286="zákl. přenesená",J286,0)</f>
        <v>0</v>
      </c>
      <c r="BH286" s="220">
        <f>IF(N286="sníž. přenesená",J286,0)</f>
        <v>0</v>
      </c>
      <c r="BI286" s="220">
        <f>IF(N286="nulová",J286,0)</f>
        <v>0</v>
      </c>
      <c r="BJ286" s="20" t="s">
        <v>80</v>
      </c>
      <c r="BK286" s="220">
        <f>ROUND(I286*H286,2)</f>
        <v>0</v>
      </c>
      <c r="BL286" s="20" t="s">
        <v>147</v>
      </c>
      <c r="BM286" s="219" t="s">
        <v>418</v>
      </c>
    </row>
    <row r="287" s="2" customFormat="1">
      <c r="A287" s="41"/>
      <c r="B287" s="42"/>
      <c r="C287" s="43"/>
      <c r="D287" s="221" t="s">
        <v>149</v>
      </c>
      <c r="E287" s="43"/>
      <c r="F287" s="222" t="s">
        <v>419</v>
      </c>
      <c r="G287" s="43"/>
      <c r="H287" s="43"/>
      <c r="I287" s="223"/>
      <c r="J287" s="43"/>
      <c r="K287" s="43"/>
      <c r="L287" s="47"/>
      <c r="M287" s="224"/>
      <c r="N287" s="225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149</v>
      </c>
      <c r="AU287" s="20" t="s">
        <v>82</v>
      </c>
    </row>
    <row r="288" s="15" customFormat="1">
      <c r="A288" s="15"/>
      <c r="B288" s="249"/>
      <c r="C288" s="250"/>
      <c r="D288" s="228" t="s">
        <v>151</v>
      </c>
      <c r="E288" s="251" t="s">
        <v>19</v>
      </c>
      <c r="F288" s="252" t="s">
        <v>339</v>
      </c>
      <c r="G288" s="250"/>
      <c r="H288" s="251" t="s">
        <v>19</v>
      </c>
      <c r="I288" s="253"/>
      <c r="J288" s="250"/>
      <c r="K288" s="250"/>
      <c r="L288" s="254"/>
      <c r="M288" s="255"/>
      <c r="N288" s="256"/>
      <c r="O288" s="256"/>
      <c r="P288" s="256"/>
      <c r="Q288" s="256"/>
      <c r="R288" s="256"/>
      <c r="S288" s="256"/>
      <c r="T288" s="257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8" t="s">
        <v>151</v>
      </c>
      <c r="AU288" s="258" t="s">
        <v>82</v>
      </c>
      <c r="AV288" s="15" t="s">
        <v>80</v>
      </c>
      <c r="AW288" s="15" t="s">
        <v>33</v>
      </c>
      <c r="AX288" s="15" t="s">
        <v>72</v>
      </c>
      <c r="AY288" s="258" t="s">
        <v>141</v>
      </c>
    </row>
    <row r="289" s="13" customFormat="1">
      <c r="A289" s="13"/>
      <c r="B289" s="226"/>
      <c r="C289" s="227"/>
      <c r="D289" s="228" t="s">
        <v>151</v>
      </c>
      <c r="E289" s="229" t="s">
        <v>19</v>
      </c>
      <c r="F289" s="230" t="s">
        <v>420</v>
      </c>
      <c r="G289" s="227"/>
      <c r="H289" s="231">
        <v>2.73</v>
      </c>
      <c r="I289" s="232"/>
      <c r="J289" s="227"/>
      <c r="K289" s="227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151</v>
      </c>
      <c r="AU289" s="237" t="s">
        <v>82</v>
      </c>
      <c r="AV289" s="13" t="s">
        <v>82</v>
      </c>
      <c r="AW289" s="13" t="s">
        <v>33</v>
      </c>
      <c r="AX289" s="13" t="s">
        <v>72</v>
      </c>
      <c r="AY289" s="237" t="s">
        <v>141</v>
      </c>
    </row>
    <row r="290" s="13" customFormat="1">
      <c r="A290" s="13"/>
      <c r="B290" s="226"/>
      <c r="C290" s="227"/>
      <c r="D290" s="228" t="s">
        <v>151</v>
      </c>
      <c r="E290" s="229" t="s">
        <v>19</v>
      </c>
      <c r="F290" s="230" t="s">
        <v>421</v>
      </c>
      <c r="G290" s="227"/>
      <c r="H290" s="231">
        <v>10.984999999999999</v>
      </c>
      <c r="I290" s="232"/>
      <c r="J290" s="227"/>
      <c r="K290" s="227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151</v>
      </c>
      <c r="AU290" s="237" t="s">
        <v>82</v>
      </c>
      <c r="AV290" s="13" t="s">
        <v>82</v>
      </c>
      <c r="AW290" s="13" t="s">
        <v>33</v>
      </c>
      <c r="AX290" s="13" t="s">
        <v>72</v>
      </c>
      <c r="AY290" s="237" t="s">
        <v>141</v>
      </c>
    </row>
    <row r="291" s="13" customFormat="1">
      <c r="A291" s="13"/>
      <c r="B291" s="226"/>
      <c r="C291" s="227"/>
      <c r="D291" s="228" t="s">
        <v>151</v>
      </c>
      <c r="E291" s="229" t="s">
        <v>19</v>
      </c>
      <c r="F291" s="230" t="s">
        <v>422</v>
      </c>
      <c r="G291" s="227"/>
      <c r="H291" s="231">
        <v>2.7999999999999998</v>
      </c>
      <c r="I291" s="232"/>
      <c r="J291" s="227"/>
      <c r="K291" s="227"/>
      <c r="L291" s="233"/>
      <c r="M291" s="234"/>
      <c r="N291" s="235"/>
      <c r="O291" s="235"/>
      <c r="P291" s="235"/>
      <c r="Q291" s="235"/>
      <c r="R291" s="235"/>
      <c r="S291" s="235"/>
      <c r="T291" s="23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7" t="s">
        <v>151</v>
      </c>
      <c r="AU291" s="237" t="s">
        <v>82</v>
      </c>
      <c r="AV291" s="13" t="s">
        <v>82</v>
      </c>
      <c r="AW291" s="13" t="s">
        <v>33</v>
      </c>
      <c r="AX291" s="13" t="s">
        <v>72</v>
      </c>
      <c r="AY291" s="237" t="s">
        <v>141</v>
      </c>
    </row>
    <row r="292" s="14" customFormat="1">
      <c r="A292" s="14"/>
      <c r="B292" s="238"/>
      <c r="C292" s="239"/>
      <c r="D292" s="228" t="s">
        <v>151</v>
      </c>
      <c r="E292" s="240" t="s">
        <v>19</v>
      </c>
      <c r="F292" s="241" t="s">
        <v>152</v>
      </c>
      <c r="G292" s="239"/>
      <c r="H292" s="242">
        <v>16.515000000000001</v>
      </c>
      <c r="I292" s="243"/>
      <c r="J292" s="239"/>
      <c r="K292" s="239"/>
      <c r="L292" s="244"/>
      <c r="M292" s="245"/>
      <c r="N292" s="246"/>
      <c r="O292" s="246"/>
      <c r="P292" s="246"/>
      <c r="Q292" s="246"/>
      <c r="R292" s="246"/>
      <c r="S292" s="246"/>
      <c r="T292" s="24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8" t="s">
        <v>151</v>
      </c>
      <c r="AU292" s="248" t="s">
        <v>82</v>
      </c>
      <c r="AV292" s="14" t="s">
        <v>147</v>
      </c>
      <c r="AW292" s="14" t="s">
        <v>33</v>
      </c>
      <c r="AX292" s="14" t="s">
        <v>80</v>
      </c>
      <c r="AY292" s="248" t="s">
        <v>141</v>
      </c>
    </row>
    <row r="293" s="2" customFormat="1" ht="24.15" customHeight="1">
      <c r="A293" s="41"/>
      <c r="B293" s="42"/>
      <c r="C293" s="208" t="s">
        <v>423</v>
      </c>
      <c r="D293" s="208" t="s">
        <v>143</v>
      </c>
      <c r="E293" s="209" t="s">
        <v>424</v>
      </c>
      <c r="F293" s="210" t="s">
        <v>425</v>
      </c>
      <c r="G293" s="211" t="s">
        <v>100</v>
      </c>
      <c r="H293" s="212">
        <v>0.13</v>
      </c>
      <c r="I293" s="213"/>
      <c r="J293" s="214">
        <f>ROUND(I293*H293,2)</f>
        <v>0</v>
      </c>
      <c r="K293" s="210" t="s">
        <v>146</v>
      </c>
      <c r="L293" s="47"/>
      <c r="M293" s="215" t="s">
        <v>19</v>
      </c>
      <c r="N293" s="216" t="s">
        <v>43</v>
      </c>
      <c r="O293" s="87"/>
      <c r="P293" s="217">
        <f>O293*H293</f>
        <v>0</v>
      </c>
      <c r="Q293" s="217">
        <v>2.3010199999999998</v>
      </c>
      <c r="R293" s="217">
        <f>Q293*H293</f>
        <v>0.29913259999999997</v>
      </c>
      <c r="S293" s="217">
        <v>0</v>
      </c>
      <c r="T293" s="218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9" t="s">
        <v>147</v>
      </c>
      <c r="AT293" s="219" t="s">
        <v>143</v>
      </c>
      <c r="AU293" s="219" t="s">
        <v>82</v>
      </c>
      <c r="AY293" s="20" t="s">
        <v>141</v>
      </c>
      <c r="BE293" s="220">
        <f>IF(N293="základní",J293,0)</f>
        <v>0</v>
      </c>
      <c r="BF293" s="220">
        <f>IF(N293="snížená",J293,0)</f>
        <v>0</v>
      </c>
      <c r="BG293" s="220">
        <f>IF(N293="zákl. přenesená",J293,0)</f>
        <v>0</v>
      </c>
      <c r="BH293" s="220">
        <f>IF(N293="sníž. přenesená",J293,0)</f>
        <v>0</v>
      </c>
      <c r="BI293" s="220">
        <f>IF(N293="nulová",J293,0)</f>
        <v>0</v>
      </c>
      <c r="BJ293" s="20" t="s">
        <v>80</v>
      </c>
      <c r="BK293" s="220">
        <f>ROUND(I293*H293,2)</f>
        <v>0</v>
      </c>
      <c r="BL293" s="20" t="s">
        <v>147</v>
      </c>
      <c r="BM293" s="219" t="s">
        <v>426</v>
      </c>
    </row>
    <row r="294" s="2" customFormat="1">
      <c r="A294" s="41"/>
      <c r="B294" s="42"/>
      <c r="C294" s="43"/>
      <c r="D294" s="221" t="s">
        <v>149</v>
      </c>
      <c r="E294" s="43"/>
      <c r="F294" s="222" t="s">
        <v>427</v>
      </c>
      <c r="G294" s="43"/>
      <c r="H294" s="43"/>
      <c r="I294" s="223"/>
      <c r="J294" s="43"/>
      <c r="K294" s="43"/>
      <c r="L294" s="47"/>
      <c r="M294" s="224"/>
      <c r="N294" s="225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149</v>
      </c>
      <c r="AU294" s="20" t="s">
        <v>82</v>
      </c>
    </row>
    <row r="295" s="13" customFormat="1">
      <c r="A295" s="13"/>
      <c r="B295" s="226"/>
      <c r="C295" s="227"/>
      <c r="D295" s="228" t="s">
        <v>151</v>
      </c>
      <c r="E295" s="229" t="s">
        <v>19</v>
      </c>
      <c r="F295" s="230" t="s">
        <v>428</v>
      </c>
      <c r="G295" s="227"/>
      <c r="H295" s="231">
        <v>0.13</v>
      </c>
      <c r="I295" s="232"/>
      <c r="J295" s="227"/>
      <c r="K295" s="227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151</v>
      </c>
      <c r="AU295" s="237" t="s">
        <v>82</v>
      </c>
      <c r="AV295" s="13" t="s">
        <v>82</v>
      </c>
      <c r="AW295" s="13" t="s">
        <v>33</v>
      </c>
      <c r="AX295" s="13" t="s">
        <v>72</v>
      </c>
      <c r="AY295" s="237" t="s">
        <v>141</v>
      </c>
    </row>
    <row r="296" s="14" customFormat="1">
      <c r="A296" s="14"/>
      <c r="B296" s="238"/>
      <c r="C296" s="239"/>
      <c r="D296" s="228" t="s">
        <v>151</v>
      </c>
      <c r="E296" s="240" t="s">
        <v>19</v>
      </c>
      <c r="F296" s="241" t="s">
        <v>152</v>
      </c>
      <c r="G296" s="239"/>
      <c r="H296" s="242">
        <v>0.13</v>
      </c>
      <c r="I296" s="243"/>
      <c r="J296" s="239"/>
      <c r="K296" s="239"/>
      <c r="L296" s="244"/>
      <c r="M296" s="245"/>
      <c r="N296" s="246"/>
      <c r="O296" s="246"/>
      <c r="P296" s="246"/>
      <c r="Q296" s="246"/>
      <c r="R296" s="246"/>
      <c r="S296" s="246"/>
      <c r="T296" s="24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8" t="s">
        <v>151</v>
      </c>
      <c r="AU296" s="248" t="s">
        <v>82</v>
      </c>
      <c r="AV296" s="14" t="s">
        <v>147</v>
      </c>
      <c r="AW296" s="14" t="s">
        <v>33</v>
      </c>
      <c r="AX296" s="14" t="s">
        <v>80</v>
      </c>
      <c r="AY296" s="248" t="s">
        <v>141</v>
      </c>
    </row>
    <row r="297" s="2" customFormat="1" ht="16.5" customHeight="1">
      <c r="A297" s="41"/>
      <c r="B297" s="42"/>
      <c r="C297" s="208" t="s">
        <v>429</v>
      </c>
      <c r="D297" s="208" t="s">
        <v>143</v>
      </c>
      <c r="E297" s="209" t="s">
        <v>430</v>
      </c>
      <c r="F297" s="210" t="s">
        <v>431</v>
      </c>
      <c r="G297" s="211" t="s">
        <v>89</v>
      </c>
      <c r="H297" s="212">
        <v>0.5</v>
      </c>
      <c r="I297" s="213"/>
      <c r="J297" s="214">
        <f>ROUND(I297*H297,2)</f>
        <v>0</v>
      </c>
      <c r="K297" s="210" t="s">
        <v>146</v>
      </c>
      <c r="L297" s="47"/>
      <c r="M297" s="215" t="s">
        <v>19</v>
      </c>
      <c r="N297" s="216" t="s">
        <v>43</v>
      </c>
      <c r="O297" s="87"/>
      <c r="P297" s="217">
        <f>O297*H297</f>
        <v>0</v>
      </c>
      <c r="Q297" s="217">
        <v>0.01328</v>
      </c>
      <c r="R297" s="217">
        <f>Q297*H297</f>
        <v>0.0066400000000000001</v>
      </c>
      <c r="S297" s="217">
        <v>0</v>
      </c>
      <c r="T297" s="218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9" t="s">
        <v>147</v>
      </c>
      <c r="AT297" s="219" t="s">
        <v>143</v>
      </c>
      <c r="AU297" s="219" t="s">
        <v>82</v>
      </c>
      <c r="AY297" s="20" t="s">
        <v>141</v>
      </c>
      <c r="BE297" s="220">
        <f>IF(N297="základní",J297,0)</f>
        <v>0</v>
      </c>
      <c r="BF297" s="220">
        <f>IF(N297="snížená",J297,0)</f>
        <v>0</v>
      </c>
      <c r="BG297" s="220">
        <f>IF(N297="zákl. přenesená",J297,0)</f>
        <v>0</v>
      </c>
      <c r="BH297" s="220">
        <f>IF(N297="sníž. přenesená",J297,0)</f>
        <v>0</v>
      </c>
      <c r="BI297" s="220">
        <f>IF(N297="nulová",J297,0)</f>
        <v>0</v>
      </c>
      <c r="BJ297" s="20" t="s">
        <v>80</v>
      </c>
      <c r="BK297" s="220">
        <f>ROUND(I297*H297,2)</f>
        <v>0</v>
      </c>
      <c r="BL297" s="20" t="s">
        <v>147</v>
      </c>
      <c r="BM297" s="219" t="s">
        <v>432</v>
      </c>
    </row>
    <row r="298" s="2" customFormat="1">
      <c r="A298" s="41"/>
      <c r="B298" s="42"/>
      <c r="C298" s="43"/>
      <c r="D298" s="221" t="s">
        <v>149</v>
      </c>
      <c r="E298" s="43"/>
      <c r="F298" s="222" t="s">
        <v>433</v>
      </c>
      <c r="G298" s="43"/>
      <c r="H298" s="43"/>
      <c r="I298" s="223"/>
      <c r="J298" s="43"/>
      <c r="K298" s="43"/>
      <c r="L298" s="47"/>
      <c r="M298" s="224"/>
      <c r="N298" s="225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149</v>
      </c>
      <c r="AU298" s="20" t="s">
        <v>82</v>
      </c>
    </row>
    <row r="299" s="13" customFormat="1">
      <c r="A299" s="13"/>
      <c r="B299" s="226"/>
      <c r="C299" s="227"/>
      <c r="D299" s="228" t="s">
        <v>151</v>
      </c>
      <c r="E299" s="229" t="s">
        <v>19</v>
      </c>
      <c r="F299" s="230" t="s">
        <v>434</v>
      </c>
      <c r="G299" s="227"/>
      <c r="H299" s="231">
        <v>0.5</v>
      </c>
      <c r="I299" s="232"/>
      <c r="J299" s="227"/>
      <c r="K299" s="227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151</v>
      </c>
      <c r="AU299" s="237" t="s">
        <v>82</v>
      </c>
      <c r="AV299" s="13" t="s">
        <v>82</v>
      </c>
      <c r="AW299" s="13" t="s">
        <v>33</v>
      </c>
      <c r="AX299" s="13" t="s">
        <v>72</v>
      </c>
      <c r="AY299" s="237" t="s">
        <v>141</v>
      </c>
    </row>
    <row r="300" s="14" customFormat="1">
      <c r="A300" s="14"/>
      <c r="B300" s="238"/>
      <c r="C300" s="239"/>
      <c r="D300" s="228" t="s">
        <v>151</v>
      </c>
      <c r="E300" s="240" t="s">
        <v>19</v>
      </c>
      <c r="F300" s="241" t="s">
        <v>152</v>
      </c>
      <c r="G300" s="239"/>
      <c r="H300" s="242">
        <v>0.5</v>
      </c>
      <c r="I300" s="243"/>
      <c r="J300" s="239"/>
      <c r="K300" s="239"/>
      <c r="L300" s="244"/>
      <c r="M300" s="245"/>
      <c r="N300" s="246"/>
      <c r="O300" s="246"/>
      <c r="P300" s="246"/>
      <c r="Q300" s="246"/>
      <c r="R300" s="246"/>
      <c r="S300" s="246"/>
      <c r="T300" s="24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8" t="s">
        <v>151</v>
      </c>
      <c r="AU300" s="248" t="s">
        <v>82</v>
      </c>
      <c r="AV300" s="14" t="s">
        <v>147</v>
      </c>
      <c r="AW300" s="14" t="s">
        <v>33</v>
      </c>
      <c r="AX300" s="14" t="s">
        <v>80</v>
      </c>
      <c r="AY300" s="248" t="s">
        <v>141</v>
      </c>
    </row>
    <row r="301" s="2" customFormat="1" ht="16.5" customHeight="1">
      <c r="A301" s="41"/>
      <c r="B301" s="42"/>
      <c r="C301" s="208" t="s">
        <v>435</v>
      </c>
      <c r="D301" s="208" t="s">
        <v>143</v>
      </c>
      <c r="E301" s="209" t="s">
        <v>436</v>
      </c>
      <c r="F301" s="210" t="s">
        <v>437</v>
      </c>
      <c r="G301" s="211" t="s">
        <v>89</v>
      </c>
      <c r="H301" s="212">
        <v>0.5</v>
      </c>
      <c r="I301" s="213"/>
      <c r="J301" s="214">
        <f>ROUND(I301*H301,2)</f>
        <v>0</v>
      </c>
      <c r="K301" s="210" t="s">
        <v>146</v>
      </c>
      <c r="L301" s="47"/>
      <c r="M301" s="215" t="s">
        <v>19</v>
      </c>
      <c r="N301" s="216" t="s">
        <v>43</v>
      </c>
      <c r="O301" s="87"/>
      <c r="P301" s="217">
        <f>O301*H301</f>
        <v>0</v>
      </c>
      <c r="Q301" s="217">
        <v>0</v>
      </c>
      <c r="R301" s="217">
        <f>Q301*H301</f>
        <v>0</v>
      </c>
      <c r="S301" s="217">
        <v>0</v>
      </c>
      <c r="T301" s="218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9" t="s">
        <v>147</v>
      </c>
      <c r="AT301" s="219" t="s">
        <v>143</v>
      </c>
      <c r="AU301" s="219" t="s">
        <v>82</v>
      </c>
      <c r="AY301" s="20" t="s">
        <v>141</v>
      </c>
      <c r="BE301" s="220">
        <f>IF(N301="základní",J301,0)</f>
        <v>0</v>
      </c>
      <c r="BF301" s="220">
        <f>IF(N301="snížená",J301,0)</f>
        <v>0</v>
      </c>
      <c r="BG301" s="220">
        <f>IF(N301="zákl. přenesená",J301,0)</f>
        <v>0</v>
      </c>
      <c r="BH301" s="220">
        <f>IF(N301="sníž. přenesená",J301,0)</f>
        <v>0</v>
      </c>
      <c r="BI301" s="220">
        <f>IF(N301="nulová",J301,0)</f>
        <v>0</v>
      </c>
      <c r="BJ301" s="20" t="s">
        <v>80</v>
      </c>
      <c r="BK301" s="220">
        <f>ROUND(I301*H301,2)</f>
        <v>0</v>
      </c>
      <c r="BL301" s="20" t="s">
        <v>147</v>
      </c>
      <c r="BM301" s="219" t="s">
        <v>438</v>
      </c>
    </row>
    <row r="302" s="2" customFormat="1">
      <c r="A302" s="41"/>
      <c r="B302" s="42"/>
      <c r="C302" s="43"/>
      <c r="D302" s="221" t="s">
        <v>149</v>
      </c>
      <c r="E302" s="43"/>
      <c r="F302" s="222" t="s">
        <v>439</v>
      </c>
      <c r="G302" s="43"/>
      <c r="H302" s="43"/>
      <c r="I302" s="223"/>
      <c r="J302" s="43"/>
      <c r="K302" s="43"/>
      <c r="L302" s="47"/>
      <c r="M302" s="224"/>
      <c r="N302" s="225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149</v>
      </c>
      <c r="AU302" s="20" t="s">
        <v>82</v>
      </c>
    </row>
    <row r="303" s="12" customFormat="1" ht="22.8" customHeight="1">
      <c r="A303" s="12"/>
      <c r="B303" s="192"/>
      <c r="C303" s="193"/>
      <c r="D303" s="194" t="s">
        <v>71</v>
      </c>
      <c r="E303" s="206" t="s">
        <v>166</v>
      </c>
      <c r="F303" s="206" t="s">
        <v>440</v>
      </c>
      <c r="G303" s="193"/>
      <c r="H303" s="193"/>
      <c r="I303" s="196"/>
      <c r="J303" s="207">
        <f>BK303</f>
        <v>0</v>
      </c>
      <c r="K303" s="193"/>
      <c r="L303" s="198"/>
      <c r="M303" s="199"/>
      <c r="N303" s="200"/>
      <c r="O303" s="200"/>
      <c r="P303" s="201">
        <f>SUM(P304:P327)</f>
        <v>0</v>
      </c>
      <c r="Q303" s="200"/>
      <c r="R303" s="201">
        <f>SUM(R304:R327)</f>
        <v>11.24991</v>
      </c>
      <c r="S303" s="200"/>
      <c r="T303" s="202">
        <f>SUM(T304:T327)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3" t="s">
        <v>80</v>
      </c>
      <c r="AT303" s="204" t="s">
        <v>71</v>
      </c>
      <c r="AU303" s="204" t="s">
        <v>80</v>
      </c>
      <c r="AY303" s="203" t="s">
        <v>141</v>
      </c>
      <c r="BK303" s="205">
        <f>SUM(BK304:BK327)</f>
        <v>0</v>
      </c>
    </row>
    <row r="304" s="2" customFormat="1" ht="24.15" customHeight="1">
      <c r="A304" s="41"/>
      <c r="B304" s="42"/>
      <c r="C304" s="208" t="s">
        <v>441</v>
      </c>
      <c r="D304" s="208" t="s">
        <v>143</v>
      </c>
      <c r="E304" s="209" t="s">
        <v>442</v>
      </c>
      <c r="F304" s="210" t="s">
        <v>443</v>
      </c>
      <c r="G304" s="211" t="s">
        <v>89</v>
      </c>
      <c r="H304" s="212">
        <v>10.5</v>
      </c>
      <c r="I304" s="213"/>
      <c r="J304" s="214">
        <f>ROUND(I304*H304,2)</f>
        <v>0</v>
      </c>
      <c r="K304" s="210" t="s">
        <v>146</v>
      </c>
      <c r="L304" s="47"/>
      <c r="M304" s="215" t="s">
        <v>19</v>
      </c>
      <c r="N304" s="216" t="s">
        <v>43</v>
      </c>
      <c r="O304" s="87"/>
      <c r="P304" s="217">
        <f>O304*H304</f>
        <v>0</v>
      </c>
      <c r="Q304" s="217">
        <v>0.29899999999999999</v>
      </c>
      <c r="R304" s="217">
        <f>Q304*H304</f>
        <v>3.1395</v>
      </c>
      <c r="S304" s="217">
        <v>0</v>
      </c>
      <c r="T304" s="218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9" t="s">
        <v>147</v>
      </c>
      <c r="AT304" s="219" t="s">
        <v>143</v>
      </c>
      <c r="AU304" s="219" t="s">
        <v>82</v>
      </c>
      <c r="AY304" s="20" t="s">
        <v>141</v>
      </c>
      <c r="BE304" s="220">
        <f>IF(N304="základní",J304,0)</f>
        <v>0</v>
      </c>
      <c r="BF304" s="220">
        <f>IF(N304="snížená",J304,0)</f>
        <v>0</v>
      </c>
      <c r="BG304" s="220">
        <f>IF(N304="zákl. přenesená",J304,0)</f>
        <v>0</v>
      </c>
      <c r="BH304" s="220">
        <f>IF(N304="sníž. přenesená",J304,0)</f>
        <v>0</v>
      </c>
      <c r="BI304" s="220">
        <f>IF(N304="nulová",J304,0)</f>
        <v>0</v>
      </c>
      <c r="BJ304" s="20" t="s">
        <v>80</v>
      </c>
      <c r="BK304" s="220">
        <f>ROUND(I304*H304,2)</f>
        <v>0</v>
      </c>
      <c r="BL304" s="20" t="s">
        <v>147</v>
      </c>
      <c r="BM304" s="219" t="s">
        <v>444</v>
      </c>
    </row>
    <row r="305" s="2" customFormat="1">
      <c r="A305" s="41"/>
      <c r="B305" s="42"/>
      <c r="C305" s="43"/>
      <c r="D305" s="221" t="s">
        <v>149</v>
      </c>
      <c r="E305" s="43"/>
      <c r="F305" s="222" t="s">
        <v>445</v>
      </c>
      <c r="G305" s="43"/>
      <c r="H305" s="43"/>
      <c r="I305" s="223"/>
      <c r="J305" s="43"/>
      <c r="K305" s="43"/>
      <c r="L305" s="47"/>
      <c r="M305" s="224"/>
      <c r="N305" s="225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149</v>
      </c>
      <c r="AU305" s="20" t="s">
        <v>82</v>
      </c>
    </row>
    <row r="306" s="13" customFormat="1">
      <c r="A306" s="13"/>
      <c r="B306" s="226"/>
      <c r="C306" s="227"/>
      <c r="D306" s="228" t="s">
        <v>151</v>
      </c>
      <c r="E306" s="229" t="s">
        <v>19</v>
      </c>
      <c r="F306" s="230" t="s">
        <v>92</v>
      </c>
      <c r="G306" s="227"/>
      <c r="H306" s="231">
        <v>10.5</v>
      </c>
      <c r="I306" s="232"/>
      <c r="J306" s="227"/>
      <c r="K306" s="227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151</v>
      </c>
      <c r="AU306" s="237" t="s">
        <v>82</v>
      </c>
      <c r="AV306" s="13" t="s">
        <v>82</v>
      </c>
      <c r="AW306" s="13" t="s">
        <v>33</v>
      </c>
      <c r="AX306" s="13" t="s">
        <v>72</v>
      </c>
      <c r="AY306" s="237" t="s">
        <v>141</v>
      </c>
    </row>
    <row r="307" s="14" customFormat="1">
      <c r="A307" s="14"/>
      <c r="B307" s="238"/>
      <c r="C307" s="239"/>
      <c r="D307" s="228" t="s">
        <v>151</v>
      </c>
      <c r="E307" s="240" t="s">
        <v>19</v>
      </c>
      <c r="F307" s="241" t="s">
        <v>152</v>
      </c>
      <c r="G307" s="239"/>
      <c r="H307" s="242">
        <v>10.5</v>
      </c>
      <c r="I307" s="243"/>
      <c r="J307" s="239"/>
      <c r="K307" s="239"/>
      <c r="L307" s="244"/>
      <c r="M307" s="245"/>
      <c r="N307" s="246"/>
      <c r="O307" s="246"/>
      <c r="P307" s="246"/>
      <c r="Q307" s="246"/>
      <c r="R307" s="246"/>
      <c r="S307" s="246"/>
      <c r="T307" s="24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8" t="s">
        <v>151</v>
      </c>
      <c r="AU307" s="248" t="s">
        <v>82</v>
      </c>
      <c r="AV307" s="14" t="s">
        <v>147</v>
      </c>
      <c r="AW307" s="14" t="s">
        <v>33</v>
      </c>
      <c r="AX307" s="14" t="s">
        <v>80</v>
      </c>
      <c r="AY307" s="248" t="s">
        <v>141</v>
      </c>
    </row>
    <row r="308" s="2" customFormat="1" ht="24.15" customHeight="1">
      <c r="A308" s="41"/>
      <c r="B308" s="42"/>
      <c r="C308" s="208" t="s">
        <v>446</v>
      </c>
      <c r="D308" s="208" t="s">
        <v>143</v>
      </c>
      <c r="E308" s="209" t="s">
        <v>447</v>
      </c>
      <c r="F308" s="210" t="s">
        <v>448</v>
      </c>
      <c r="G308" s="211" t="s">
        <v>89</v>
      </c>
      <c r="H308" s="212">
        <v>10.5</v>
      </c>
      <c r="I308" s="213"/>
      <c r="J308" s="214">
        <f>ROUND(I308*H308,2)</f>
        <v>0</v>
      </c>
      <c r="K308" s="210" t="s">
        <v>146</v>
      </c>
      <c r="L308" s="47"/>
      <c r="M308" s="215" t="s">
        <v>19</v>
      </c>
      <c r="N308" s="216" t="s">
        <v>43</v>
      </c>
      <c r="O308" s="87"/>
      <c r="P308" s="217">
        <f>O308*H308</f>
        <v>0</v>
      </c>
      <c r="Q308" s="217">
        <v>0.29699999999999999</v>
      </c>
      <c r="R308" s="217">
        <f>Q308*H308</f>
        <v>3.1185</v>
      </c>
      <c r="S308" s="217">
        <v>0</v>
      </c>
      <c r="T308" s="218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9" t="s">
        <v>147</v>
      </c>
      <c r="AT308" s="219" t="s">
        <v>143</v>
      </c>
      <c r="AU308" s="219" t="s">
        <v>82</v>
      </c>
      <c r="AY308" s="20" t="s">
        <v>141</v>
      </c>
      <c r="BE308" s="220">
        <f>IF(N308="základní",J308,0)</f>
        <v>0</v>
      </c>
      <c r="BF308" s="220">
        <f>IF(N308="snížená",J308,0)</f>
        <v>0</v>
      </c>
      <c r="BG308" s="220">
        <f>IF(N308="zákl. přenesená",J308,0)</f>
        <v>0</v>
      </c>
      <c r="BH308" s="220">
        <f>IF(N308="sníž. přenesená",J308,0)</f>
        <v>0</v>
      </c>
      <c r="BI308" s="220">
        <f>IF(N308="nulová",J308,0)</f>
        <v>0</v>
      </c>
      <c r="BJ308" s="20" t="s">
        <v>80</v>
      </c>
      <c r="BK308" s="220">
        <f>ROUND(I308*H308,2)</f>
        <v>0</v>
      </c>
      <c r="BL308" s="20" t="s">
        <v>147</v>
      </c>
      <c r="BM308" s="219" t="s">
        <v>449</v>
      </c>
    </row>
    <row r="309" s="2" customFormat="1">
      <c r="A309" s="41"/>
      <c r="B309" s="42"/>
      <c r="C309" s="43"/>
      <c r="D309" s="221" t="s">
        <v>149</v>
      </c>
      <c r="E309" s="43"/>
      <c r="F309" s="222" t="s">
        <v>450</v>
      </c>
      <c r="G309" s="43"/>
      <c r="H309" s="43"/>
      <c r="I309" s="223"/>
      <c r="J309" s="43"/>
      <c r="K309" s="43"/>
      <c r="L309" s="47"/>
      <c r="M309" s="224"/>
      <c r="N309" s="225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149</v>
      </c>
      <c r="AU309" s="20" t="s">
        <v>82</v>
      </c>
    </row>
    <row r="310" s="13" customFormat="1">
      <c r="A310" s="13"/>
      <c r="B310" s="226"/>
      <c r="C310" s="227"/>
      <c r="D310" s="228" t="s">
        <v>151</v>
      </c>
      <c r="E310" s="229" t="s">
        <v>19</v>
      </c>
      <c r="F310" s="230" t="s">
        <v>96</v>
      </c>
      <c r="G310" s="227"/>
      <c r="H310" s="231">
        <v>10.5</v>
      </c>
      <c r="I310" s="232"/>
      <c r="J310" s="227"/>
      <c r="K310" s="227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151</v>
      </c>
      <c r="AU310" s="237" t="s">
        <v>82</v>
      </c>
      <c r="AV310" s="13" t="s">
        <v>82</v>
      </c>
      <c r="AW310" s="13" t="s">
        <v>33</v>
      </c>
      <c r="AX310" s="13" t="s">
        <v>72</v>
      </c>
      <c r="AY310" s="237" t="s">
        <v>141</v>
      </c>
    </row>
    <row r="311" s="14" customFormat="1">
      <c r="A311" s="14"/>
      <c r="B311" s="238"/>
      <c r="C311" s="239"/>
      <c r="D311" s="228" t="s">
        <v>151</v>
      </c>
      <c r="E311" s="240" t="s">
        <v>19</v>
      </c>
      <c r="F311" s="241" t="s">
        <v>152</v>
      </c>
      <c r="G311" s="239"/>
      <c r="H311" s="242">
        <v>10.5</v>
      </c>
      <c r="I311" s="243"/>
      <c r="J311" s="239"/>
      <c r="K311" s="239"/>
      <c r="L311" s="244"/>
      <c r="M311" s="245"/>
      <c r="N311" s="246"/>
      <c r="O311" s="246"/>
      <c r="P311" s="246"/>
      <c r="Q311" s="246"/>
      <c r="R311" s="246"/>
      <c r="S311" s="246"/>
      <c r="T311" s="24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8" t="s">
        <v>151</v>
      </c>
      <c r="AU311" s="248" t="s">
        <v>82</v>
      </c>
      <c r="AV311" s="14" t="s">
        <v>147</v>
      </c>
      <c r="AW311" s="14" t="s">
        <v>33</v>
      </c>
      <c r="AX311" s="14" t="s">
        <v>80</v>
      </c>
      <c r="AY311" s="248" t="s">
        <v>141</v>
      </c>
    </row>
    <row r="312" s="2" customFormat="1" ht="21.75" customHeight="1">
      <c r="A312" s="41"/>
      <c r="B312" s="42"/>
      <c r="C312" s="208" t="s">
        <v>451</v>
      </c>
      <c r="D312" s="208" t="s">
        <v>143</v>
      </c>
      <c r="E312" s="209" t="s">
        <v>452</v>
      </c>
      <c r="F312" s="210" t="s">
        <v>453</v>
      </c>
      <c r="G312" s="211" t="s">
        <v>89</v>
      </c>
      <c r="H312" s="212">
        <v>10.5</v>
      </c>
      <c r="I312" s="213"/>
      <c r="J312" s="214">
        <f>ROUND(I312*H312,2)</f>
        <v>0</v>
      </c>
      <c r="K312" s="210" t="s">
        <v>146</v>
      </c>
      <c r="L312" s="47"/>
      <c r="M312" s="215" t="s">
        <v>19</v>
      </c>
      <c r="N312" s="216" t="s">
        <v>43</v>
      </c>
      <c r="O312" s="87"/>
      <c r="P312" s="217">
        <f>O312*H312</f>
        <v>0</v>
      </c>
      <c r="Q312" s="217">
        <v>0.091999999999999998</v>
      </c>
      <c r="R312" s="217">
        <f>Q312*H312</f>
        <v>0.96599999999999997</v>
      </c>
      <c r="S312" s="217">
        <v>0</v>
      </c>
      <c r="T312" s="218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9" t="s">
        <v>147</v>
      </c>
      <c r="AT312" s="219" t="s">
        <v>143</v>
      </c>
      <c r="AU312" s="219" t="s">
        <v>82</v>
      </c>
      <c r="AY312" s="20" t="s">
        <v>141</v>
      </c>
      <c r="BE312" s="220">
        <f>IF(N312="základní",J312,0)</f>
        <v>0</v>
      </c>
      <c r="BF312" s="220">
        <f>IF(N312="snížená",J312,0)</f>
        <v>0</v>
      </c>
      <c r="BG312" s="220">
        <f>IF(N312="zákl. přenesená",J312,0)</f>
        <v>0</v>
      </c>
      <c r="BH312" s="220">
        <f>IF(N312="sníž. přenesená",J312,0)</f>
        <v>0</v>
      </c>
      <c r="BI312" s="220">
        <f>IF(N312="nulová",J312,0)</f>
        <v>0</v>
      </c>
      <c r="BJ312" s="20" t="s">
        <v>80</v>
      </c>
      <c r="BK312" s="220">
        <f>ROUND(I312*H312,2)</f>
        <v>0</v>
      </c>
      <c r="BL312" s="20" t="s">
        <v>147</v>
      </c>
      <c r="BM312" s="219" t="s">
        <v>454</v>
      </c>
    </row>
    <row r="313" s="2" customFormat="1">
      <c r="A313" s="41"/>
      <c r="B313" s="42"/>
      <c r="C313" s="43"/>
      <c r="D313" s="221" t="s">
        <v>149</v>
      </c>
      <c r="E313" s="43"/>
      <c r="F313" s="222" t="s">
        <v>455</v>
      </c>
      <c r="G313" s="43"/>
      <c r="H313" s="43"/>
      <c r="I313" s="223"/>
      <c r="J313" s="43"/>
      <c r="K313" s="43"/>
      <c r="L313" s="47"/>
      <c r="M313" s="224"/>
      <c r="N313" s="225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149</v>
      </c>
      <c r="AU313" s="20" t="s">
        <v>82</v>
      </c>
    </row>
    <row r="314" s="15" customFormat="1">
      <c r="A314" s="15"/>
      <c r="B314" s="249"/>
      <c r="C314" s="250"/>
      <c r="D314" s="228" t="s">
        <v>151</v>
      </c>
      <c r="E314" s="251" t="s">
        <v>19</v>
      </c>
      <c r="F314" s="252" t="s">
        <v>456</v>
      </c>
      <c r="G314" s="250"/>
      <c r="H314" s="251" t="s">
        <v>19</v>
      </c>
      <c r="I314" s="253"/>
      <c r="J314" s="250"/>
      <c r="K314" s="250"/>
      <c r="L314" s="254"/>
      <c r="M314" s="255"/>
      <c r="N314" s="256"/>
      <c r="O314" s="256"/>
      <c r="P314" s="256"/>
      <c r="Q314" s="256"/>
      <c r="R314" s="256"/>
      <c r="S314" s="256"/>
      <c r="T314" s="257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8" t="s">
        <v>151</v>
      </c>
      <c r="AU314" s="258" t="s">
        <v>82</v>
      </c>
      <c r="AV314" s="15" t="s">
        <v>80</v>
      </c>
      <c r="AW314" s="15" t="s">
        <v>33</v>
      </c>
      <c r="AX314" s="15" t="s">
        <v>72</v>
      </c>
      <c r="AY314" s="258" t="s">
        <v>141</v>
      </c>
    </row>
    <row r="315" s="13" customFormat="1">
      <c r="A315" s="13"/>
      <c r="B315" s="226"/>
      <c r="C315" s="227"/>
      <c r="D315" s="228" t="s">
        <v>151</v>
      </c>
      <c r="E315" s="229" t="s">
        <v>19</v>
      </c>
      <c r="F315" s="230" t="s">
        <v>92</v>
      </c>
      <c r="G315" s="227"/>
      <c r="H315" s="231">
        <v>10.5</v>
      </c>
      <c r="I315" s="232"/>
      <c r="J315" s="227"/>
      <c r="K315" s="227"/>
      <c r="L315" s="233"/>
      <c r="M315" s="234"/>
      <c r="N315" s="235"/>
      <c r="O315" s="235"/>
      <c r="P315" s="235"/>
      <c r="Q315" s="235"/>
      <c r="R315" s="235"/>
      <c r="S315" s="235"/>
      <c r="T315" s="23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7" t="s">
        <v>151</v>
      </c>
      <c r="AU315" s="237" t="s">
        <v>82</v>
      </c>
      <c r="AV315" s="13" t="s">
        <v>82</v>
      </c>
      <c r="AW315" s="13" t="s">
        <v>33</v>
      </c>
      <c r="AX315" s="13" t="s">
        <v>72</v>
      </c>
      <c r="AY315" s="237" t="s">
        <v>141</v>
      </c>
    </row>
    <row r="316" s="14" customFormat="1">
      <c r="A316" s="14"/>
      <c r="B316" s="238"/>
      <c r="C316" s="239"/>
      <c r="D316" s="228" t="s">
        <v>151</v>
      </c>
      <c r="E316" s="240" t="s">
        <v>19</v>
      </c>
      <c r="F316" s="241" t="s">
        <v>152</v>
      </c>
      <c r="G316" s="239"/>
      <c r="H316" s="242">
        <v>10.5</v>
      </c>
      <c r="I316" s="243"/>
      <c r="J316" s="239"/>
      <c r="K316" s="239"/>
      <c r="L316" s="244"/>
      <c r="M316" s="245"/>
      <c r="N316" s="246"/>
      <c r="O316" s="246"/>
      <c r="P316" s="246"/>
      <c r="Q316" s="246"/>
      <c r="R316" s="246"/>
      <c r="S316" s="246"/>
      <c r="T316" s="24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8" t="s">
        <v>151</v>
      </c>
      <c r="AU316" s="248" t="s">
        <v>82</v>
      </c>
      <c r="AV316" s="14" t="s">
        <v>147</v>
      </c>
      <c r="AW316" s="14" t="s">
        <v>33</v>
      </c>
      <c r="AX316" s="14" t="s">
        <v>80</v>
      </c>
      <c r="AY316" s="248" t="s">
        <v>141</v>
      </c>
    </row>
    <row r="317" s="2" customFormat="1" ht="21.75" customHeight="1">
      <c r="A317" s="41"/>
      <c r="B317" s="42"/>
      <c r="C317" s="208" t="s">
        <v>457</v>
      </c>
      <c r="D317" s="208" t="s">
        <v>143</v>
      </c>
      <c r="E317" s="209" t="s">
        <v>458</v>
      </c>
      <c r="F317" s="210" t="s">
        <v>459</v>
      </c>
      <c r="G317" s="211" t="s">
        <v>89</v>
      </c>
      <c r="H317" s="212">
        <v>10.5</v>
      </c>
      <c r="I317" s="213"/>
      <c r="J317" s="214">
        <f>ROUND(I317*H317,2)</f>
        <v>0</v>
      </c>
      <c r="K317" s="210" t="s">
        <v>19</v>
      </c>
      <c r="L317" s="47"/>
      <c r="M317" s="215" t="s">
        <v>19</v>
      </c>
      <c r="N317" s="216" t="s">
        <v>43</v>
      </c>
      <c r="O317" s="87"/>
      <c r="P317" s="217">
        <f>O317*H317</f>
        <v>0</v>
      </c>
      <c r="Q317" s="217">
        <v>0.097919999999999993</v>
      </c>
      <c r="R317" s="217">
        <f>Q317*H317</f>
        <v>1.02816</v>
      </c>
      <c r="S317" s="217">
        <v>0</v>
      </c>
      <c r="T317" s="218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9" t="s">
        <v>147</v>
      </c>
      <c r="AT317" s="219" t="s">
        <v>143</v>
      </c>
      <c r="AU317" s="219" t="s">
        <v>82</v>
      </c>
      <c r="AY317" s="20" t="s">
        <v>141</v>
      </c>
      <c r="BE317" s="220">
        <f>IF(N317="základní",J317,0)</f>
        <v>0</v>
      </c>
      <c r="BF317" s="220">
        <f>IF(N317="snížená",J317,0)</f>
        <v>0</v>
      </c>
      <c r="BG317" s="220">
        <f>IF(N317="zákl. přenesená",J317,0)</f>
        <v>0</v>
      </c>
      <c r="BH317" s="220">
        <f>IF(N317="sníž. přenesená",J317,0)</f>
        <v>0</v>
      </c>
      <c r="BI317" s="220">
        <f>IF(N317="nulová",J317,0)</f>
        <v>0</v>
      </c>
      <c r="BJ317" s="20" t="s">
        <v>80</v>
      </c>
      <c r="BK317" s="220">
        <f>ROUND(I317*H317,2)</f>
        <v>0</v>
      </c>
      <c r="BL317" s="20" t="s">
        <v>147</v>
      </c>
      <c r="BM317" s="219" t="s">
        <v>460</v>
      </c>
    </row>
    <row r="318" s="13" customFormat="1">
      <c r="A318" s="13"/>
      <c r="B318" s="226"/>
      <c r="C318" s="227"/>
      <c r="D318" s="228" t="s">
        <v>151</v>
      </c>
      <c r="E318" s="229" t="s">
        <v>19</v>
      </c>
      <c r="F318" s="230" t="s">
        <v>96</v>
      </c>
      <c r="G318" s="227"/>
      <c r="H318" s="231">
        <v>10.5</v>
      </c>
      <c r="I318" s="232"/>
      <c r="J318" s="227"/>
      <c r="K318" s="227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151</v>
      </c>
      <c r="AU318" s="237" t="s">
        <v>82</v>
      </c>
      <c r="AV318" s="13" t="s">
        <v>82</v>
      </c>
      <c r="AW318" s="13" t="s">
        <v>33</v>
      </c>
      <c r="AX318" s="13" t="s">
        <v>72</v>
      </c>
      <c r="AY318" s="237" t="s">
        <v>141</v>
      </c>
    </row>
    <row r="319" s="14" customFormat="1">
      <c r="A319" s="14"/>
      <c r="B319" s="238"/>
      <c r="C319" s="239"/>
      <c r="D319" s="228" t="s">
        <v>151</v>
      </c>
      <c r="E319" s="240" t="s">
        <v>19</v>
      </c>
      <c r="F319" s="241" t="s">
        <v>152</v>
      </c>
      <c r="G319" s="239"/>
      <c r="H319" s="242">
        <v>10.5</v>
      </c>
      <c r="I319" s="243"/>
      <c r="J319" s="239"/>
      <c r="K319" s="239"/>
      <c r="L319" s="244"/>
      <c r="M319" s="245"/>
      <c r="N319" s="246"/>
      <c r="O319" s="246"/>
      <c r="P319" s="246"/>
      <c r="Q319" s="246"/>
      <c r="R319" s="246"/>
      <c r="S319" s="246"/>
      <c r="T319" s="24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151</v>
      </c>
      <c r="AU319" s="248" t="s">
        <v>82</v>
      </c>
      <c r="AV319" s="14" t="s">
        <v>147</v>
      </c>
      <c r="AW319" s="14" t="s">
        <v>33</v>
      </c>
      <c r="AX319" s="14" t="s">
        <v>80</v>
      </c>
      <c r="AY319" s="248" t="s">
        <v>141</v>
      </c>
    </row>
    <row r="320" s="2" customFormat="1" ht="16.5" customHeight="1">
      <c r="A320" s="41"/>
      <c r="B320" s="42"/>
      <c r="C320" s="208" t="s">
        <v>461</v>
      </c>
      <c r="D320" s="208" t="s">
        <v>143</v>
      </c>
      <c r="E320" s="209" t="s">
        <v>462</v>
      </c>
      <c r="F320" s="210" t="s">
        <v>463</v>
      </c>
      <c r="G320" s="211" t="s">
        <v>89</v>
      </c>
      <c r="H320" s="212">
        <v>10.5</v>
      </c>
      <c r="I320" s="213"/>
      <c r="J320" s="214">
        <f>ROUND(I320*H320,2)</f>
        <v>0</v>
      </c>
      <c r="K320" s="210" t="s">
        <v>146</v>
      </c>
      <c r="L320" s="47"/>
      <c r="M320" s="215" t="s">
        <v>19</v>
      </c>
      <c r="N320" s="216" t="s">
        <v>43</v>
      </c>
      <c r="O320" s="87"/>
      <c r="P320" s="217">
        <f>O320*H320</f>
        <v>0</v>
      </c>
      <c r="Q320" s="217">
        <v>0.19628000000000001</v>
      </c>
      <c r="R320" s="217">
        <f>Q320*H320</f>
        <v>2.06094</v>
      </c>
      <c r="S320" s="217">
        <v>0</v>
      </c>
      <c r="T320" s="218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9" t="s">
        <v>147</v>
      </c>
      <c r="AT320" s="219" t="s">
        <v>143</v>
      </c>
      <c r="AU320" s="219" t="s">
        <v>82</v>
      </c>
      <c r="AY320" s="20" t="s">
        <v>141</v>
      </c>
      <c r="BE320" s="220">
        <f>IF(N320="základní",J320,0)</f>
        <v>0</v>
      </c>
      <c r="BF320" s="220">
        <f>IF(N320="snížená",J320,0)</f>
        <v>0</v>
      </c>
      <c r="BG320" s="220">
        <f>IF(N320="zákl. přenesená",J320,0)</f>
        <v>0</v>
      </c>
      <c r="BH320" s="220">
        <f>IF(N320="sníž. přenesená",J320,0)</f>
        <v>0</v>
      </c>
      <c r="BI320" s="220">
        <f>IF(N320="nulová",J320,0)</f>
        <v>0</v>
      </c>
      <c r="BJ320" s="20" t="s">
        <v>80</v>
      </c>
      <c r="BK320" s="220">
        <f>ROUND(I320*H320,2)</f>
        <v>0</v>
      </c>
      <c r="BL320" s="20" t="s">
        <v>147</v>
      </c>
      <c r="BM320" s="219" t="s">
        <v>464</v>
      </c>
    </row>
    <row r="321" s="2" customFormat="1">
      <c r="A321" s="41"/>
      <c r="B321" s="42"/>
      <c r="C321" s="43"/>
      <c r="D321" s="221" t="s">
        <v>149</v>
      </c>
      <c r="E321" s="43"/>
      <c r="F321" s="222" t="s">
        <v>465</v>
      </c>
      <c r="G321" s="43"/>
      <c r="H321" s="43"/>
      <c r="I321" s="223"/>
      <c r="J321" s="43"/>
      <c r="K321" s="43"/>
      <c r="L321" s="47"/>
      <c r="M321" s="224"/>
      <c r="N321" s="225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149</v>
      </c>
      <c r="AU321" s="20" t="s">
        <v>82</v>
      </c>
    </row>
    <row r="322" s="13" customFormat="1">
      <c r="A322" s="13"/>
      <c r="B322" s="226"/>
      <c r="C322" s="227"/>
      <c r="D322" s="228" t="s">
        <v>151</v>
      </c>
      <c r="E322" s="229" t="s">
        <v>19</v>
      </c>
      <c r="F322" s="230" t="s">
        <v>96</v>
      </c>
      <c r="G322" s="227"/>
      <c r="H322" s="231">
        <v>10.5</v>
      </c>
      <c r="I322" s="232"/>
      <c r="J322" s="227"/>
      <c r="K322" s="227"/>
      <c r="L322" s="233"/>
      <c r="M322" s="234"/>
      <c r="N322" s="235"/>
      <c r="O322" s="235"/>
      <c r="P322" s="235"/>
      <c r="Q322" s="235"/>
      <c r="R322" s="235"/>
      <c r="S322" s="235"/>
      <c r="T322" s="23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7" t="s">
        <v>151</v>
      </c>
      <c r="AU322" s="237" t="s">
        <v>82</v>
      </c>
      <c r="AV322" s="13" t="s">
        <v>82</v>
      </c>
      <c r="AW322" s="13" t="s">
        <v>33</v>
      </c>
      <c r="AX322" s="13" t="s">
        <v>72</v>
      </c>
      <c r="AY322" s="237" t="s">
        <v>141</v>
      </c>
    </row>
    <row r="323" s="14" customFormat="1">
      <c r="A323" s="14"/>
      <c r="B323" s="238"/>
      <c r="C323" s="239"/>
      <c r="D323" s="228" t="s">
        <v>151</v>
      </c>
      <c r="E323" s="240" t="s">
        <v>19</v>
      </c>
      <c r="F323" s="241" t="s">
        <v>152</v>
      </c>
      <c r="G323" s="239"/>
      <c r="H323" s="242">
        <v>10.5</v>
      </c>
      <c r="I323" s="243"/>
      <c r="J323" s="239"/>
      <c r="K323" s="239"/>
      <c r="L323" s="244"/>
      <c r="M323" s="245"/>
      <c r="N323" s="246"/>
      <c r="O323" s="246"/>
      <c r="P323" s="246"/>
      <c r="Q323" s="246"/>
      <c r="R323" s="246"/>
      <c r="S323" s="246"/>
      <c r="T323" s="24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8" t="s">
        <v>151</v>
      </c>
      <c r="AU323" s="248" t="s">
        <v>82</v>
      </c>
      <c r="AV323" s="14" t="s">
        <v>147</v>
      </c>
      <c r="AW323" s="14" t="s">
        <v>33</v>
      </c>
      <c r="AX323" s="14" t="s">
        <v>80</v>
      </c>
      <c r="AY323" s="248" t="s">
        <v>141</v>
      </c>
    </row>
    <row r="324" s="2" customFormat="1" ht="37.8" customHeight="1">
      <c r="A324" s="41"/>
      <c r="B324" s="42"/>
      <c r="C324" s="208" t="s">
        <v>466</v>
      </c>
      <c r="D324" s="208" t="s">
        <v>143</v>
      </c>
      <c r="E324" s="209" t="s">
        <v>467</v>
      </c>
      <c r="F324" s="210" t="s">
        <v>468</v>
      </c>
      <c r="G324" s="211" t="s">
        <v>89</v>
      </c>
      <c r="H324" s="212">
        <v>10.5</v>
      </c>
      <c r="I324" s="213"/>
      <c r="J324" s="214">
        <f>ROUND(I324*H324,2)</f>
        <v>0</v>
      </c>
      <c r="K324" s="210" t="s">
        <v>146</v>
      </c>
      <c r="L324" s="47"/>
      <c r="M324" s="215" t="s">
        <v>19</v>
      </c>
      <c r="N324" s="216" t="s">
        <v>43</v>
      </c>
      <c r="O324" s="87"/>
      <c r="P324" s="217">
        <f>O324*H324</f>
        <v>0</v>
      </c>
      <c r="Q324" s="217">
        <v>0.089219999999999994</v>
      </c>
      <c r="R324" s="217">
        <f>Q324*H324</f>
        <v>0.93680999999999992</v>
      </c>
      <c r="S324" s="217">
        <v>0</v>
      </c>
      <c r="T324" s="218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9" t="s">
        <v>147</v>
      </c>
      <c r="AT324" s="219" t="s">
        <v>143</v>
      </c>
      <c r="AU324" s="219" t="s">
        <v>82</v>
      </c>
      <c r="AY324" s="20" t="s">
        <v>141</v>
      </c>
      <c r="BE324" s="220">
        <f>IF(N324="základní",J324,0)</f>
        <v>0</v>
      </c>
      <c r="BF324" s="220">
        <f>IF(N324="snížená",J324,0)</f>
        <v>0</v>
      </c>
      <c r="BG324" s="220">
        <f>IF(N324="zákl. přenesená",J324,0)</f>
        <v>0</v>
      </c>
      <c r="BH324" s="220">
        <f>IF(N324="sníž. přenesená",J324,0)</f>
        <v>0</v>
      </c>
      <c r="BI324" s="220">
        <f>IF(N324="nulová",J324,0)</f>
        <v>0</v>
      </c>
      <c r="BJ324" s="20" t="s">
        <v>80</v>
      </c>
      <c r="BK324" s="220">
        <f>ROUND(I324*H324,2)</f>
        <v>0</v>
      </c>
      <c r="BL324" s="20" t="s">
        <v>147</v>
      </c>
      <c r="BM324" s="219" t="s">
        <v>469</v>
      </c>
    </row>
    <row r="325" s="2" customFormat="1">
      <c r="A325" s="41"/>
      <c r="B325" s="42"/>
      <c r="C325" s="43"/>
      <c r="D325" s="221" t="s">
        <v>149</v>
      </c>
      <c r="E325" s="43"/>
      <c r="F325" s="222" t="s">
        <v>470</v>
      </c>
      <c r="G325" s="43"/>
      <c r="H325" s="43"/>
      <c r="I325" s="223"/>
      <c r="J325" s="43"/>
      <c r="K325" s="43"/>
      <c r="L325" s="47"/>
      <c r="M325" s="224"/>
      <c r="N325" s="225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149</v>
      </c>
      <c r="AU325" s="20" t="s">
        <v>82</v>
      </c>
    </row>
    <row r="326" s="13" customFormat="1">
      <c r="A326" s="13"/>
      <c r="B326" s="226"/>
      <c r="C326" s="227"/>
      <c r="D326" s="228" t="s">
        <v>151</v>
      </c>
      <c r="E326" s="229" t="s">
        <v>19</v>
      </c>
      <c r="F326" s="230" t="s">
        <v>92</v>
      </c>
      <c r="G326" s="227"/>
      <c r="H326" s="231">
        <v>10.5</v>
      </c>
      <c r="I326" s="232"/>
      <c r="J326" s="227"/>
      <c r="K326" s="227"/>
      <c r="L326" s="233"/>
      <c r="M326" s="234"/>
      <c r="N326" s="235"/>
      <c r="O326" s="235"/>
      <c r="P326" s="235"/>
      <c r="Q326" s="235"/>
      <c r="R326" s="235"/>
      <c r="S326" s="235"/>
      <c r="T326" s="23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7" t="s">
        <v>151</v>
      </c>
      <c r="AU326" s="237" t="s">
        <v>82</v>
      </c>
      <c r="AV326" s="13" t="s">
        <v>82</v>
      </c>
      <c r="AW326" s="13" t="s">
        <v>33</v>
      </c>
      <c r="AX326" s="13" t="s">
        <v>72</v>
      </c>
      <c r="AY326" s="237" t="s">
        <v>141</v>
      </c>
    </row>
    <row r="327" s="14" customFormat="1">
      <c r="A327" s="14"/>
      <c r="B327" s="238"/>
      <c r="C327" s="239"/>
      <c r="D327" s="228" t="s">
        <v>151</v>
      </c>
      <c r="E327" s="240" t="s">
        <v>19</v>
      </c>
      <c r="F327" s="241" t="s">
        <v>152</v>
      </c>
      <c r="G327" s="239"/>
      <c r="H327" s="242">
        <v>10.5</v>
      </c>
      <c r="I327" s="243"/>
      <c r="J327" s="239"/>
      <c r="K327" s="239"/>
      <c r="L327" s="244"/>
      <c r="M327" s="245"/>
      <c r="N327" s="246"/>
      <c r="O327" s="246"/>
      <c r="P327" s="246"/>
      <c r="Q327" s="246"/>
      <c r="R327" s="246"/>
      <c r="S327" s="246"/>
      <c r="T327" s="247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8" t="s">
        <v>151</v>
      </c>
      <c r="AU327" s="248" t="s">
        <v>82</v>
      </c>
      <c r="AV327" s="14" t="s">
        <v>147</v>
      </c>
      <c r="AW327" s="14" t="s">
        <v>33</v>
      </c>
      <c r="AX327" s="14" t="s">
        <v>80</v>
      </c>
      <c r="AY327" s="248" t="s">
        <v>141</v>
      </c>
    </row>
    <row r="328" s="12" customFormat="1" ht="22.8" customHeight="1">
      <c r="A328" s="12"/>
      <c r="B328" s="192"/>
      <c r="C328" s="193"/>
      <c r="D328" s="194" t="s">
        <v>71</v>
      </c>
      <c r="E328" s="206" t="s">
        <v>184</v>
      </c>
      <c r="F328" s="206" t="s">
        <v>471</v>
      </c>
      <c r="G328" s="193"/>
      <c r="H328" s="193"/>
      <c r="I328" s="196"/>
      <c r="J328" s="207">
        <f>BK328</f>
        <v>0</v>
      </c>
      <c r="K328" s="193"/>
      <c r="L328" s="198"/>
      <c r="M328" s="199"/>
      <c r="N328" s="200"/>
      <c r="O328" s="200"/>
      <c r="P328" s="201">
        <f>SUM(P329:P417)</f>
        <v>0</v>
      </c>
      <c r="Q328" s="200"/>
      <c r="R328" s="201">
        <f>SUM(R329:R417)</f>
        <v>21.125879749999999</v>
      </c>
      <c r="S328" s="200"/>
      <c r="T328" s="202">
        <f>SUM(T329:T417)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3" t="s">
        <v>80</v>
      </c>
      <c r="AT328" s="204" t="s">
        <v>71</v>
      </c>
      <c r="AU328" s="204" t="s">
        <v>80</v>
      </c>
      <c r="AY328" s="203" t="s">
        <v>141</v>
      </c>
      <c r="BK328" s="205">
        <f>SUM(BK329:BK417)</f>
        <v>0</v>
      </c>
    </row>
    <row r="329" s="2" customFormat="1" ht="21.75" customHeight="1">
      <c r="A329" s="41"/>
      <c r="B329" s="42"/>
      <c r="C329" s="208" t="s">
        <v>472</v>
      </c>
      <c r="D329" s="208" t="s">
        <v>143</v>
      </c>
      <c r="E329" s="209" t="s">
        <v>473</v>
      </c>
      <c r="F329" s="210" t="s">
        <v>474</v>
      </c>
      <c r="G329" s="211" t="s">
        <v>169</v>
      </c>
      <c r="H329" s="212">
        <v>122.8</v>
      </c>
      <c r="I329" s="213"/>
      <c r="J329" s="214">
        <f>ROUND(I329*H329,2)</f>
        <v>0</v>
      </c>
      <c r="K329" s="210" t="s">
        <v>146</v>
      </c>
      <c r="L329" s="47"/>
      <c r="M329" s="215" t="s">
        <v>19</v>
      </c>
      <c r="N329" s="216" t="s">
        <v>43</v>
      </c>
      <c r="O329" s="87"/>
      <c r="P329" s="217">
        <f>O329*H329</f>
        <v>0</v>
      </c>
      <c r="Q329" s="217">
        <v>0</v>
      </c>
      <c r="R329" s="217">
        <f>Q329*H329</f>
        <v>0</v>
      </c>
      <c r="S329" s="217">
        <v>0</v>
      </c>
      <c r="T329" s="218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9" t="s">
        <v>147</v>
      </c>
      <c r="AT329" s="219" t="s">
        <v>143</v>
      </c>
      <c r="AU329" s="219" t="s">
        <v>82</v>
      </c>
      <c r="AY329" s="20" t="s">
        <v>141</v>
      </c>
      <c r="BE329" s="220">
        <f>IF(N329="základní",J329,0)</f>
        <v>0</v>
      </c>
      <c r="BF329" s="220">
        <f>IF(N329="snížená",J329,0)</f>
        <v>0</v>
      </c>
      <c r="BG329" s="220">
        <f>IF(N329="zákl. přenesená",J329,0)</f>
        <v>0</v>
      </c>
      <c r="BH329" s="220">
        <f>IF(N329="sníž. přenesená",J329,0)</f>
        <v>0</v>
      </c>
      <c r="BI329" s="220">
        <f>IF(N329="nulová",J329,0)</f>
        <v>0</v>
      </c>
      <c r="BJ329" s="20" t="s">
        <v>80</v>
      </c>
      <c r="BK329" s="220">
        <f>ROUND(I329*H329,2)</f>
        <v>0</v>
      </c>
      <c r="BL329" s="20" t="s">
        <v>147</v>
      </c>
      <c r="BM329" s="219" t="s">
        <v>475</v>
      </c>
    </row>
    <row r="330" s="2" customFormat="1">
      <c r="A330" s="41"/>
      <c r="B330" s="42"/>
      <c r="C330" s="43"/>
      <c r="D330" s="221" t="s">
        <v>149</v>
      </c>
      <c r="E330" s="43"/>
      <c r="F330" s="222" t="s">
        <v>476</v>
      </c>
      <c r="G330" s="43"/>
      <c r="H330" s="43"/>
      <c r="I330" s="223"/>
      <c r="J330" s="43"/>
      <c r="K330" s="43"/>
      <c r="L330" s="47"/>
      <c r="M330" s="224"/>
      <c r="N330" s="225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149</v>
      </c>
      <c r="AU330" s="20" t="s">
        <v>82</v>
      </c>
    </row>
    <row r="331" s="2" customFormat="1" ht="16.5" customHeight="1">
      <c r="A331" s="41"/>
      <c r="B331" s="42"/>
      <c r="C331" s="270" t="s">
        <v>477</v>
      </c>
      <c r="D331" s="270" t="s">
        <v>346</v>
      </c>
      <c r="E331" s="271" t="s">
        <v>478</v>
      </c>
      <c r="F331" s="272" t="s">
        <v>479</v>
      </c>
      <c r="G331" s="273" t="s">
        <v>169</v>
      </c>
      <c r="H331" s="274">
        <v>124.02800000000001</v>
      </c>
      <c r="I331" s="275"/>
      <c r="J331" s="276">
        <f>ROUND(I331*H331,2)</f>
        <v>0</v>
      </c>
      <c r="K331" s="272" t="s">
        <v>146</v>
      </c>
      <c r="L331" s="277"/>
      <c r="M331" s="278" t="s">
        <v>19</v>
      </c>
      <c r="N331" s="279" t="s">
        <v>43</v>
      </c>
      <c r="O331" s="87"/>
      <c r="P331" s="217">
        <f>O331*H331</f>
        <v>0</v>
      </c>
      <c r="Q331" s="217">
        <v>0.061499999999999999</v>
      </c>
      <c r="R331" s="217">
        <f>Q331*H331</f>
        <v>7.6277220000000003</v>
      </c>
      <c r="S331" s="217">
        <v>0</v>
      </c>
      <c r="T331" s="218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9" t="s">
        <v>184</v>
      </c>
      <c r="AT331" s="219" t="s">
        <v>346</v>
      </c>
      <c r="AU331" s="219" t="s">
        <v>82</v>
      </c>
      <c r="AY331" s="20" t="s">
        <v>141</v>
      </c>
      <c r="BE331" s="220">
        <f>IF(N331="základní",J331,0)</f>
        <v>0</v>
      </c>
      <c r="BF331" s="220">
        <f>IF(N331="snížená",J331,0)</f>
        <v>0</v>
      </c>
      <c r="BG331" s="220">
        <f>IF(N331="zákl. přenesená",J331,0)</f>
        <v>0</v>
      </c>
      <c r="BH331" s="220">
        <f>IF(N331="sníž. přenesená",J331,0)</f>
        <v>0</v>
      </c>
      <c r="BI331" s="220">
        <f>IF(N331="nulová",J331,0)</f>
        <v>0</v>
      </c>
      <c r="BJ331" s="20" t="s">
        <v>80</v>
      </c>
      <c r="BK331" s="220">
        <f>ROUND(I331*H331,2)</f>
        <v>0</v>
      </c>
      <c r="BL331" s="20" t="s">
        <v>147</v>
      </c>
      <c r="BM331" s="219" t="s">
        <v>480</v>
      </c>
    </row>
    <row r="332" s="13" customFormat="1">
      <c r="A332" s="13"/>
      <c r="B332" s="226"/>
      <c r="C332" s="227"/>
      <c r="D332" s="228" t="s">
        <v>151</v>
      </c>
      <c r="E332" s="227"/>
      <c r="F332" s="230" t="s">
        <v>481</v>
      </c>
      <c r="G332" s="227"/>
      <c r="H332" s="231">
        <v>124.02800000000001</v>
      </c>
      <c r="I332" s="232"/>
      <c r="J332" s="227"/>
      <c r="K332" s="227"/>
      <c r="L332" s="233"/>
      <c r="M332" s="234"/>
      <c r="N332" s="235"/>
      <c r="O332" s="235"/>
      <c r="P332" s="235"/>
      <c r="Q332" s="235"/>
      <c r="R332" s="235"/>
      <c r="S332" s="235"/>
      <c r="T332" s="23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7" t="s">
        <v>151</v>
      </c>
      <c r="AU332" s="237" t="s">
        <v>82</v>
      </c>
      <c r="AV332" s="13" t="s">
        <v>82</v>
      </c>
      <c r="AW332" s="13" t="s">
        <v>4</v>
      </c>
      <c r="AX332" s="13" t="s">
        <v>80</v>
      </c>
      <c r="AY332" s="237" t="s">
        <v>141</v>
      </c>
    </row>
    <row r="333" s="2" customFormat="1" ht="16.5" customHeight="1">
      <c r="A333" s="41"/>
      <c r="B333" s="42"/>
      <c r="C333" s="270" t="s">
        <v>482</v>
      </c>
      <c r="D333" s="270" t="s">
        <v>346</v>
      </c>
      <c r="E333" s="271" t="s">
        <v>483</v>
      </c>
      <c r="F333" s="272" t="s">
        <v>484</v>
      </c>
      <c r="G333" s="273" t="s">
        <v>380</v>
      </c>
      <c r="H333" s="274">
        <v>28</v>
      </c>
      <c r="I333" s="275"/>
      <c r="J333" s="276">
        <f>ROUND(I333*H333,2)</f>
        <v>0</v>
      </c>
      <c r="K333" s="272" t="s">
        <v>146</v>
      </c>
      <c r="L333" s="277"/>
      <c r="M333" s="278" t="s">
        <v>19</v>
      </c>
      <c r="N333" s="279" t="s">
        <v>43</v>
      </c>
      <c r="O333" s="87"/>
      <c r="P333" s="217">
        <f>O333*H333</f>
        <v>0</v>
      </c>
      <c r="Q333" s="217">
        <v>0.0011999999999999999</v>
      </c>
      <c r="R333" s="217">
        <f>Q333*H333</f>
        <v>0.033599999999999998</v>
      </c>
      <c r="S333" s="217">
        <v>0</v>
      </c>
      <c r="T333" s="218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9" t="s">
        <v>184</v>
      </c>
      <c r="AT333" s="219" t="s">
        <v>346</v>
      </c>
      <c r="AU333" s="219" t="s">
        <v>82</v>
      </c>
      <c r="AY333" s="20" t="s">
        <v>141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20" t="s">
        <v>80</v>
      </c>
      <c r="BK333" s="220">
        <f>ROUND(I333*H333,2)</f>
        <v>0</v>
      </c>
      <c r="BL333" s="20" t="s">
        <v>147</v>
      </c>
      <c r="BM333" s="219" t="s">
        <v>485</v>
      </c>
    </row>
    <row r="334" s="2" customFormat="1">
      <c r="A334" s="41"/>
      <c r="B334" s="42"/>
      <c r="C334" s="43"/>
      <c r="D334" s="228" t="s">
        <v>406</v>
      </c>
      <c r="E334" s="43"/>
      <c r="F334" s="280" t="s">
        <v>486</v>
      </c>
      <c r="G334" s="43"/>
      <c r="H334" s="43"/>
      <c r="I334" s="223"/>
      <c r="J334" s="43"/>
      <c r="K334" s="43"/>
      <c r="L334" s="47"/>
      <c r="M334" s="224"/>
      <c r="N334" s="225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406</v>
      </c>
      <c r="AU334" s="20" t="s">
        <v>82</v>
      </c>
    </row>
    <row r="335" s="2" customFormat="1" ht="24.15" customHeight="1">
      <c r="A335" s="41"/>
      <c r="B335" s="42"/>
      <c r="C335" s="208" t="s">
        <v>487</v>
      </c>
      <c r="D335" s="208" t="s">
        <v>143</v>
      </c>
      <c r="E335" s="209" t="s">
        <v>488</v>
      </c>
      <c r="F335" s="210" t="s">
        <v>489</v>
      </c>
      <c r="G335" s="211" t="s">
        <v>380</v>
      </c>
      <c r="H335" s="212">
        <v>2</v>
      </c>
      <c r="I335" s="213"/>
      <c r="J335" s="214">
        <f>ROUND(I335*H335,2)</f>
        <v>0</v>
      </c>
      <c r="K335" s="210" t="s">
        <v>146</v>
      </c>
      <c r="L335" s="47"/>
      <c r="M335" s="215" t="s">
        <v>19</v>
      </c>
      <c r="N335" s="216" t="s">
        <v>43</v>
      </c>
      <c r="O335" s="87"/>
      <c r="P335" s="217">
        <f>O335*H335</f>
        <v>0</v>
      </c>
      <c r="Q335" s="217">
        <v>0.00167</v>
      </c>
      <c r="R335" s="217">
        <f>Q335*H335</f>
        <v>0.0033400000000000001</v>
      </c>
      <c r="S335" s="217">
        <v>0</v>
      </c>
      <c r="T335" s="218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9" t="s">
        <v>147</v>
      </c>
      <c r="AT335" s="219" t="s">
        <v>143</v>
      </c>
      <c r="AU335" s="219" t="s">
        <v>82</v>
      </c>
      <c r="AY335" s="20" t="s">
        <v>141</v>
      </c>
      <c r="BE335" s="220">
        <f>IF(N335="základní",J335,0)</f>
        <v>0</v>
      </c>
      <c r="BF335" s="220">
        <f>IF(N335="snížená",J335,0)</f>
        <v>0</v>
      </c>
      <c r="BG335" s="220">
        <f>IF(N335="zákl. přenesená",J335,0)</f>
        <v>0</v>
      </c>
      <c r="BH335" s="220">
        <f>IF(N335="sníž. přenesená",J335,0)</f>
        <v>0</v>
      </c>
      <c r="BI335" s="220">
        <f>IF(N335="nulová",J335,0)</f>
        <v>0</v>
      </c>
      <c r="BJ335" s="20" t="s">
        <v>80</v>
      </c>
      <c r="BK335" s="220">
        <f>ROUND(I335*H335,2)</f>
        <v>0</v>
      </c>
      <c r="BL335" s="20" t="s">
        <v>147</v>
      </c>
      <c r="BM335" s="219" t="s">
        <v>490</v>
      </c>
    </row>
    <row r="336" s="2" customFormat="1">
      <c r="A336" s="41"/>
      <c r="B336" s="42"/>
      <c r="C336" s="43"/>
      <c r="D336" s="221" t="s">
        <v>149</v>
      </c>
      <c r="E336" s="43"/>
      <c r="F336" s="222" t="s">
        <v>491</v>
      </c>
      <c r="G336" s="43"/>
      <c r="H336" s="43"/>
      <c r="I336" s="223"/>
      <c r="J336" s="43"/>
      <c r="K336" s="43"/>
      <c r="L336" s="47"/>
      <c r="M336" s="224"/>
      <c r="N336" s="225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149</v>
      </c>
      <c r="AU336" s="20" t="s">
        <v>82</v>
      </c>
    </row>
    <row r="337" s="2" customFormat="1" ht="16.5" customHeight="1">
      <c r="A337" s="41"/>
      <c r="B337" s="42"/>
      <c r="C337" s="270" t="s">
        <v>492</v>
      </c>
      <c r="D337" s="270" t="s">
        <v>346</v>
      </c>
      <c r="E337" s="271" t="s">
        <v>493</v>
      </c>
      <c r="F337" s="272" t="s">
        <v>494</v>
      </c>
      <c r="G337" s="273" t="s">
        <v>380</v>
      </c>
      <c r="H337" s="274">
        <v>1</v>
      </c>
      <c r="I337" s="275"/>
      <c r="J337" s="276">
        <f>ROUND(I337*H337,2)</f>
        <v>0</v>
      </c>
      <c r="K337" s="272" t="s">
        <v>19</v>
      </c>
      <c r="L337" s="277"/>
      <c r="M337" s="278" t="s">
        <v>19</v>
      </c>
      <c r="N337" s="279" t="s">
        <v>43</v>
      </c>
      <c r="O337" s="87"/>
      <c r="P337" s="217">
        <f>O337*H337</f>
        <v>0</v>
      </c>
      <c r="Q337" s="217">
        <v>0.012200000000000001</v>
      </c>
      <c r="R337" s="217">
        <f>Q337*H337</f>
        <v>0.012200000000000001</v>
      </c>
      <c r="S337" s="217">
        <v>0</v>
      </c>
      <c r="T337" s="218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9" t="s">
        <v>184</v>
      </c>
      <c r="AT337" s="219" t="s">
        <v>346</v>
      </c>
      <c r="AU337" s="219" t="s">
        <v>82</v>
      </c>
      <c r="AY337" s="20" t="s">
        <v>141</v>
      </c>
      <c r="BE337" s="220">
        <f>IF(N337="základní",J337,0)</f>
        <v>0</v>
      </c>
      <c r="BF337" s="220">
        <f>IF(N337="snížená",J337,0)</f>
        <v>0</v>
      </c>
      <c r="BG337" s="220">
        <f>IF(N337="zákl. přenesená",J337,0)</f>
        <v>0</v>
      </c>
      <c r="BH337" s="220">
        <f>IF(N337="sníž. přenesená",J337,0)</f>
        <v>0</v>
      </c>
      <c r="BI337" s="220">
        <f>IF(N337="nulová",J337,0)</f>
        <v>0</v>
      </c>
      <c r="BJ337" s="20" t="s">
        <v>80</v>
      </c>
      <c r="BK337" s="220">
        <f>ROUND(I337*H337,2)</f>
        <v>0</v>
      </c>
      <c r="BL337" s="20" t="s">
        <v>147</v>
      </c>
      <c r="BM337" s="219" t="s">
        <v>495</v>
      </c>
    </row>
    <row r="338" s="2" customFormat="1" ht="16.5" customHeight="1">
      <c r="A338" s="41"/>
      <c r="B338" s="42"/>
      <c r="C338" s="270" t="s">
        <v>496</v>
      </c>
      <c r="D338" s="270" t="s">
        <v>346</v>
      </c>
      <c r="E338" s="271" t="s">
        <v>497</v>
      </c>
      <c r="F338" s="272" t="s">
        <v>498</v>
      </c>
      <c r="G338" s="273" t="s">
        <v>380</v>
      </c>
      <c r="H338" s="274">
        <v>1</v>
      </c>
      <c r="I338" s="275"/>
      <c r="J338" s="276">
        <f>ROUND(I338*H338,2)</f>
        <v>0</v>
      </c>
      <c r="K338" s="272" t="s">
        <v>146</v>
      </c>
      <c r="L338" s="277"/>
      <c r="M338" s="278" t="s">
        <v>19</v>
      </c>
      <c r="N338" s="279" t="s">
        <v>43</v>
      </c>
      <c r="O338" s="87"/>
      <c r="P338" s="217">
        <f>O338*H338</f>
        <v>0</v>
      </c>
      <c r="Q338" s="217">
        <v>0.0095999999999999992</v>
      </c>
      <c r="R338" s="217">
        <f>Q338*H338</f>
        <v>0.0095999999999999992</v>
      </c>
      <c r="S338" s="217">
        <v>0</v>
      </c>
      <c r="T338" s="218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9" t="s">
        <v>184</v>
      </c>
      <c r="AT338" s="219" t="s">
        <v>346</v>
      </c>
      <c r="AU338" s="219" t="s">
        <v>82</v>
      </c>
      <c r="AY338" s="20" t="s">
        <v>141</v>
      </c>
      <c r="BE338" s="220">
        <f>IF(N338="základní",J338,0)</f>
        <v>0</v>
      </c>
      <c r="BF338" s="220">
        <f>IF(N338="snížená",J338,0)</f>
        <v>0</v>
      </c>
      <c r="BG338" s="220">
        <f>IF(N338="zákl. přenesená",J338,0)</f>
        <v>0</v>
      </c>
      <c r="BH338" s="220">
        <f>IF(N338="sníž. přenesená",J338,0)</f>
        <v>0</v>
      </c>
      <c r="BI338" s="220">
        <f>IF(N338="nulová",J338,0)</f>
        <v>0</v>
      </c>
      <c r="BJ338" s="20" t="s">
        <v>80</v>
      </c>
      <c r="BK338" s="220">
        <f>ROUND(I338*H338,2)</f>
        <v>0</v>
      </c>
      <c r="BL338" s="20" t="s">
        <v>147</v>
      </c>
      <c r="BM338" s="219" t="s">
        <v>499</v>
      </c>
    </row>
    <row r="339" s="2" customFormat="1" ht="16.5" customHeight="1">
      <c r="A339" s="41"/>
      <c r="B339" s="42"/>
      <c r="C339" s="270" t="s">
        <v>500</v>
      </c>
      <c r="D339" s="270" t="s">
        <v>346</v>
      </c>
      <c r="E339" s="271" t="s">
        <v>501</v>
      </c>
      <c r="F339" s="272" t="s">
        <v>502</v>
      </c>
      <c r="G339" s="273" t="s">
        <v>380</v>
      </c>
      <c r="H339" s="274">
        <v>4</v>
      </c>
      <c r="I339" s="275"/>
      <c r="J339" s="276">
        <f>ROUND(I339*H339,2)</f>
        <v>0</v>
      </c>
      <c r="K339" s="272" t="s">
        <v>146</v>
      </c>
      <c r="L339" s="277"/>
      <c r="M339" s="278" t="s">
        <v>19</v>
      </c>
      <c r="N339" s="279" t="s">
        <v>43</v>
      </c>
      <c r="O339" s="87"/>
      <c r="P339" s="217">
        <f>O339*H339</f>
        <v>0</v>
      </c>
      <c r="Q339" s="217">
        <v>6.9999999999999994E-05</v>
      </c>
      <c r="R339" s="217">
        <f>Q339*H339</f>
        <v>0.00027999999999999998</v>
      </c>
      <c r="S339" s="217">
        <v>0</v>
      </c>
      <c r="T339" s="218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9" t="s">
        <v>184</v>
      </c>
      <c r="AT339" s="219" t="s">
        <v>346</v>
      </c>
      <c r="AU339" s="219" t="s">
        <v>82</v>
      </c>
      <c r="AY339" s="20" t="s">
        <v>141</v>
      </c>
      <c r="BE339" s="220">
        <f>IF(N339="základní",J339,0)</f>
        <v>0</v>
      </c>
      <c r="BF339" s="220">
        <f>IF(N339="snížená",J339,0)</f>
        <v>0</v>
      </c>
      <c r="BG339" s="220">
        <f>IF(N339="zákl. přenesená",J339,0)</f>
        <v>0</v>
      </c>
      <c r="BH339" s="220">
        <f>IF(N339="sníž. přenesená",J339,0)</f>
        <v>0</v>
      </c>
      <c r="BI339" s="220">
        <f>IF(N339="nulová",J339,0)</f>
        <v>0</v>
      </c>
      <c r="BJ339" s="20" t="s">
        <v>80</v>
      </c>
      <c r="BK339" s="220">
        <f>ROUND(I339*H339,2)</f>
        <v>0</v>
      </c>
      <c r="BL339" s="20" t="s">
        <v>147</v>
      </c>
      <c r="BM339" s="219" t="s">
        <v>503</v>
      </c>
    </row>
    <row r="340" s="2" customFormat="1">
      <c r="A340" s="41"/>
      <c r="B340" s="42"/>
      <c r="C340" s="43"/>
      <c r="D340" s="228" t="s">
        <v>406</v>
      </c>
      <c r="E340" s="43"/>
      <c r="F340" s="280" t="s">
        <v>486</v>
      </c>
      <c r="G340" s="43"/>
      <c r="H340" s="43"/>
      <c r="I340" s="223"/>
      <c r="J340" s="43"/>
      <c r="K340" s="43"/>
      <c r="L340" s="47"/>
      <c r="M340" s="224"/>
      <c r="N340" s="225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406</v>
      </c>
      <c r="AU340" s="20" t="s">
        <v>82</v>
      </c>
    </row>
    <row r="341" s="2" customFormat="1" ht="24.15" customHeight="1">
      <c r="A341" s="41"/>
      <c r="B341" s="42"/>
      <c r="C341" s="208" t="s">
        <v>504</v>
      </c>
      <c r="D341" s="208" t="s">
        <v>143</v>
      </c>
      <c r="E341" s="209" t="s">
        <v>505</v>
      </c>
      <c r="F341" s="210" t="s">
        <v>506</v>
      </c>
      <c r="G341" s="211" t="s">
        <v>380</v>
      </c>
      <c r="H341" s="212">
        <v>1</v>
      </c>
      <c r="I341" s="213"/>
      <c r="J341" s="214">
        <f>ROUND(I341*H341,2)</f>
        <v>0</v>
      </c>
      <c r="K341" s="210" t="s">
        <v>146</v>
      </c>
      <c r="L341" s="47"/>
      <c r="M341" s="215" t="s">
        <v>19</v>
      </c>
      <c r="N341" s="216" t="s">
        <v>43</v>
      </c>
      <c r="O341" s="87"/>
      <c r="P341" s="217">
        <f>O341*H341</f>
        <v>0</v>
      </c>
      <c r="Q341" s="217">
        <v>0.00167</v>
      </c>
      <c r="R341" s="217">
        <f>Q341*H341</f>
        <v>0.00167</v>
      </c>
      <c r="S341" s="217">
        <v>0</v>
      </c>
      <c r="T341" s="218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9" t="s">
        <v>147</v>
      </c>
      <c r="AT341" s="219" t="s">
        <v>143</v>
      </c>
      <c r="AU341" s="219" t="s">
        <v>82</v>
      </c>
      <c r="AY341" s="20" t="s">
        <v>141</v>
      </c>
      <c r="BE341" s="220">
        <f>IF(N341="základní",J341,0)</f>
        <v>0</v>
      </c>
      <c r="BF341" s="220">
        <f>IF(N341="snížená",J341,0)</f>
        <v>0</v>
      </c>
      <c r="BG341" s="220">
        <f>IF(N341="zákl. přenesená",J341,0)</f>
        <v>0</v>
      </c>
      <c r="BH341" s="220">
        <f>IF(N341="sníž. přenesená",J341,0)</f>
        <v>0</v>
      </c>
      <c r="BI341" s="220">
        <f>IF(N341="nulová",J341,0)</f>
        <v>0</v>
      </c>
      <c r="BJ341" s="20" t="s">
        <v>80</v>
      </c>
      <c r="BK341" s="220">
        <f>ROUND(I341*H341,2)</f>
        <v>0</v>
      </c>
      <c r="BL341" s="20" t="s">
        <v>147</v>
      </c>
      <c r="BM341" s="219" t="s">
        <v>507</v>
      </c>
    </row>
    <row r="342" s="2" customFormat="1">
      <c r="A342" s="41"/>
      <c r="B342" s="42"/>
      <c r="C342" s="43"/>
      <c r="D342" s="221" t="s">
        <v>149</v>
      </c>
      <c r="E342" s="43"/>
      <c r="F342" s="222" t="s">
        <v>508</v>
      </c>
      <c r="G342" s="43"/>
      <c r="H342" s="43"/>
      <c r="I342" s="223"/>
      <c r="J342" s="43"/>
      <c r="K342" s="43"/>
      <c r="L342" s="47"/>
      <c r="M342" s="224"/>
      <c r="N342" s="225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149</v>
      </c>
      <c r="AU342" s="20" t="s">
        <v>82</v>
      </c>
    </row>
    <row r="343" s="2" customFormat="1" ht="24.15" customHeight="1">
      <c r="A343" s="41"/>
      <c r="B343" s="42"/>
      <c r="C343" s="270" t="s">
        <v>509</v>
      </c>
      <c r="D343" s="270" t="s">
        <v>346</v>
      </c>
      <c r="E343" s="271" t="s">
        <v>510</v>
      </c>
      <c r="F343" s="272" t="s">
        <v>511</v>
      </c>
      <c r="G343" s="273" t="s">
        <v>380</v>
      </c>
      <c r="H343" s="274">
        <v>1</v>
      </c>
      <c r="I343" s="275"/>
      <c r="J343" s="276">
        <f>ROUND(I343*H343,2)</f>
        <v>0</v>
      </c>
      <c r="K343" s="272" t="s">
        <v>19</v>
      </c>
      <c r="L343" s="277"/>
      <c r="M343" s="278" t="s">
        <v>19</v>
      </c>
      <c r="N343" s="279" t="s">
        <v>43</v>
      </c>
      <c r="O343" s="87"/>
      <c r="P343" s="217">
        <f>O343*H343</f>
        <v>0</v>
      </c>
      <c r="Q343" s="217">
        <v>0.0068999999999999999</v>
      </c>
      <c r="R343" s="217">
        <f>Q343*H343</f>
        <v>0.0068999999999999999</v>
      </c>
      <c r="S343" s="217">
        <v>0</v>
      </c>
      <c r="T343" s="218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9" t="s">
        <v>184</v>
      </c>
      <c r="AT343" s="219" t="s">
        <v>346</v>
      </c>
      <c r="AU343" s="219" t="s">
        <v>82</v>
      </c>
      <c r="AY343" s="20" t="s">
        <v>141</v>
      </c>
      <c r="BE343" s="220">
        <f>IF(N343="základní",J343,0)</f>
        <v>0</v>
      </c>
      <c r="BF343" s="220">
        <f>IF(N343="snížená",J343,0)</f>
        <v>0</v>
      </c>
      <c r="BG343" s="220">
        <f>IF(N343="zákl. přenesená",J343,0)</f>
        <v>0</v>
      </c>
      <c r="BH343" s="220">
        <f>IF(N343="sníž. přenesená",J343,0)</f>
        <v>0</v>
      </c>
      <c r="BI343" s="220">
        <f>IF(N343="nulová",J343,0)</f>
        <v>0</v>
      </c>
      <c r="BJ343" s="20" t="s">
        <v>80</v>
      </c>
      <c r="BK343" s="220">
        <f>ROUND(I343*H343,2)</f>
        <v>0</v>
      </c>
      <c r="BL343" s="20" t="s">
        <v>147</v>
      </c>
      <c r="BM343" s="219" t="s">
        <v>512</v>
      </c>
    </row>
    <row r="344" s="2" customFormat="1" ht="24.15" customHeight="1">
      <c r="A344" s="41"/>
      <c r="B344" s="42"/>
      <c r="C344" s="208" t="s">
        <v>513</v>
      </c>
      <c r="D344" s="208" t="s">
        <v>143</v>
      </c>
      <c r="E344" s="209" t="s">
        <v>514</v>
      </c>
      <c r="F344" s="210" t="s">
        <v>515</v>
      </c>
      <c r="G344" s="211" t="s">
        <v>380</v>
      </c>
      <c r="H344" s="212">
        <v>4</v>
      </c>
      <c r="I344" s="213"/>
      <c r="J344" s="214">
        <f>ROUND(I344*H344,2)</f>
        <v>0</v>
      </c>
      <c r="K344" s="210" t="s">
        <v>146</v>
      </c>
      <c r="L344" s="47"/>
      <c r="M344" s="215" t="s">
        <v>19</v>
      </c>
      <c r="N344" s="216" t="s">
        <v>43</v>
      </c>
      <c r="O344" s="87"/>
      <c r="P344" s="217">
        <f>O344*H344</f>
        <v>0</v>
      </c>
      <c r="Q344" s="217">
        <v>0</v>
      </c>
      <c r="R344" s="217">
        <f>Q344*H344</f>
        <v>0</v>
      </c>
      <c r="S344" s="217">
        <v>0</v>
      </c>
      <c r="T344" s="218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9" t="s">
        <v>147</v>
      </c>
      <c r="AT344" s="219" t="s">
        <v>143</v>
      </c>
      <c r="AU344" s="219" t="s">
        <v>82</v>
      </c>
      <c r="AY344" s="20" t="s">
        <v>141</v>
      </c>
      <c r="BE344" s="220">
        <f>IF(N344="základní",J344,0)</f>
        <v>0</v>
      </c>
      <c r="BF344" s="220">
        <f>IF(N344="snížená",J344,0)</f>
        <v>0</v>
      </c>
      <c r="BG344" s="220">
        <f>IF(N344="zákl. přenesená",J344,0)</f>
        <v>0</v>
      </c>
      <c r="BH344" s="220">
        <f>IF(N344="sníž. přenesená",J344,0)</f>
        <v>0</v>
      </c>
      <c r="BI344" s="220">
        <f>IF(N344="nulová",J344,0)</f>
        <v>0</v>
      </c>
      <c r="BJ344" s="20" t="s">
        <v>80</v>
      </c>
      <c r="BK344" s="220">
        <f>ROUND(I344*H344,2)</f>
        <v>0</v>
      </c>
      <c r="BL344" s="20" t="s">
        <v>147</v>
      </c>
      <c r="BM344" s="219" t="s">
        <v>516</v>
      </c>
    </row>
    <row r="345" s="2" customFormat="1">
      <c r="A345" s="41"/>
      <c r="B345" s="42"/>
      <c r="C345" s="43"/>
      <c r="D345" s="221" t="s">
        <v>149</v>
      </c>
      <c r="E345" s="43"/>
      <c r="F345" s="222" t="s">
        <v>517</v>
      </c>
      <c r="G345" s="43"/>
      <c r="H345" s="43"/>
      <c r="I345" s="223"/>
      <c r="J345" s="43"/>
      <c r="K345" s="43"/>
      <c r="L345" s="47"/>
      <c r="M345" s="224"/>
      <c r="N345" s="225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149</v>
      </c>
      <c r="AU345" s="20" t="s">
        <v>82</v>
      </c>
    </row>
    <row r="346" s="2" customFormat="1" ht="16.5" customHeight="1">
      <c r="A346" s="41"/>
      <c r="B346" s="42"/>
      <c r="C346" s="270" t="s">
        <v>518</v>
      </c>
      <c r="D346" s="270" t="s">
        <v>346</v>
      </c>
      <c r="E346" s="271" t="s">
        <v>519</v>
      </c>
      <c r="F346" s="272" t="s">
        <v>520</v>
      </c>
      <c r="G346" s="273" t="s">
        <v>380</v>
      </c>
      <c r="H346" s="274">
        <v>2</v>
      </c>
      <c r="I346" s="275"/>
      <c r="J346" s="276">
        <f>ROUND(I346*H346,2)</f>
        <v>0</v>
      </c>
      <c r="K346" s="272" t="s">
        <v>146</v>
      </c>
      <c r="L346" s="277"/>
      <c r="M346" s="278" t="s">
        <v>19</v>
      </c>
      <c r="N346" s="279" t="s">
        <v>43</v>
      </c>
      <c r="O346" s="87"/>
      <c r="P346" s="217">
        <f>O346*H346</f>
        <v>0</v>
      </c>
      <c r="Q346" s="217">
        <v>0.049099999999999998</v>
      </c>
      <c r="R346" s="217">
        <f>Q346*H346</f>
        <v>0.098199999999999996</v>
      </c>
      <c r="S346" s="217">
        <v>0</v>
      </c>
      <c r="T346" s="218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9" t="s">
        <v>184</v>
      </c>
      <c r="AT346" s="219" t="s">
        <v>346</v>
      </c>
      <c r="AU346" s="219" t="s">
        <v>82</v>
      </c>
      <c r="AY346" s="20" t="s">
        <v>141</v>
      </c>
      <c r="BE346" s="220">
        <f>IF(N346="základní",J346,0)</f>
        <v>0</v>
      </c>
      <c r="BF346" s="220">
        <f>IF(N346="snížená",J346,0)</f>
        <v>0</v>
      </c>
      <c r="BG346" s="220">
        <f>IF(N346="zákl. přenesená",J346,0)</f>
        <v>0</v>
      </c>
      <c r="BH346" s="220">
        <f>IF(N346="sníž. přenesená",J346,0)</f>
        <v>0</v>
      </c>
      <c r="BI346" s="220">
        <f>IF(N346="nulová",J346,0)</f>
        <v>0</v>
      </c>
      <c r="BJ346" s="20" t="s">
        <v>80</v>
      </c>
      <c r="BK346" s="220">
        <f>ROUND(I346*H346,2)</f>
        <v>0</v>
      </c>
      <c r="BL346" s="20" t="s">
        <v>147</v>
      </c>
      <c r="BM346" s="219" t="s">
        <v>521</v>
      </c>
    </row>
    <row r="347" s="2" customFormat="1">
      <c r="A347" s="41"/>
      <c r="B347" s="42"/>
      <c r="C347" s="43"/>
      <c r="D347" s="228" t="s">
        <v>406</v>
      </c>
      <c r="E347" s="43"/>
      <c r="F347" s="280" t="s">
        <v>486</v>
      </c>
      <c r="G347" s="43"/>
      <c r="H347" s="43"/>
      <c r="I347" s="223"/>
      <c r="J347" s="43"/>
      <c r="K347" s="43"/>
      <c r="L347" s="47"/>
      <c r="M347" s="224"/>
      <c r="N347" s="225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406</v>
      </c>
      <c r="AU347" s="20" t="s">
        <v>82</v>
      </c>
    </row>
    <row r="348" s="2" customFormat="1" ht="16.5" customHeight="1">
      <c r="A348" s="41"/>
      <c r="B348" s="42"/>
      <c r="C348" s="270" t="s">
        <v>522</v>
      </c>
      <c r="D348" s="270" t="s">
        <v>346</v>
      </c>
      <c r="E348" s="271" t="s">
        <v>523</v>
      </c>
      <c r="F348" s="272" t="s">
        <v>524</v>
      </c>
      <c r="G348" s="273" t="s">
        <v>380</v>
      </c>
      <c r="H348" s="274">
        <v>2</v>
      </c>
      <c r="I348" s="275"/>
      <c r="J348" s="276">
        <f>ROUND(I348*H348,2)</f>
        <v>0</v>
      </c>
      <c r="K348" s="272" t="s">
        <v>146</v>
      </c>
      <c r="L348" s="277"/>
      <c r="M348" s="278" t="s">
        <v>19</v>
      </c>
      <c r="N348" s="279" t="s">
        <v>43</v>
      </c>
      <c r="O348" s="87"/>
      <c r="P348" s="217">
        <f>O348*H348</f>
        <v>0</v>
      </c>
      <c r="Q348" s="217">
        <v>0.044999999999999998</v>
      </c>
      <c r="R348" s="217">
        <f>Q348*H348</f>
        <v>0.089999999999999997</v>
      </c>
      <c r="S348" s="217">
        <v>0</v>
      </c>
      <c r="T348" s="218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9" t="s">
        <v>184</v>
      </c>
      <c r="AT348" s="219" t="s">
        <v>346</v>
      </c>
      <c r="AU348" s="219" t="s">
        <v>82</v>
      </c>
      <c r="AY348" s="20" t="s">
        <v>141</v>
      </c>
      <c r="BE348" s="220">
        <f>IF(N348="základní",J348,0)</f>
        <v>0</v>
      </c>
      <c r="BF348" s="220">
        <f>IF(N348="snížená",J348,0)</f>
        <v>0</v>
      </c>
      <c r="BG348" s="220">
        <f>IF(N348="zákl. přenesená",J348,0)</f>
        <v>0</v>
      </c>
      <c r="BH348" s="220">
        <f>IF(N348="sníž. přenesená",J348,0)</f>
        <v>0</v>
      </c>
      <c r="BI348" s="220">
        <f>IF(N348="nulová",J348,0)</f>
        <v>0</v>
      </c>
      <c r="BJ348" s="20" t="s">
        <v>80</v>
      </c>
      <c r="BK348" s="220">
        <f>ROUND(I348*H348,2)</f>
        <v>0</v>
      </c>
      <c r="BL348" s="20" t="s">
        <v>147</v>
      </c>
      <c r="BM348" s="219" t="s">
        <v>525</v>
      </c>
    </row>
    <row r="349" s="2" customFormat="1">
      <c r="A349" s="41"/>
      <c r="B349" s="42"/>
      <c r="C349" s="43"/>
      <c r="D349" s="228" t="s">
        <v>406</v>
      </c>
      <c r="E349" s="43"/>
      <c r="F349" s="280" t="s">
        <v>486</v>
      </c>
      <c r="G349" s="43"/>
      <c r="H349" s="43"/>
      <c r="I349" s="223"/>
      <c r="J349" s="43"/>
      <c r="K349" s="43"/>
      <c r="L349" s="47"/>
      <c r="M349" s="224"/>
      <c r="N349" s="225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406</v>
      </c>
      <c r="AU349" s="20" t="s">
        <v>82</v>
      </c>
    </row>
    <row r="350" s="2" customFormat="1" ht="24.15" customHeight="1">
      <c r="A350" s="41"/>
      <c r="B350" s="42"/>
      <c r="C350" s="208" t="s">
        <v>526</v>
      </c>
      <c r="D350" s="208" t="s">
        <v>143</v>
      </c>
      <c r="E350" s="209" t="s">
        <v>527</v>
      </c>
      <c r="F350" s="210" t="s">
        <v>528</v>
      </c>
      <c r="G350" s="211" t="s">
        <v>380</v>
      </c>
      <c r="H350" s="212">
        <v>6</v>
      </c>
      <c r="I350" s="213"/>
      <c r="J350" s="214">
        <f>ROUND(I350*H350,2)</f>
        <v>0</v>
      </c>
      <c r="K350" s="210" t="s">
        <v>146</v>
      </c>
      <c r="L350" s="47"/>
      <c r="M350" s="215" t="s">
        <v>19</v>
      </c>
      <c r="N350" s="216" t="s">
        <v>43</v>
      </c>
      <c r="O350" s="87"/>
      <c r="P350" s="217">
        <f>O350*H350</f>
        <v>0</v>
      </c>
      <c r="Q350" s="217">
        <v>0.0054200000000000003</v>
      </c>
      <c r="R350" s="217">
        <f>Q350*H350</f>
        <v>0.03252</v>
      </c>
      <c r="S350" s="217">
        <v>0</v>
      </c>
      <c r="T350" s="218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9" t="s">
        <v>147</v>
      </c>
      <c r="AT350" s="219" t="s">
        <v>143</v>
      </c>
      <c r="AU350" s="219" t="s">
        <v>82</v>
      </c>
      <c r="AY350" s="20" t="s">
        <v>141</v>
      </c>
      <c r="BE350" s="220">
        <f>IF(N350="základní",J350,0)</f>
        <v>0</v>
      </c>
      <c r="BF350" s="220">
        <f>IF(N350="snížená",J350,0)</f>
        <v>0</v>
      </c>
      <c r="BG350" s="220">
        <f>IF(N350="zákl. přenesená",J350,0)</f>
        <v>0</v>
      </c>
      <c r="BH350" s="220">
        <f>IF(N350="sníž. přenesená",J350,0)</f>
        <v>0</v>
      </c>
      <c r="BI350" s="220">
        <f>IF(N350="nulová",J350,0)</f>
        <v>0</v>
      </c>
      <c r="BJ350" s="20" t="s">
        <v>80</v>
      </c>
      <c r="BK350" s="220">
        <f>ROUND(I350*H350,2)</f>
        <v>0</v>
      </c>
      <c r="BL350" s="20" t="s">
        <v>147</v>
      </c>
      <c r="BM350" s="219" t="s">
        <v>529</v>
      </c>
    </row>
    <row r="351" s="2" customFormat="1">
      <c r="A351" s="41"/>
      <c r="B351" s="42"/>
      <c r="C351" s="43"/>
      <c r="D351" s="221" t="s">
        <v>149</v>
      </c>
      <c r="E351" s="43"/>
      <c r="F351" s="222" t="s">
        <v>530</v>
      </c>
      <c r="G351" s="43"/>
      <c r="H351" s="43"/>
      <c r="I351" s="223"/>
      <c r="J351" s="43"/>
      <c r="K351" s="43"/>
      <c r="L351" s="47"/>
      <c r="M351" s="224"/>
      <c r="N351" s="225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149</v>
      </c>
      <c r="AU351" s="20" t="s">
        <v>82</v>
      </c>
    </row>
    <row r="352" s="2" customFormat="1" ht="16.5" customHeight="1">
      <c r="A352" s="41"/>
      <c r="B352" s="42"/>
      <c r="C352" s="270" t="s">
        <v>531</v>
      </c>
      <c r="D352" s="270" t="s">
        <v>346</v>
      </c>
      <c r="E352" s="271" t="s">
        <v>532</v>
      </c>
      <c r="F352" s="272" t="s">
        <v>533</v>
      </c>
      <c r="G352" s="273" t="s">
        <v>380</v>
      </c>
      <c r="H352" s="274">
        <v>1</v>
      </c>
      <c r="I352" s="275"/>
      <c r="J352" s="276">
        <f>ROUND(I352*H352,2)</f>
        <v>0</v>
      </c>
      <c r="K352" s="272" t="s">
        <v>146</v>
      </c>
      <c r="L352" s="277"/>
      <c r="M352" s="278" t="s">
        <v>19</v>
      </c>
      <c r="N352" s="279" t="s">
        <v>43</v>
      </c>
      <c r="O352" s="87"/>
      <c r="P352" s="217">
        <f>O352*H352</f>
        <v>0</v>
      </c>
      <c r="Q352" s="217">
        <v>0.035999999999999997</v>
      </c>
      <c r="R352" s="217">
        <f>Q352*H352</f>
        <v>0.035999999999999997</v>
      </c>
      <c r="S352" s="217">
        <v>0</v>
      </c>
      <c r="T352" s="218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9" t="s">
        <v>184</v>
      </c>
      <c r="AT352" s="219" t="s">
        <v>346</v>
      </c>
      <c r="AU352" s="219" t="s">
        <v>82</v>
      </c>
      <c r="AY352" s="20" t="s">
        <v>141</v>
      </c>
      <c r="BE352" s="220">
        <f>IF(N352="základní",J352,0)</f>
        <v>0</v>
      </c>
      <c r="BF352" s="220">
        <f>IF(N352="snížená",J352,0)</f>
        <v>0</v>
      </c>
      <c r="BG352" s="220">
        <f>IF(N352="zákl. přenesená",J352,0)</f>
        <v>0</v>
      </c>
      <c r="BH352" s="220">
        <f>IF(N352="sníž. přenesená",J352,0)</f>
        <v>0</v>
      </c>
      <c r="BI352" s="220">
        <f>IF(N352="nulová",J352,0)</f>
        <v>0</v>
      </c>
      <c r="BJ352" s="20" t="s">
        <v>80</v>
      </c>
      <c r="BK352" s="220">
        <f>ROUND(I352*H352,2)</f>
        <v>0</v>
      </c>
      <c r="BL352" s="20" t="s">
        <v>147</v>
      </c>
      <c r="BM352" s="219" t="s">
        <v>534</v>
      </c>
    </row>
    <row r="353" s="2" customFormat="1">
      <c r="A353" s="41"/>
      <c r="B353" s="42"/>
      <c r="C353" s="43"/>
      <c r="D353" s="228" t="s">
        <v>406</v>
      </c>
      <c r="E353" s="43"/>
      <c r="F353" s="280" t="s">
        <v>486</v>
      </c>
      <c r="G353" s="43"/>
      <c r="H353" s="43"/>
      <c r="I353" s="223"/>
      <c r="J353" s="43"/>
      <c r="K353" s="43"/>
      <c r="L353" s="47"/>
      <c r="M353" s="224"/>
      <c r="N353" s="225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406</v>
      </c>
      <c r="AU353" s="20" t="s">
        <v>82</v>
      </c>
    </row>
    <row r="354" s="2" customFormat="1" ht="16.5" customHeight="1">
      <c r="A354" s="41"/>
      <c r="B354" s="42"/>
      <c r="C354" s="270" t="s">
        <v>535</v>
      </c>
      <c r="D354" s="270" t="s">
        <v>346</v>
      </c>
      <c r="E354" s="271" t="s">
        <v>536</v>
      </c>
      <c r="F354" s="272" t="s">
        <v>537</v>
      </c>
      <c r="G354" s="273" t="s">
        <v>380</v>
      </c>
      <c r="H354" s="274">
        <v>1</v>
      </c>
      <c r="I354" s="275"/>
      <c r="J354" s="276">
        <f>ROUND(I354*H354,2)</f>
        <v>0</v>
      </c>
      <c r="K354" s="272" t="s">
        <v>146</v>
      </c>
      <c r="L354" s="277"/>
      <c r="M354" s="278" t="s">
        <v>19</v>
      </c>
      <c r="N354" s="279" t="s">
        <v>43</v>
      </c>
      <c r="O354" s="87"/>
      <c r="P354" s="217">
        <f>O354*H354</f>
        <v>0</v>
      </c>
      <c r="Q354" s="217">
        <v>0.035200000000000002</v>
      </c>
      <c r="R354" s="217">
        <f>Q354*H354</f>
        <v>0.035200000000000002</v>
      </c>
      <c r="S354" s="217">
        <v>0</v>
      </c>
      <c r="T354" s="218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9" t="s">
        <v>184</v>
      </c>
      <c r="AT354" s="219" t="s">
        <v>346</v>
      </c>
      <c r="AU354" s="219" t="s">
        <v>82</v>
      </c>
      <c r="AY354" s="20" t="s">
        <v>141</v>
      </c>
      <c r="BE354" s="220">
        <f>IF(N354="základní",J354,0)</f>
        <v>0</v>
      </c>
      <c r="BF354" s="220">
        <f>IF(N354="snížená",J354,0)</f>
        <v>0</v>
      </c>
      <c r="BG354" s="220">
        <f>IF(N354="zákl. přenesená",J354,0)</f>
        <v>0</v>
      </c>
      <c r="BH354" s="220">
        <f>IF(N354="sníž. přenesená",J354,0)</f>
        <v>0</v>
      </c>
      <c r="BI354" s="220">
        <f>IF(N354="nulová",J354,0)</f>
        <v>0</v>
      </c>
      <c r="BJ354" s="20" t="s">
        <v>80</v>
      </c>
      <c r="BK354" s="220">
        <f>ROUND(I354*H354,2)</f>
        <v>0</v>
      </c>
      <c r="BL354" s="20" t="s">
        <v>147</v>
      </c>
      <c r="BM354" s="219" t="s">
        <v>538</v>
      </c>
    </row>
    <row r="355" s="2" customFormat="1">
      <c r="A355" s="41"/>
      <c r="B355" s="42"/>
      <c r="C355" s="43"/>
      <c r="D355" s="228" t="s">
        <v>406</v>
      </c>
      <c r="E355" s="43"/>
      <c r="F355" s="280" t="s">
        <v>486</v>
      </c>
      <c r="G355" s="43"/>
      <c r="H355" s="43"/>
      <c r="I355" s="223"/>
      <c r="J355" s="43"/>
      <c r="K355" s="43"/>
      <c r="L355" s="47"/>
      <c r="M355" s="224"/>
      <c r="N355" s="225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406</v>
      </c>
      <c r="AU355" s="20" t="s">
        <v>82</v>
      </c>
    </row>
    <row r="356" s="2" customFormat="1" ht="16.5" customHeight="1">
      <c r="A356" s="41"/>
      <c r="B356" s="42"/>
      <c r="C356" s="270" t="s">
        <v>539</v>
      </c>
      <c r="D356" s="270" t="s">
        <v>346</v>
      </c>
      <c r="E356" s="271" t="s">
        <v>540</v>
      </c>
      <c r="F356" s="272" t="s">
        <v>541</v>
      </c>
      <c r="G356" s="273" t="s">
        <v>380</v>
      </c>
      <c r="H356" s="274">
        <v>2</v>
      </c>
      <c r="I356" s="275"/>
      <c r="J356" s="276">
        <f>ROUND(I356*H356,2)</f>
        <v>0</v>
      </c>
      <c r="K356" s="272" t="s">
        <v>146</v>
      </c>
      <c r="L356" s="277"/>
      <c r="M356" s="278" t="s">
        <v>19</v>
      </c>
      <c r="N356" s="279" t="s">
        <v>43</v>
      </c>
      <c r="O356" s="87"/>
      <c r="P356" s="217">
        <f>O356*H356</f>
        <v>0</v>
      </c>
      <c r="Q356" s="217">
        <v>0.045600000000000002</v>
      </c>
      <c r="R356" s="217">
        <f>Q356*H356</f>
        <v>0.091200000000000003</v>
      </c>
      <c r="S356" s="217">
        <v>0</v>
      </c>
      <c r="T356" s="218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9" t="s">
        <v>184</v>
      </c>
      <c r="AT356" s="219" t="s">
        <v>346</v>
      </c>
      <c r="AU356" s="219" t="s">
        <v>82</v>
      </c>
      <c r="AY356" s="20" t="s">
        <v>141</v>
      </c>
      <c r="BE356" s="220">
        <f>IF(N356="základní",J356,0)</f>
        <v>0</v>
      </c>
      <c r="BF356" s="220">
        <f>IF(N356="snížená",J356,0)</f>
        <v>0</v>
      </c>
      <c r="BG356" s="220">
        <f>IF(N356="zákl. přenesená",J356,0)</f>
        <v>0</v>
      </c>
      <c r="BH356" s="220">
        <f>IF(N356="sníž. přenesená",J356,0)</f>
        <v>0</v>
      </c>
      <c r="BI356" s="220">
        <f>IF(N356="nulová",J356,0)</f>
        <v>0</v>
      </c>
      <c r="BJ356" s="20" t="s">
        <v>80</v>
      </c>
      <c r="BK356" s="220">
        <f>ROUND(I356*H356,2)</f>
        <v>0</v>
      </c>
      <c r="BL356" s="20" t="s">
        <v>147</v>
      </c>
      <c r="BM356" s="219" t="s">
        <v>542</v>
      </c>
    </row>
    <row r="357" s="2" customFormat="1">
      <c r="A357" s="41"/>
      <c r="B357" s="42"/>
      <c r="C357" s="43"/>
      <c r="D357" s="228" t="s">
        <v>406</v>
      </c>
      <c r="E357" s="43"/>
      <c r="F357" s="280" t="s">
        <v>486</v>
      </c>
      <c r="G357" s="43"/>
      <c r="H357" s="43"/>
      <c r="I357" s="223"/>
      <c r="J357" s="43"/>
      <c r="K357" s="43"/>
      <c r="L357" s="47"/>
      <c r="M357" s="224"/>
      <c r="N357" s="225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406</v>
      </c>
      <c r="AU357" s="20" t="s">
        <v>82</v>
      </c>
    </row>
    <row r="358" s="2" customFormat="1" ht="16.5" customHeight="1">
      <c r="A358" s="41"/>
      <c r="B358" s="42"/>
      <c r="C358" s="270" t="s">
        <v>543</v>
      </c>
      <c r="D358" s="270" t="s">
        <v>346</v>
      </c>
      <c r="E358" s="271" t="s">
        <v>544</v>
      </c>
      <c r="F358" s="272" t="s">
        <v>545</v>
      </c>
      <c r="G358" s="273" t="s">
        <v>380</v>
      </c>
      <c r="H358" s="274">
        <v>1</v>
      </c>
      <c r="I358" s="275"/>
      <c r="J358" s="276">
        <f>ROUND(I358*H358,2)</f>
        <v>0</v>
      </c>
      <c r="K358" s="272" t="s">
        <v>146</v>
      </c>
      <c r="L358" s="277"/>
      <c r="M358" s="278" t="s">
        <v>19</v>
      </c>
      <c r="N358" s="279" t="s">
        <v>43</v>
      </c>
      <c r="O358" s="87"/>
      <c r="P358" s="217">
        <f>O358*H358</f>
        <v>0</v>
      </c>
      <c r="Q358" s="217">
        <v>0.042099999999999999</v>
      </c>
      <c r="R358" s="217">
        <f>Q358*H358</f>
        <v>0.042099999999999999</v>
      </c>
      <c r="S358" s="217">
        <v>0</v>
      </c>
      <c r="T358" s="218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9" t="s">
        <v>184</v>
      </c>
      <c r="AT358" s="219" t="s">
        <v>346</v>
      </c>
      <c r="AU358" s="219" t="s">
        <v>82</v>
      </c>
      <c r="AY358" s="20" t="s">
        <v>141</v>
      </c>
      <c r="BE358" s="220">
        <f>IF(N358="základní",J358,0)</f>
        <v>0</v>
      </c>
      <c r="BF358" s="220">
        <f>IF(N358="snížená",J358,0)</f>
        <v>0</v>
      </c>
      <c r="BG358" s="220">
        <f>IF(N358="zákl. přenesená",J358,0)</f>
        <v>0</v>
      </c>
      <c r="BH358" s="220">
        <f>IF(N358="sníž. přenesená",J358,0)</f>
        <v>0</v>
      </c>
      <c r="BI358" s="220">
        <f>IF(N358="nulová",J358,0)</f>
        <v>0</v>
      </c>
      <c r="BJ358" s="20" t="s">
        <v>80</v>
      </c>
      <c r="BK358" s="220">
        <f>ROUND(I358*H358,2)</f>
        <v>0</v>
      </c>
      <c r="BL358" s="20" t="s">
        <v>147</v>
      </c>
      <c r="BM358" s="219" t="s">
        <v>546</v>
      </c>
    </row>
    <row r="359" s="2" customFormat="1">
      <c r="A359" s="41"/>
      <c r="B359" s="42"/>
      <c r="C359" s="43"/>
      <c r="D359" s="228" t="s">
        <v>406</v>
      </c>
      <c r="E359" s="43"/>
      <c r="F359" s="280" t="s">
        <v>486</v>
      </c>
      <c r="G359" s="43"/>
      <c r="H359" s="43"/>
      <c r="I359" s="223"/>
      <c r="J359" s="43"/>
      <c r="K359" s="43"/>
      <c r="L359" s="47"/>
      <c r="M359" s="224"/>
      <c r="N359" s="225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406</v>
      </c>
      <c r="AU359" s="20" t="s">
        <v>82</v>
      </c>
    </row>
    <row r="360" s="2" customFormat="1" ht="16.5" customHeight="1">
      <c r="A360" s="41"/>
      <c r="B360" s="42"/>
      <c r="C360" s="270" t="s">
        <v>547</v>
      </c>
      <c r="D360" s="270" t="s">
        <v>346</v>
      </c>
      <c r="E360" s="271" t="s">
        <v>548</v>
      </c>
      <c r="F360" s="272" t="s">
        <v>549</v>
      </c>
      <c r="G360" s="273" t="s">
        <v>380</v>
      </c>
      <c r="H360" s="274">
        <v>1</v>
      </c>
      <c r="I360" s="275"/>
      <c r="J360" s="276">
        <f>ROUND(I360*H360,2)</f>
        <v>0</v>
      </c>
      <c r="K360" s="272" t="s">
        <v>146</v>
      </c>
      <c r="L360" s="277"/>
      <c r="M360" s="278" t="s">
        <v>19</v>
      </c>
      <c r="N360" s="279" t="s">
        <v>43</v>
      </c>
      <c r="O360" s="87"/>
      <c r="P360" s="217">
        <f>O360*H360</f>
        <v>0</v>
      </c>
      <c r="Q360" s="217">
        <v>0.042000000000000003</v>
      </c>
      <c r="R360" s="217">
        <f>Q360*H360</f>
        <v>0.042000000000000003</v>
      </c>
      <c r="S360" s="217">
        <v>0</v>
      </c>
      <c r="T360" s="218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9" t="s">
        <v>184</v>
      </c>
      <c r="AT360" s="219" t="s">
        <v>346</v>
      </c>
      <c r="AU360" s="219" t="s">
        <v>82</v>
      </c>
      <c r="AY360" s="20" t="s">
        <v>141</v>
      </c>
      <c r="BE360" s="220">
        <f>IF(N360="základní",J360,0)</f>
        <v>0</v>
      </c>
      <c r="BF360" s="220">
        <f>IF(N360="snížená",J360,0)</f>
        <v>0</v>
      </c>
      <c r="BG360" s="220">
        <f>IF(N360="zákl. přenesená",J360,0)</f>
        <v>0</v>
      </c>
      <c r="BH360" s="220">
        <f>IF(N360="sníž. přenesená",J360,0)</f>
        <v>0</v>
      </c>
      <c r="BI360" s="220">
        <f>IF(N360="nulová",J360,0)</f>
        <v>0</v>
      </c>
      <c r="BJ360" s="20" t="s">
        <v>80</v>
      </c>
      <c r="BK360" s="220">
        <f>ROUND(I360*H360,2)</f>
        <v>0</v>
      </c>
      <c r="BL360" s="20" t="s">
        <v>147</v>
      </c>
      <c r="BM360" s="219" t="s">
        <v>550</v>
      </c>
    </row>
    <row r="361" s="2" customFormat="1">
      <c r="A361" s="41"/>
      <c r="B361" s="42"/>
      <c r="C361" s="43"/>
      <c r="D361" s="228" t="s">
        <v>406</v>
      </c>
      <c r="E361" s="43"/>
      <c r="F361" s="280" t="s">
        <v>486</v>
      </c>
      <c r="G361" s="43"/>
      <c r="H361" s="43"/>
      <c r="I361" s="223"/>
      <c r="J361" s="43"/>
      <c r="K361" s="43"/>
      <c r="L361" s="47"/>
      <c r="M361" s="224"/>
      <c r="N361" s="225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406</v>
      </c>
      <c r="AU361" s="20" t="s">
        <v>82</v>
      </c>
    </row>
    <row r="362" s="2" customFormat="1" ht="16.5" customHeight="1">
      <c r="A362" s="41"/>
      <c r="B362" s="42"/>
      <c r="C362" s="270" t="s">
        <v>551</v>
      </c>
      <c r="D362" s="270" t="s">
        <v>346</v>
      </c>
      <c r="E362" s="271" t="s">
        <v>552</v>
      </c>
      <c r="F362" s="272" t="s">
        <v>553</v>
      </c>
      <c r="G362" s="273" t="s">
        <v>380</v>
      </c>
      <c r="H362" s="274">
        <v>5</v>
      </c>
      <c r="I362" s="275"/>
      <c r="J362" s="276">
        <f>ROUND(I362*H362,2)</f>
        <v>0</v>
      </c>
      <c r="K362" s="272" t="s">
        <v>146</v>
      </c>
      <c r="L362" s="277"/>
      <c r="M362" s="278" t="s">
        <v>19</v>
      </c>
      <c r="N362" s="279" t="s">
        <v>43</v>
      </c>
      <c r="O362" s="87"/>
      <c r="P362" s="217">
        <f>O362*H362</f>
        <v>0</v>
      </c>
      <c r="Q362" s="217">
        <v>0.00059999999999999995</v>
      </c>
      <c r="R362" s="217">
        <f>Q362*H362</f>
        <v>0.0029999999999999996</v>
      </c>
      <c r="S362" s="217">
        <v>0</v>
      </c>
      <c r="T362" s="218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9" t="s">
        <v>184</v>
      </c>
      <c r="AT362" s="219" t="s">
        <v>346</v>
      </c>
      <c r="AU362" s="219" t="s">
        <v>82</v>
      </c>
      <c r="AY362" s="20" t="s">
        <v>141</v>
      </c>
      <c r="BE362" s="220">
        <f>IF(N362="základní",J362,0)</f>
        <v>0</v>
      </c>
      <c r="BF362" s="220">
        <f>IF(N362="snížená",J362,0)</f>
        <v>0</v>
      </c>
      <c r="BG362" s="220">
        <f>IF(N362="zákl. přenesená",J362,0)</f>
        <v>0</v>
      </c>
      <c r="BH362" s="220">
        <f>IF(N362="sníž. přenesená",J362,0)</f>
        <v>0</v>
      </c>
      <c r="BI362" s="220">
        <f>IF(N362="nulová",J362,0)</f>
        <v>0</v>
      </c>
      <c r="BJ362" s="20" t="s">
        <v>80</v>
      </c>
      <c r="BK362" s="220">
        <f>ROUND(I362*H362,2)</f>
        <v>0</v>
      </c>
      <c r="BL362" s="20" t="s">
        <v>147</v>
      </c>
      <c r="BM362" s="219" t="s">
        <v>554</v>
      </c>
    </row>
    <row r="363" s="2" customFormat="1">
      <c r="A363" s="41"/>
      <c r="B363" s="42"/>
      <c r="C363" s="43"/>
      <c r="D363" s="228" t="s">
        <v>406</v>
      </c>
      <c r="E363" s="43"/>
      <c r="F363" s="280" t="s">
        <v>486</v>
      </c>
      <c r="G363" s="43"/>
      <c r="H363" s="43"/>
      <c r="I363" s="223"/>
      <c r="J363" s="43"/>
      <c r="K363" s="43"/>
      <c r="L363" s="47"/>
      <c r="M363" s="224"/>
      <c r="N363" s="225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406</v>
      </c>
      <c r="AU363" s="20" t="s">
        <v>82</v>
      </c>
    </row>
    <row r="364" s="2" customFormat="1" ht="16.5" customHeight="1">
      <c r="A364" s="41"/>
      <c r="B364" s="42"/>
      <c r="C364" s="270" t="s">
        <v>555</v>
      </c>
      <c r="D364" s="270" t="s">
        <v>346</v>
      </c>
      <c r="E364" s="271" t="s">
        <v>556</v>
      </c>
      <c r="F364" s="272" t="s">
        <v>557</v>
      </c>
      <c r="G364" s="273" t="s">
        <v>380</v>
      </c>
      <c r="H364" s="274">
        <v>2</v>
      </c>
      <c r="I364" s="275"/>
      <c r="J364" s="276">
        <f>ROUND(I364*H364,2)</f>
        <v>0</v>
      </c>
      <c r="K364" s="272" t="s">
        <v>146</v>
      </c>
      <c r="L364" s="277"/>
      <c r="M364" s="278" t="s">
        <v>19</v>
      </c>
      <c r="N364" s="279" t="s">
        <v>43</v>
      </c>
      <c r="O364" s="87"/>
      <c r="P364" s="217">
        <f>O364*H364</f>
        <v>0</v>
      </c>
      <c r="Q364" s="217">
        <v>0.00012999999999999999</v>
      </c>
      <c r="R364" s="217">
        <f>Q364*H364</f>
        <v>0.00025999999999999998</v>
      </c>
      <c r="S364" s="217">
        <v>0</v>
      </c>
      <c r="T364" s="218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9" t="s">
        <v>184</v>
      </c>
      <c r="AT364" s="219" t="s">
        <v>346</v>
      </c>
      <c r="AU364" s="219" t="s">
        <v>82</v>
      </c>
      <c r="AY364" s="20" t="s">
        <v>141</v>
      </c>
      <c r="BE364" s="220">
        <f>IF(N364="základní",J364,0)</f>
        <v>0</v>
      </c>
      <c r="BF364" s="220">
        <f>IF(N364="snížená",J364,0)</f>
        <v>0</v>
      </c>
      <c r="BG364" s="220">
        <f>IF(N364="zákl. přenesená",J364,0)</f>
        <v>0</v>
      </c>
      <c r="BH364" s="220">
        <f>IF(N364="sníž. přenesená",J364,0)</f>
        <v>0</v>
      </c>
      <c r="BI364" s="220">
        <f>IF(N364="nulová",J364,0)</f>
        <v>0</v>
      </c>
      <c r="BJ364" s="20" t="s">
        <v>80</v>
      </c>
      <c r="BK364" s="220">
        <f>ROUND(I364*H364,2)</f>
        <v>0</v>
      </c>
      <c r="BL364" s="20" t="s">
        <v>147</v>
      </c>
      <c r="BM364" s="219" t="s">
        <v>558</v>
      </c>
    </row>
    <row r="365" s="2" customFormat="1">
      <c r="A365" s="41"/>
      <c r="B365" s="42"/>
      <c r="C365" s="43"/>
      <c r="D365" s="228" t="s">
        <v>406</v>
      </c>
      <c r="E365" s="43"/>
      <c r="F365" s="280" t="s">
        <v>486</v>
      </c>
      <c r="G365" s="43"/>
      <c r="H365" s="43"/>
      <c r="I365" s="223"/>
      <c r="J365" s="43"/>
      <c r="K365" s="43"/>
      <c r="L365" s="47"/>
      <c r="M365" s="224"/>
      <c r="N365" s="225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406</v>
      </c>
      <c r="AU365" s="20" t="s">
        <v>82</v>
      </c>
    </row>
    <row r="366" s="2" customFormat="1" ht="16.5" customHeight="1">
      <c r="A366" s="41"/>
      <c r="B366" s="42"/>
      <c r="C366" s="270" t="s">
        <v>559</v>
      </c>
      <c r="D366" s="270" t="s">
        <v>346</v>
      </c>
      <c r="E366" s="271" t="s">
        <v>560</v>
      </c>
      <c r="F366" s="272" t="s">
        <v>561</v>
      </c>
      <c r="G366" s="273" t="s">
        <v>380</v>
      </c>
      <c r="H366" s="274">
        <v>1</v>
      </c>
      <c r="I366" s="275"/>
      <c r="J366" s="276">
        <f>ROUND(I366*H366,2)</f>
        <v>0</v>
      </c>
      <c r="K366" s="272" t="s">
        <v>146</v>
      </c>
      <c r="L366" s="277"/>
      <c r="M366" s="278" t="s">
        <v>19</v>
      </c>
      <c r="N366" s="279" t="s">
        <v>43</v>
      </c>
      <c r="O366" s="87"/>
      <c r="P366" s="217">
        <f>O366*H366</f>
        <v>0</v>
      </c>
      <c r="Q366" s="217">
        <v>6.9999999999999994E-05</v>
      </c>
      <c r="R366" s="217">
        <f>Q366*H366</f>
        <v>6.9999999999999994E-05</v>
      </c>
      <c r="S366" s="217">
        <v>0</v>
      </c>
      <c r="T366" s="218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9" t="s">
        <v>184</v>
      </c>
      <c r="AT366" s="219" t="s">
        <v>346</v>
      </c>
      <c r="AU366" s="219" t="s">
        <v>82</v>
      </c>
      <c r="AY366" s="20" t="s">
        <v>141</v>
      </c>
      <c r="BE366" s="220">
        <f>IF(N366="základní",J366,0)</f>
        <v>0</v>
      </c>
      <c r="BF366" s="220">
        <f>IF(N366="snížená",J366,0)</f>
        <v>0</v>
      </c>
      <c r="BG366" s="220">
        <f>IF(N366="zákl. přenesená",J366,0)</f>
        <v>0</v>
      </c>
      <c r="BH366" s="220">
        <f>IF(N366="sníž. přenesená",J366,0)</f>
        <v>0</v>
      </c>
      <c r="BI366" s="220">
        <f>IF(N366="nulová",J366,0)</f>
        <v>0</v>
      </c>
      <c r="BJ366" s="20" t="s">
        <v>80</v>
      </c>
      <c r="BK366" s="220">
        <f>ROUND(I366*H366,2)</f>
        <v>0</v>
      </c>
      <c r="BL366" s="20" t="s">
        <v>147</v>
      </c>
      <c r="BM366" s="219" t="s">
        <v>562</v>
      </c>
    </row>
    <row r="367" s="2" customFormat="1">
      <c r="A367" s="41"/>
      <c r="B367" s="42"/>
      <c r="C367" s="43"/>
      <c r="D367" s="228" t="s">
        <v>406</v>
      </c>
      <c r="E367" s="43"/>
      <c r="F367" s="280" t="s">
        <v>486</v>
      </c>
      <c r="G367" s="43"/>
      <c r="H367" s="43"/>
      <c r="I367" s="223"/>
      <c r="J367" s="43"/>
      <c r="K367" s="43"/>
      <c r="L367" s="47"/>
      <c r="M367" s="224"/>
      <c r="N367" s="225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406</v>
      </c>
      <c r="AU367" s="20" t="s">
        <v>82</v>
      </c>
    </row>
    <row r="368" s="2" customFormat="1" ht="24.15" customHeight="1">
      <c r="A368" s="41"/>
      <c r="B368" s="42"/>
      <c r="C368" s="208" t="s">
        <v>563</v>
      </c>
      <c r="D368" s="208" t="s">
        <v>143</v>
      </c>
      <c r="E368" s="209" t="s">
        <v>564</v>
      </c>
      <c r="F368" s="210" t="s">
        <v>565</v>
      </c>
      <c r="G368" s="211" t="s">
        <v>380</v>
      </c>
      <c r="H368" s="212">
        <v>1</v>
      </c>
      <c r="I368" s="213"/>
      <c r="J368" s="214">
        <f>ROUND(I368*H368,2)</f>
        <v>0</v>
      </c>
      <c r="K368" s="210" t="s">
        <v>146</v>
      </c>
      <c r="L368" s="47"/>
      <c r="M368" s="215" t="s">
        <v>19</v>
      </c>
      <c r="N368" s="216" t="s">
        <v>43</v>
      </c>
      <c r="O368" s="87"/>
      <c r="P368" s="217">
        <f>O368*H368</f>
        <v>0</v>
      </c>
      <c r="Q368" s="217">
        <v>0</v>
      </c>
      <c r="R368" s="217">
        <f>Q368*H368</f>
        <v>0</v>
      </c>
      <c r="S368" s="217">
        <v>0</v>
      </c>
      <c r="T368" s="218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9" t="s">
        <v>147</v>
      </c>
      <c r="AT368" s="219" t="s">
        <v>143</v>
      </c>
      <c r="AU368" s="219" t="s">
        <v>82</v>
      </c>
      <c r="AY368" s="20" t="s">
        <v>141</v>
      </c>
      <c r="BE368" s="220">
        <f>IF(N368="základní",J368,0)</f>
        <v>0</v>
      </c>
      <c r="BF368" s="220">
        <f>IF(N368="snížená",J368,0)</f>
        <v>0</v>
      </c>
      <c r="BG368" s="220">
        <f>IF(N368="zákl. přenesená",J368,0)</f>
        <v>0</v>
      </c>
      <c r="BH368" s="220">
        <f>IF(N368="sníž. přenesená",J368,0)</f>
        <v>0</v>
      </c>
      <c r="BI368" s="220">
        <f>IF(N368="nulová",J368,0)</f>
        <v>0</v>
      </c>
      <c r="BJ368" s="20" t="s">
        <v>80</v>
      </c>
      <c r="BK368" s="220">
        <f>ROUND(I368*H368,2)</f>
        <v>0</v>
      </c>
      <c r="BL368" s="20" t="s">
        <v>147</v>
      </c>
      <c r="BM368" s="219" t="s">
        <v>566</v>
      </c>
    </row>
    <row r="369" s="2" customFormat="1">
      <c r="A369" s="41"/>
      <c r="B369" s="42"/>
      <c r="C369" s="43"/>
      <c r="D369" s="221" t="s">
        <v>149</v>
      </c>
      <c r="E369" s="43"/>
      <c r="F369" s="222" t="s">
        <v>567</v>
      </c>
      <c r="G369" s="43"/>
      <c r="H369" s="43"/>
      <c r="I369" s="223"/>
      <c r="J369" s="43"/>
      <c r="K369" s="43"/>
      <c r="L369" s="47"/>
      <c r="M369" s="224"/>
      <c r="N369" s="225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149</v>
      </c>
      <c r="AU369" s="20" t="s">
        <v>82</v>
      </c>
    </row>
    <row r="370" s="2" customFormat="1" ht="16.5" customHeight="1">
      <c r="A370" s="41"/>
      <c r="B370" s="42"/>
      <c r="C370" s="270" t="s">
        <v>568</v>
      </c>
      <c r="D370" s="270" t="s">
        <v>346</v>
      </c>
      <c r="E370" s="271" t="s">
        <v>569</v>
      </c>
      <c r="F370" s="272" t="s">
        <v>570</v>
      </c>
      <c r="G370" s="273" t="s">
        <v>380</v>
      </c>
      <c r="H370" s="274">
        <v>1</v>
      </c>
      <c r="I370" s="275"/>
      <c r="J370" s="276">
        <f>ROUND(I370*H370,2)</f>
        <v>0</v>
      </c>
      <c r="K370" s="272" t="s">
        <v>146</v>
      </c>
      <c r="L370" s="277"/>
      <c r="M370" s="278" t="s">
        <v>19</v>
      </c>
      <c r="N370" s="279" t="s">
        <v>43</v>
      </c>
      <c r="O370" s="87"/>
      <c r="P370" s="217">
        <f>O370*H370</f>
        <v>0</v>
      </c>
      <c r="Q370" s="217">
        <v>0.19600000000000001</v>
      </c>
      <c r="R370" s="217">
        <f>Q370*H370</f>
        <v>0.19600000000000001</v>
      </c>
      <c r="S370" s="217">
        <v>0</v>
      </c>
      <c r="T370" s="218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9" t="s">
        <v>184</v>
      </c>
      <c r="AT370" s="219" t="s">
        <v>346</v>
      </c>
      <c r="AU370" s="219" t="s">
        <v>82</v>
      </c>
      <c r="AY370" s="20" t="s">
        <v>141</v>
      </c>
      <c r="BE370" s="220">
        <f>IF(N370="základní",J370,0)</f>
        <v>0</v>
      </c>
      <c r="BF370" s="220">
        <f>IF(N370="snížená",J370,0)</f>
        <v>0</v>
      </c>
      <c r="BG370" s="220">
        <f>IF(N370="zákl. přenesená",J370,0)</f>
        <v>0</v>
      </c>
      <c r="BH370" s="220">
        <f>IF(N370="sníž. přenesená",J370,0)</f>
        <v>0</v>
      </c>
      <c r="BI370" s="220">
        <f>IF(N370="nulová",J370,0)</f>
        <v>0</v>
      </c>
      <c r="BJ370" s="20" t="s">
        <v>80</v>
      </c>
      <c r="BK370" s="220">
        <f>ROUND(I370*H370,2)</f>
        <v>0</v>
      </c>
      <c r="BL370" s="20" t="s">
        <v>147</v>
      </c>
      <c r="BM370" s="219" t="s">
        <v>571</v>
      </c>
    </row>
    <row r="371" s="2" customFormat="1">
      <c r="A371" s="41"/>
      <c r="B371" s="42"/>
      <c r="C371" s="43"/>
      <c r="D371" s="228" t="s">
        <v>406</v>
      </c>
      <c r="E371" s="43"/>
      <c r="F371" s="280" t="s">
        <v>486</v>
      </c>
      <c r="G371" s="43"/>
      <c r="H371" s="43"/>
      <c r="I371" s="223"/>
      <c r="J371" s="43"/>
      <c r="K371" s="43"/>
      <c r="L371" s="47"/>
      <c r="M371" s="224"/>
      <c r="N371" s="225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406</v>
      </c>
      <c r="AU371" s="20" t="s">
        <v>82</v>
      </c>
    </row>
    <row r="372" s="2" customFormat="1" ht="24.15" customHeight="1">
      <c r="A372" s="41"/>
      <c r="B372" s="42"/>
      <c r="C372" s="208" t="s">
        <v>572</v>
      </c>
      <c r="D372" s="208" t="s">
        <v>143</v>
      </c>
      <c r="E372" s="209" t="s">
        <v>573</v>
      </c>
      <c r="F372" s="210" t="s">
        <v>574</v>
      </c>
      <c r="G372" s="211" t="s">
        <v>380</v>
      </c>
      <c r="H372" s="212">
        <v>1</v>
      </c>
      <c r="I372" s="213"/>
      <c r="J372" s="214">
        <f>ROUND(I372*H372,2)</f>
        <v>0</v>
      </c>
      <c r="K372" s="210" t="s">
        <v>146</v>
      </c>
      <c r="L372" s="47"/>
      <c r="M372" s="215" t="s">
        <v>19</v>
      </c>
      <c r="N372" s="216" t="s">
        <v>43</v>
      </c>
      <c r="O372" s="87"/>
      <c r="P372" s="217">
        <f>O372*H372</f>
        <v>0</v>
      </c>
      <c r="Q372" s="217">
        <v>0.0016199999999999999</v>
      </c>
      <c r="R372" s="217">
        <f>Q372*H372</f>
        <v>0.0016199999999999999</v>
      </c>
      <c r="S372" s="217">
        <v>0</v>
      </c>
      <c r="T372" s="218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9" t="s">
        <v>147</v>
      </c>
      <c r="AT372" s="219" t="s">
        <v>143</v>
      </c>
      <c r="AU372" s="219" t="s">
        <v>82</v>
      </c>
      <c r="AY372" s="20" t="s">
        <v>141</v>
      </c>
      <c r="BE372" s="220">
        <f>IF(N372="základní",J372,0)</f>
        <v>0</v>
      </c>
      <c r="BF372" s="220">
        <f>IF(N372="snížená",J372,0)</f>
        <v>0</v>
      </c>
      <c r="BG372" s="220">
        <f>IF(N372="zákl. přenesená",J372,0)</f>
        <v>0</v>
      </c>
      <c r="BH372" s="220">
        <f>IF(N372="sníž. přenesená",J372,0)</f>
        <v>0</v>
      </c>
      <c r="BI372" s="220">
        <f>IF(N372="nulová",J372,0)</f>
        <v>0</v>
      </c>
      <c r="BJ372" s="20" t="s">
        <v>80</v>
      </c>
      <c r="BK372" s="220">
        <f>ROUND(I372*H372,2)</f>
        <v>0</v>
      </c>
      <c r="BL372" s="20" t="s">
        <v>147</v>
      </c>
      <c r="BM372" s="219" t="s">
        <v>575</v>
      </c>
    </row>
    <row r="373" s="2" customFormat="1">
      <c r="A373" s="41"/>
      <c r="B373" s="42"/>
      <c r="C373" s="43"/>
      <c r="D373" s="221" t="s">
        <v>149</v>
      </c>
      <c r="E373" s="43"/>
      <c r="F373" s="222" t="s">
        <v>576</v>
      </c>
      <c r="G373" s="43"/>
      <c r="H373" s="43"/>
      <c r="I373" s="223"/>
      <c r="J373" s="43"/>
      <c r="K373" s="43"/>
      <c r="L373" s="47"/>
      <c r="M373" s="224"/>
      <c r="N373" s="225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149</v>
      </c>
      <c r="AU373" s="20" t="s">
        <v>82</v>
      </c>
    </row>
    <row r="374" s="2" customFormat="1" ht="16.5" customHeight="1">
      <c r="A374" s="41"/>
      <c r="B374" s="42"/>
      <c r="C374" s="270" t="s">
        <v>577</v>
      </c>
      <c r="D374" s="270" t="s">
        <v>346</v>
      </c>
      <c r="E374" s="271" t="s">
        <v>578</v>
      </c>
      <c r="F374" s="272" t="s">
        <v>579</v>
      </c>
      <c r="G374" s="273" t="s">
        <v>380</v>
      </c>
      <c r="H374" s="274">
        <v>1</v>
      </c>
      <c r="I374" s="275"/>
      <c r="J374" s="276">
        <f>ROUND(I374*H374,2)</f>
        <v>0</v>
      </c>
      <c r="K374" s="272" t="s">
        <v>146</v>
      </c>
      <c r="L374" s="277"/>
      <c r="M374" s="278" t="s">
        <v>19</v>
      </c>
      <c r="N374" s="279" t="s">
        <v>43</v>
      </c>
      <c r="O374" s="87"/>
      <c r="P374" s="217">
        <f>O374*H374</f>
        <v>0</v>
      </c>
      <c r="Q374" s="217">
        <v>0.017999999999999999</v>
      </c>
      <c r="R374" s="217">
        <f>Q374*H374</f>
        <v>0.017999999999999999</v>
      </c>
      <c r="S374" s="217">
        <v>0</v>
      </c>
      <c r="T374" s="218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9" t="s">
        <v>184</v>
      </c>
      <c r="AT374" s="219" t="s">
        <v>346</v>
      </c>
      <c r="AU374" s="219" t="s">
        <v>82</v>
      </c>
      <c r="AY374" s="20" t="s">
        <v>141</v>
      </c>
      <c r="BE374" s="220">
        <f>IF(N374="základní",J374,0)</f>
        <v>0</v>
      </c>
      <c r="BF374" s="220">
        <f>IF(N374="snížená",J374,0)</f>
        <v>0</v>
      </c>
      <c r="BG374" s="220">
        <f>IF(N374="zákl. přenesená",J374,0)</f>
        <v>0</v>
      </c>
      <c r="BH374" s="220">
        <f>IF(N374="sníž. přenesená",J374,0)</f>
        <v>0</v>
      </c>
      <c r="BI374" s="220">
        <f>IF(N374="nulová",J374,0)</f>
        <v>0</v>
      </c>
      <c r="BJ374" s="20" t="s">
        <v>80</v>
      </c>
      <c r="BK374" s="220">
        <f>ROUND(I374*H374,2)</f>
        <v>0</v>
      </c>
      <c r="BL374" s="20" t="s">
        <v>147</v>
      </c>
      <c r="BM374" s="219" t="s">
        <v>580</v>
      </c>
    </row>
    <row r="375" s="2" customFormat="1">
      <c r="A375" s="41"/>
      <c r="B375" s="42"/>
      <c r="C375" s="43"/>
      <c r="D375" s="228" t="s">
        <v>406</v>
      </c>
      <c r="E375" s="43"/>
      <c r="F375" s="280" t="s">
        <v>486</v>
      </c>
      <c r="G375" s="43"/>
      <c r="H375" s="43"/>
      <c r="I375" s="223"/>
      <c r="J375" s="43"/>
      <c r="K375" s="43"/>
      <c r="L375" s="47"/>
      <c r="M375" s="224"/>
      <c r="N375" s="225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406</v>
      </c>
      <c r="AU375" s="20" t="s">
        <v>82</v>
      </c>
    </row>
    <row r="376" s="2" customFormat="1" ht="16.5" customHeight="1">
      <c r="A376" s="41"/>
      <c r="B376" s="42"/>
      <c r="C376" s="270" t="s">
        <v>581</v>
      </c>
      <c r="D376" s="270" t="s">
        <v>346</v>
      </c>
      <c r="E376" s="271" t="s">
        <v>582</v>
      </c>
      <c r="F376" s="272" t="s">
        <v>583</v>
      </c>
      <c r="G376" s="273" t="s">
        <v>380</v>
      </c>
      <c r="H376" s="274">
        <v>1</v>
      </c>
      <c r="I376" s="275"/>
      <c r="J376" s="276">
        <f>ROUND(I376*H376,2)</f>
        <v>0</v>
      </c>
      <c r="K376" s="272" t="s">
        <v>19</v>
      </c>
      <c r="L376" s="277"/>
      <c r="M376" s="278" t="s">
        <v>19</v>
      </c>
      <c r="N376" s="279" t="s">
        <v>43</v>
      </c>
      <c r="O376" s="87"/>
      <c r="P376" s="217">
        <f>O376*H376</f>
        <v>0</v>
      </c>
      <c r="Q376" s="217">
        <v>0.0060000000000000001</v>
      </c>
      <c r="R376" s="217">
        <f>Q376*H376</f>
        <v>0.0060000000000000001</v>
      </c>
      <c r="S376" s="217">
        <v>0</v>
      </c>
      <c r="T376" s="218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9" t="s">
        <v>184</v>
      </c>
      <c r="AT376" s="219" t="s">
        <v>346</v>
      </c>
      <c r="AU376" s="219" t="s">
        <v>82</v>
      </c>
      <c r="AY376" s="20" t="s">
        <v>141</v>
      </c>
      <c r="BE376" s="220">
        <f>IF(N376="základní",J376,0)</f>
        <v>0</v>
      </c>
      <c r="BF376" s="220">
        <f>IF(N376="snížená",J376,0)</f>
        <v>0</v>
      </c>
      <c r="BG376" s="220">
        <f>IF(N376="zákl. přenesená",J376,0)</f>
        <v>0</v>
      </c>
      <c r="BH376" s="220">
        <f>IF(N376="sníž. přenesená",J376,0)</f>
        <v>0</v>
      </c>
      <c r="BI376" s="220">
        <f>IF(N376="nulová",J376,0)</f>
        <v>0</v>
      </c>
      <c r="BJ376" s="20" t="s">
        <v>80</v>
      </c>
      <c r="BK376" s="220">
        <f>ROUND(I376*H376,2)</f>
        <v>0</v>
      </c>
      <c r="BL376" s="20" t="s">
        <v>147</v>
      </c>
      <c r="BM376" s="219" t="s">
        <v>584</v>
      </c>
    </row>
    <row r="377" s="2" customFormat="1">
      <c r="A377" s="41"/>
      <c r="B377" s="42"/>
      <c r="C377" s="43"/>
      <c r="D377" s="228" t="s">
        <v>406</v>
      </c>
      <c r="E377" s="43"/>
      <c r="F377" s="280" t="s">
        <v>486</v>
      </c>
      <c r="G377" s="43"/>
      <c r="H377" s="43"/>
      <c r="I377" s="223"/>
      <c r="J377" s="43"/>
      <c r="K377" s="43"/>
      <c r="L377" s="47"/>
      <c r="M377" s="224"/>
      <c r="N377" s="225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406</v>
      </c>
      <c r="AU377" s="20" t="s">
        <v>82</v>
      </c>
    </row>
    <row r="378" s="2" customFormat="1" ht="16.5" customHeight="1">
      <c r="A378" s="41"/>
      <c r="B378" s="42"/>
      <c r="C378" s="208" t="s">
        <v>585</v>
      </c>
      <c r="D378" s="208" t="s">
        <v>143</v>
      </c>
      <c r="E378" s="209" t="s">
        <v>586</v>
      </c>
      <c r="F378" s="210" t="s">
        <v>587</v>
      </c>
      <c r="G378" s="211" t="s">
        <v>380</v>
      </c>
      <c r="H378" s="212">
        <v>1</v>
      </c>
      <c r="I378" s="213"/>
      <c r="J378" s="214">
        <f>ROUND(I378*H378,2)</f>
        <v>0</v>
      </c>
      <c r="K378" s="210" t="s">
        <v>146</v>
      </c>
      <c r="L378" s="47"/>
      <c r="M378" s="215" t="s">
        <v>19</v>
      </c>
      <c r="N378" s="216" t="s">
        <v>43</v>
      </c>
      <c r="O378" s="87"/>
      <c r="P378" s="217">
        <f>O378*H378</f>
        <v>0</v>
      </c>
      <c r="Q378" s="217">
        <v>0.0013600000000000001</v>
      </c>
      <c r="R378" s="217">
        <f>Q378*H378</f>
        <v>0.0013600000000000001</v>
      </c>
      <c r="S378" s="217">
        <v>0</v>
      </c>
      <c r="T378" s="218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9" t="s">
        <v>147</v>
      </c>
      <c r="AT378" s="219" t="s">
        <v>143</v>
      </c>
      <c r="AU378" s="219" t="s">
        <v>82</v>
      </c>
      <c r="AY378" s="20" t="s">
        <v>141</v>
      </c>
      <c r="BE378" s="220">
        <f>IF(N378="základní",J378,0)</f>
        <v>0</v>
      </c>
      <c r="BF378" s="220">
        <f>IF(N378="snížená",J378,0)</f>
        <v>0</v>
      </c>
      <c r="BG378" s="220">
        <f>IF(N378="zákl. přenesená",J378,0)</f>
        <v>0</v>
      </c>
      <c r="BH378" s="220">
        <f>IF(N378="sníž. přenesená",J378,0)</f>
        <v>0</v>
      </c>
      <c r="BI378" s="220">
        <f>IF(N378="nulová",J378,0)</f>
        <v>0</v>
      </c>
      <c r="BJ378" s="20" t="s">
        <v>80</v>
      </c>
      <c r="BK378" s="220">
        <f>ROUND(I378*H378,2)</f>
        <v>0</v>
      </c>
      <c r="BL378" s="20" t="s">
        <v>147</v>
      </c>
      <c r="BM378" s="219" t="s">
        <v>588</v>
      </c>
    </row>
    <row r="379" s="2" customFormat="1">
      <c r="A379" s="41"/>
      <c r="B379" s="42"/>
      <c r="C379" s="43"/>
      <c r="D379" s="221" t="s">
        <v>149</v>
      </c>
      <c r="E379" s="43"/>
      <c r="F379" s="222" t="s">
        <v>589</v>
      </c>
      <c r="G379" s="43"/>
      <c r="H379" s="43"/>
      <c r="I379" s="223"/>
      <c r="J379" s="43"/>
      <c r="K379" s="43"/>
      <c r="L379" s="47"/>
      <c r="M379" s="224"/>
      <c r="N379" s="225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149</v>
      </c>
      <c r="AU379" s="20" t="s">
        <v>82</v>
      </c>
    </row>
    <row r="380" s="2" customFormat="1" ht="16.5" customHeight="1">
      <c r="A380" s="41"/>
      <c r="B380" s="42"/>
      <c r="C380" s="270" t="s">
        <v>590</v>
      </c>
      <c r="D380" s="270" t="s">
        <v>346</v>
      </c>
      <c r="E380" s="271" t="s">
        <v>591</v>
      </c>
      <c r="F380" s="272" t="s">
        <v>592</v>
      </c>
      <c r="G380" s="273" t="s">
        <v>380</v>
      </c>
      <c r="H380" s="274">
        <v>1</v>
      </c>
      <c r="I380" s="275"/>
      <c r="J380" s="276">
        <f>ROUND(I380*H380,2)</f>
        <v>0</v>
      </c>
      <c r="K380" s="272" t="s">
        <v>146</v>
      </c>
      <c r="L380" s="277"/>
      <c r="M380" s="278" t="s">
        <v>19</v>
      </c>
      <c r="N380" s="279" t="s">
        <v>43</v>
      </c>
      <c r="O380" s="87"/>
      <c r="P380" s="217">
        <f>O380*H380</f>
        <v>0</v>
      </c>
      <c r="Q380" s="217">
        <v>0.042999999999999997</v>
      </c>
      <c r="R380" s="217">
        <f>Q380*H380</f>
        <v>0.042999999999999997</v>
      </c>
      <c r="S380" s="217">
        <v>0</v>
      </c>
      <c r="T380" s="218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9" t="s">
        <v>184</v>
      </c>
      <c r="AT380" s="219" t="s">
        <v>346</v>
      </c>
      <c r="AU380" s="219" t="s">
        <v>82</v>
      </c>
      <c r="AY380" s="20" t="s">
        <v>141</v>
      </c>
      <c r="BE380" s="220">
        <f>IF(N380="základní",J380,0)</f>
        <v>0</v>
      </c>
      <c r="BF380" s="220">
        <f>IF(N380="snížená",J380,0)</f>
        <v>0</v>
      </c>
      <c r="BG380" s="220">
        <f>IF(N380="zákl. přenesená",J380,0)</f>
        <v>0</v>
      </c>
      <c r="BH380" s="220">
        <f>IF(N380="sníž. přenesená",J380,0)</f>
        <v>0</v>
      </c>
      <c r="BI380" s="220">
        <f>IF(N380="nulová",J380,0)</f>
        <v>0</v>
      </c>
      <c r="BJ380" s="20" t="s">
        <v>80</v>
      </c>
      <c r="BK380" s="220">
        <f>ROUND(I380*H380,2)</f>
        <v>0</v>
      </c>
      <c r="BL380" s="20" t="s">
        <v>147</v>
      </c>
      <c r="BM380" s="219" t="s">
        <v>593</v>
      </c>
    </row>
    <row r="381" s="2" customFormat="1">
      <c r="A381" s="41"/>
      <c r="B381" s="42"/>
      <c r="C381" s="43"/>
      <c r="D381" s="228" t="s">
        <v>406</v>
      </c>
      <c r="E381" s="43"/>
      <c r="F381" s="280" t="s">
        <v>486</v>
      </c>
      <c r="G381" s="43"/>
      <c r="H381" s="43"/>
      <c r="I381" s="223"/>
      <c r="J381" s="43"/>
      <c r="K381" s="43"/>
      <c r="L381" s="47"/>
      <c r="M381" s="224"/>
      <c r="N381" s="225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406</v>
      </c>
      <c r="AU381" s="20" t="s">
        <v>82</v>
      </c>
    </row>
    <row r="382" s="2" customFormat="1" ht="16.5" customHeight="1">
      <c r="A382" s="41"/>
      <c r="B382" s="42"/>
      <c r="C382" s="270" t="s">
        <v>594</v>
      </c>
      <c r="D382" s="270" t="s">
        <v>346</v>
      </c>
      <c r="E382" s="271" t="s">
        <v>595</v>
      </c>
      <c r="F382" s="272" t="s">
        <v>596</v>
      </c>
      <c r="G382" s="273" t="s">
        <v>380</v>
      </c>
      <c r="H382" s="274">
        <v>1</v>
      </c>
      <c r="I382" s="275"/>
      <c r="J382" s="276">
        <f>ROUND(I382*H382,2)</f>
        <v>0</v>
      </c>
      <c r="K382" s="272" t="s">
        <v>19</v>
      </c>
      <c r="L382" s="277"/>
      <c r="M382" s="278" t="s">
        <v>19</v>
      </c>
      <c r="N382" s="279" t="s">
        <v>43</v>
      </c>
      <c r="O382" s="87"/>
      <c r="P382" s="217">
        <f>O382*H382</f>
        <v>0</v>
      </c>
      <c r="Q382" s="217">
        <v>0</v>
      </c>
      <c r="R382" s="217">
        <f>Q382*H382</f>
        <v>0</v>
      </c>
      <c r="S382" s="217">
        <v>0</v>
      </c>
      <c r="T382" s="218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9" t="s">
        <v>184</v>
      </c>
      <c r="AT382" s="219" t="s">
        <v>346</v>
      </c>
      <c r="AU382" s="219" t="s">
        <v>82</v>
      </c>
      <c r="AY382" s="20" t="s">
        <v>141</v>
      </c>
      <c r="BE382" s="220">
        <f>IF(N382="základní",J382,0)</f>
        <v>0</v>
      </c>
      <c r="BF382" s="220">
        <f>IF(N382="snížená",J382,0)</f>
        <v>0</v>
      </c>
      <c r="BG382" s="220">
        <f>IF(N382="zákl. přenesená",J382,0)</f>
        <v>0</v>
      </c>
      <c r="BH382" s="220">
        <f>IF(N382="sníž. přenesená",J382,0)</f>
        <v>0</v>
      </c>
      <c r="BI382" s="220">
        <f>IF(N382="nulová",J382,0)</f>
        <v>0</v>
      </c>
      <c r="BJ382" s="20" t="s">
        <v>80</v>
      </c>
      <c r="BK382" s="220">
        <f>ROUND(I382*H382,2)</f>
        <v>0</v>
      </c>
      <c r="BL382" s="20" t="s">
        <v>147</v>
      </c>
      <c r="BM382" s="219" t="s">
        <v>597</v>
      </c>
    </row>
    <row r="383" s="2" customFormat="1">
      <c r="A383" s="41"/>
      <c r="B383" s="42"/>
      <c r="C383" s="43"/>
      <c r="D383" s="228" t="s">
        <v>406</v>
      </c>
      <c r="E383" s="43"/>
      <c r="F383" s="280" t="s">
        <v>486</v>
      </c>
      <c r="G383" s="43"/>
      <c r="H383" s="43"/>
      <c r="I383" s="223"/>
      <c r="J383" s="43"/>
      <c r="K383" s="43"/>
      <c r="L383" s="47"/>
      <c r="M383" s="224"/>
      <c r="N383" s="225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406</v>
      </c>
      <c r="AU383" s="20" t="s">
        <v>82</v>
      </c>
    </row>
    <row r="384" s="2" customFormat="1" ht="24.15" customHeight="1">
      <c r="A384" s="41"/>
      <c r="B384" s="42"/>
      <c r="C384" s="208" t="s">
        <v>598</v>
      </c>
      <c r="D384" s="208" t="s">
        <v>143</v>
      </c>
      <c r="E384" s="209" t="s">
        <v>599</v>
      </c>
      <c r="F384" s="210" t="s">
        <v>600</v>
      </c>
      <c r="G384" s="211" t="s">
        <v>380</v>
      </c>
      <c r="H384" s="212">
        <v>1</v>
      </c>
      <c r="I384" s="213"/>
      <c r="J384" s="214">
        <f>ROUND(I384*H384,2)</f>
        <v>0</v>
      </c>
      <c r="K384" s="210" t="s">
        <v>146</v>
      </c>
      <c r="L384" s="47"/>
      <c r="M384" s="215" t="s">
        <v>19</v>
      </c>
      <c r="N384" s="216" t="s">
        <v>43</v>
      </c>
      <c r="O384" s="87"/>
      <c r="P384" s="217">
        <f>O384*H384</f>
        <v>0</v>
      </c>
      <c r="Q384" s="217">
        <v>0.00281</v>
      </c>
      <c r="R384" s="217">
        <f>Q384*H384</f>
        <v>0.00281</v>
      </c>
      <c r="S384" s="217">
        <v>0</v>
      </c>
      <c r="T384" s="218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9" t="s">
        <v>147</v>
      </c>
      <c r="AT384" s="219" t="s">
        <v>143</v>
      </c>
      <c r="AU384" s="219" t="s">
        <v>82</v>
      </c>
      <c r="AY384" s="20" t="s">
        <v>141</v>
      </c>
      <c r="BE384" s="220">
        <f>IF(N384="základní",J384,0)</f>
        <v>0</v>
      </c>
      <c r="BF384" s="220">
        <f>IF(N384="snížená",J384,0)</f>
        <v>0</v>
      </c>
      <c r="BG384" s="220">
        <f>IF(N384="zákl. přenesená",J384,0)</f>
        <v>0</v>
      </c>
      <c r="BH384" s="220">
        <f>IF(N384="sníž. přenesená",J384,0)</f>
        <v>0</v>
      </c>
      <c r="BI384" s="220">
        <f>IF(N384="nulová",J384,0)</f>
        <v>0</v>
      </c>
      <c r="BJ384" s="20" t="s">
        <v>80</v>
      </c>
      <c r="BK384" s="220">
        <f>ROUND(I384*H384,2)</f>
        <v>0</v>
      </c>
      <c r="BL384" s="20" t="s">
        <v>147</v>
      </c>
      <c r="BM384" s="219" t="s">
        <v>601</v>
      </c>
    </row>
    <row r="385" s="2" customFormat="1">
      <c r="A385" s="41"/>
      <c r="B385" s="42"/>
      <c r="C385" s="43"/>
      <c r="D385" s="221" t="s">
        <v>149</v>
      </c>
      <c r="E385" s="43"/>
      <c r="F385" s="222" t="s">
        <v>602</v>
      </c>
      <c r="G385" s="43"/>
      <c r="H385" s="43"/>
      <c r="I385" s="223"/>
      <c r="J385" s="43"/>
      <c r="K385" s="43"/>
      <c r="L385" s="47"/>
      <c r="M385" s="224"/>
      <c r="N385" s="225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149</v>
      </c>
      <c r="AU385" s="20" t="s">
        <v>82</v>
      </c>
    </row>
    <row r="386" s="2" customFormat="1" ht="16.5" customHeight="1">
      <c r="A386" s="41"/>
      <c r="B386" s="42"/>
      <c r="C386" s="270" t="s">
        <v>603</v>
      </c>
      <c r="D386" s="270" t="s">
        <v>346</v>
      </c>
      <c r="E386" s="271" t="s">
        <v>604</v>
      </c>
      <c r="F386" s="272" t="s">
        <v>605</v>
      </c>
      <c r="G386" s="273" t="s">
        <v>380</v>
      </c>
      <c r="H386" s="274">
        <v>1</v>
      </c>
      <c r="I386" s="275"/>
      <c r="J386" s="276">
        <f>ROUND(I386*H386,2)</f>
        <v>0</v>
      </c>
      <c r="K386" s="272" t="s">
        <v>146</v>
      </c>
      <c r="L386" s="277"/>
      <c r="M386" s="278" t="s">
        <v>19</v>
      </c>
      <c r="N386" s="279" t="s">
        <v>43</v>
      </c>
      <c r="O386" s="87"/>
      <c r="P386" s="217">
        <f>O386*H386</f>
        <v>0</v>
      </c>
      <c r="Q386" s="217">
        <v>0.045999999999999999</v>
      </c>
      <c r="R386" s="217">
        <f>Q386*H386</f>
        <v>0.045999999999999999</v>
      </c>
      <c r="S386" s="217">
        <v>0</v>
      </c>
      <c r="T386" s="218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9" t="s">
        <v>184</v>
      </c>
      <c r="AT386" s="219" t="s">
        <v>346</v>
      </c>
      <c r="AU386" s="219" t="s">
        <v>82</v>
      </c>
      <c r="AY386" s="20" t="s">
        <v>141</v>
      </c>
      <c r="BE386" s="220">
        <f>IF(N386="základní",J386,0)</f>
        <v>0</v>
      </c>
      <c r="BF386" s="220">
        <f>IF(N386="snížená",J386,0)</f>
        <v>0</v>
      </c>
      <c r="BG386" s="220">
        <f>IF(N386="zákl. přenesená",J386,0)</f>
        <v>0</v>
      </c>
      <c r="BH386" s="220">
        <f>IF(N386="sníž. přenesená",J386,0)</f>
        <v>0</v>
      </c>
      <c r="BI386" s="220">
        <f>IF(N386="nulová",J386,0)</f>
        <v>0</v>
      </c>
      <c r="BJ386" s="20" t="s">
        <v>80</v>
      </c>
      <c r="BK386" s="220">
        <f>ROUND(I386*H386,2)</f>
        <v>0</v>
      </c>
      <c r="BL386" s="20" t="s">
        <v>147</v>
      </c>
      <c r="BM386" s="219" t="s">
        <v>606</v>
      </c>
    </row>
    <row r="387" s="2" customFormat="1">
      <c r="A387" s="41"/>
      <c r="B387" s="42"/>
      <c r="C387" s="43"/>
      <c r="D387" s="228" t="s">
        <v>406</v>
      </c>
      <c r="E387" s="43"/>
      <c r="F387" s="280" t="s">
        <v>486</v>
      </c>
      <c r="G387" s="43"/>
      <c r="H387" s="43"/>
      <c r="I387" s="223"/>
      <c r="J387" s="43"/>
      <c r="K387" s="43"/>
      <c r="L387" s="47"/>
      <c r="M387" s="224"/>
      <c r="N387" s="225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406</v>
      </c>
      <c r="AU387" s="20" t="s">
        <v>82</v>
      </c>
    </row>
    <row r="388" s="2" customFormat="1" ht="16.5" customHeight="1">
      <c r="A388" s="41"/>
      <c r="B388" s="42"/>
      <c r="C388" s="270" t="s">
        <v>607</v>
      </c>
      <c r="D388" s="270" t="s">
        <v>346</v>
      </c>
      <c r="E388" s="271" t="s">
        <v>608</v>
      </c>
      <c r="F388" s="272" t="s">
        <v>609</v>
      </c>
      <c r="G388" s="273" t="s">
        <v>380</v>
      </c>
      <c r="H388" s="274">
        <v>1</v>
      </c>
      <c r="I388" s="275"/>
      <c r="J388" s="276">
        <f>ROUND(I388*H388,2)</f>
        <v>0</v>
      </c>
      <c r="K388" s="272" t="s">
        <v>19</v>
      </c>
      <c r="L388" s="277"/>
      <c r="M388" s="278" t="s">
        <v>19</v>
      </c>
      <c r="N388" s="279" t="s">
        <v>43</v>
      </c>
      <c r="O388" s="87"/>
      <c r="P388" s="217">
        <f>O388*H388</f>
        <v>0</v>
      </c>
      <c r="Q388" s="217">
        <v>0.0060000000000000001</v>
      </c>
      <c r="R388" s="217">
        <f>Q388*H388</f>
        <v>0.0060000000000000001</v>
      </c>
      <c r="S388" s="217">
        <v>0</v>
      </c>
      <c r="T388" s="218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9" t="s">
        <v>184</v>
      </c>
      <c r="AT388" s="219" t="s">
        <v>346</v>
      </c>
      <c r="AU388" s="219" t="s">
        <v>82</v>
      </c>
      <c r="AY388" s="20" t="s">
        <v>141</v>
      </c>
      <c r="BE388" s="220">
        <f>IF(N388="základní",J388,0)</f>
        <v>0</v>
      </c>
      <c r="BF388" s="220">
        <f>IF(N388="snížená",J388,0)</f>
        <v>0</v>
      </c>
      <c r="BG388" s="220">
        <f>IF(N388="zákl. přenesená",J388,0)</f>
        <v>0</v>
      </c>
      <c r="BH388" s="220">
        <f>IF(N388="sníž. přenesená",J388,0)</f>
        <v>0</v>
      </c>
      <c r="BI388" s="220">
        <f>IF(N388="nulová",J388,0)</f>
        <v>0</v>
      </c>
      <c r="BJ388" s="20" t="s">
        <v>80</v>
      </c>
      <c r="BK388" s="220">
        <f>ROUND(I388*H388,2)</f>
        <v>0</v>
      </c>
      <c r="BL388" s="20" t="s">
        <v>147</v>
      </c>
      <c r="BM388" s="219" t="s">
        <v>610</v>
      </c>
    </row>
    <row r="389" s="2" customFormat="1">
      <c r="A389" s="41"/>
      <c r="B389" s="42"/>
      <c r="C389" s="43"/>
      <c r="D389" s="228" t="s">
        <v>406</v>
      </c>
      <c r="E389" s="43"/>
      <c r="F389" s="280" t="s">
        <v>486</v>
      </c>
      <c r="G389" s="43"/>
      <c r="H389" s="43"/>
      <c r="I389" s="223"/>
      <c r="J389" s="43"/>
      <c r="K389" s="43"/>
      <c r="L389" s="47"/>
      <c r="M389" s="224"/>
      <c r="N389" s="225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406</v>
      </c>
      <c r="AU389" s="20" t="s">
        <v>82</v>
      </c>
    </row>
    <row r="390" s="2" customFormat="1" ht="16.5" customHeight="1">
      <c r="A390" s="41"/>
      <c r="B390" s="42"/>
      <c r="C390" s="208" t="s">
        <v>611</v>
      </c>
      <c r="D390" s="208" t="s">
        <v>143</v>
      </c>
      <c r="E390" s="209" t="s">
        <v>612</v>
      </c>
      <c r="F390" s="210" t="s">
        <v>613</v>
      </c>
      <c r="G390" s="211" t="s">
        <v>380</v>
      </c>
      <c r="H390" s="212">
        <v>1</v>
      </c>
      <c r="I390" s="213"/>
      <c r="J390" s="214">
        <f>ROUND(I390*H390,2)</f>
        <v>0</v>
      </c>
      <c r="K390" s="210" t="s">
        <v>146</v>
      </c>
      <c r="L390" s="47"/>
      <c r="M390" s="215" t="s">
        <v>19</v>
      </c>
      <c r="N390" s="216" t="s">
        <v>43</v>
      </c>
      <c r="O390" s="87"/>
      <c r="P390" s="217">
        <f>O390*H390</f>
        <v>0</v>
      </c>
      <c r="Q390" s="217">
        <v>0.45937</v>
      </c>
      <c r="R390" s="217">
        <f>Q390*H390</f>
        <v>0.45937</v>
      </c>
      <c r="S390" s="217">
        <v>0</v>
      </c>
      <c r="T390" s="218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9" t="s">
        <v>147</v>
      </c>
      <c r="AT390" s="219" t="s">
        <v>143</v>
      </c>
      <c r="AU390" s="219" t="s">
        <v>82</v>
      </c>
      <c r="AY390" s="20" t="s">
        <v>141</v>
      </c>
      <c r="BE390" s="220">
        <f>IF(N390="základní",J390,0)</f>
        <v>0</v>
      </c>
      <c r="BF390" s="220">
        <f>IF(N390="snížená",J390,0)</f>
        <v>0</v>
      </c>
      <c r="BG390" s="220">
        <f>IF(N390="zákl. přenesená",J390,0)</f>
        <v>0</v>
      </c>
      <c r="BH390" s="220">
        <f>IF(N390="sníž. přenesená",J390,0)</f>
        <v>0</v>
      </c>
      <c r="BI390" s="220">
        <f>IF(N390="nulová",J390,0)</f>
        <v>0</v>
      </c>
      <c r="BJ390" s="20" t="s">
        <v>80</v>
      </c>
      <c r="BK390" s="220">
        <f>ROUND(I390*H390,2)</f>
        <v>0</v>
      </c>
      <c r="BL390" s="20" t="s">
        <v>147</v>
      </c>
      <c r="BM390" s="219" t="s">
        <v>614</v>
      </c>
    </row>
    <row r="391" s="2" customFormat="1">
      <c r="A391" s="41"/>
      <c r="B391" s="42"/>
      <c r="C391" s="43"/>
      <c r="D391" s="221" t="s">
        <v>149</v>
      </c>
      <c r="E391" s="43"/>
      <c r="F391" s="222" t="s">
        <v>615</v>
      </c>
      <c r="G391" s="43"/>
      <c r="H391" s="43"/>
      <c r="I391" s="223"/>
      <c r="J391" s="43"/>
      <c r="K391" s="43"/>
      <c r="L391" s="47"/>
      <c r="M391" s="224"/>
      <c r="N391" s="225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149</v>
      </c>
      <c r="AU391" s="20" t="s">
        <v>82</v>
      </c>
    </row>
    <row r="392" s="2" customFormat="1" ht="16.5" customHeight="1">
      <c r="A392" s="41"/>
      <c r="B392" s="42"/>
      <c r="C392" s="208" t="s">
        <v>616</v>
      </c>
      <c r="D392" s="208" t="s">
        <v>143</v>
      </c>
      <c r="E392" s="209" t="s">
        <v>617</v>
      </c>
      <c r="F392" s="210" t="s">
        <v>618</v>
      </c>
      <c r="G392" s="211" t="s">
        <v>169</v>
      </c>
      <c r="H392" s="212">
        <v>122.8</v>
      </c>
      <c r="I392" s="213"/>
      <c r="J392" s="214">
        <f>ROUND(I392*H392,2)</f>
        <v>0</v>
      </c>
      <c r="K392" s="210" t="s">
        <v>146</v>
      </c>
      <c r="L392" s="47"/>
      <c r="M392" s="215" t="s">
        <v>19</v>
      </c>
      <c r="N392" s="216" t="s">
        <v>43</v>
      </c>
      <c r="O392" s="87"/>
      <c r="P392" s="217">
        <f>O392*H392</f>
        <v>0</v>
      </c>
      <c r="Q392" s="217">
        <v>0</v>
      </c>
      <c r="R392" s="217">
        <f>Q392*H392</f>
        <v>0</v>
      </c>
      <c r="S392" s="217">
        <v>0</v>
      </c>
      <c r="T392" s="218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9" t="s">
        <v>147</v>
      </c>
      <c r="AT392" s="219" t="s">
        <v>143</v>
      </c>
      <c r="AU392" s="219" t="s">
        <v>82</v>
      </c>
      <c r="AY392" s="20" t="s">
        <v>141</v>
      </c>
      <c r="BE392" s="220">
        <f>IF(N392="základní",J392,0)</f>
        <v>0</v>
      </c>
      <c r="BF392" s="220">
        <f>IF(N392="snížená",J392,0)</f>
        <v>0</v>
      </c>
      <c r="BG392" s="220">
        <f>IF(N392="zákl. přenesená",J392,0)</f>
        <v>0</v>
      </c>
      <c r="BH392" s="220">
        <f>IF(N392="sníž. přenesená",J392,0)</f>
        <v>0</v>
      </c>
      <c r="BI392" s="220">
        <f>IF(N392="nulová",J392,0)</f>
        <v>0</v>
      </c>
      <c r="BJ392" s="20" t="s">
        <v>80</v>
      </c>
      <c r="BK392" s="220">
        <f>ROUND(I392*H392,2)</f>
        <v>0</v>
      </c>
      <c r="BL392" s="20" t="s">
        <v>147</v>
      </c>
      <c r="BM392" s="219" t="s">
        <v>619</v>
      </c>
    </row>
    <row r="393" s="2" customFormat="1">
      <c r="A393" s="41"/>
      <c r="B393" s="42"/>
      <c r="C393" s="43"/>
      <c r="D393" s="221" t="s">
        <v>149</v>
      </c>
      <c r="E393" s="43"/>
      <c r="F393" s="222" t="s">
        <v>620</v>
      </c>
      <c r="G393" s="43"/>
      <c r="H393" s="43"/>
      <c r="I393" s="223"/>
      <c r="J393" s="43"/>
      <c r="K393" s="43"/>
      <c r="L393" s="47"/>
      <c r="M393" s="224"/>
      <c r="N393" s="225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149</v>
      </c>
      <c r="AU393" s="20" t="s">
        <v>82</v>
      </c>
    </row>
    <row r="394" s="2" customFormat="1" ht="16.5" customHeight="1">
      <c r="A394" s="41"/>
      <c r="B394" s="42"/>
      <c r="C394" s="208" t="s">
        <v>621</v>
      </c>
      <c r="D394" s="208" t="s">
        <v>143</v>
      </c>
      <c r="E394" s="209" t="s">
        <v>622</v>
      </c>
      <c r="F394" s="210" t="s">
        <v>623</v>
      </c>
      <c r="G394" s="211" t="s">
        <v>169</v>
      </c>
      <c r="H394" s="212">
        <v>122.8</v>
      </c>
      <c r="I394" s="213"/>
      <c r="J394" s="214">
        <f>ROUND(I394*H394,2)</f>
        <v>0</v>
      </c>
      <c r="K394" s="210" t="s">
        <v>146</v>
      </c>
      <c r="L394" s="47"/>
      <c r="M394" s="215" t="s">
        <v>19</v>
      </c>
      <c r="N394" s="216" t="s">
        <v>43</v>
      </c>
      <c r="O394" s="87"/>
      <c r="P394" s="217">
        <f>O394*H394</f>
        <v>0</v>
      </c>
      <c r="Q394" s="217">
        <v>0</v>
      </c>
      <c r="R394" s="217">
        <f>Q394*H394</f>
        <v>0</v>
      </c>
      <c r="S394" s="217">
        <v>0</v>
      </c>
      <c r="T394" s="218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19" t="s">
        <v>147</v>
      </c>
      <c r="AT394" s="219" t="s">
        <v>143</v>
      </c>
      <c r="AU394" s="219" t="s">
        <v>82</v>
      </c>
      <c r="AY394" s="20" t="s">
        <v>141</v>
      </c>
      <c r="BE394" s="220">
        <f>IF(N394="základní",J394,0)</f>
        <v>0</v>
      </c>
      <c r="BF394" s="220">
        <f>IF(N394="snížená",J394,0)</f>
        <v>0</v>
      </c>
      <c r="BG394" s="220">
        <f>IF(N394="zákl. přenesená",J394,0)</f>
        <v>0</v>
      </c>
      <c r="BH394" s="220">
        <f>IF(N394="sníž. přenesená",J394,0)</f>
        <v>0</v>
      </c>
      <c r="BI394" s="220">
        <f>IF(N394="nulová",J394,0)</f>
        <v>0</v>
      </c>
      <c r="BJ394" s="20" t="s">
        <v>80</v>
      </c>
      <c r="BK394" s="220">
        <f>ROUND(I394*H394,2)</f>
        <v>0</v>
      </c>
      <c r="BL394" s="20" t="s">
        <v>147</v>
      </c>
      <c r="BM394" s="219" t="s">
        <v>624</v>
      </c>
    </row>
    <row r="395" s="2" customFormat="1">
      <c r="A395" s="41"/>
      <c r="B395" s="42"/>
      <c r="C395" s="43"/>
      <c r="D395" s="221" t="s">
        <v>149</v>
      </c>
      <c r="E395" s="43"/>
      <c r="F395" s="222" t="s">
        <v>625</v>
      </c>
      <c r="G395" s="43"/>
      <c r="H395" s="43"/>
      <c r="I395" s="223"/>
      <c r="J395" s="43"/>
      <c r="K395" s="43"/>
      <c r="L395" s="47"/>
      <c r="M395" s="224"/>
      <c r="N395" s="225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149</v>
      </c>
      <c r="AU395" s="20" t="s">
        <v>82</v>
      </c>
    </row>
    <row r="396" s="2" customFormat="1" ht="16.5" customHeight="1">
      <c r="A396" s="41"/>
      <c r="B396" s="42"/>
      <c r="C396" s="208" t="s">
        <v>626</v>
      </c>
      <c r="D396" s="208" t="s">
        <v>143</v>
      </c>
      <c r="E396" s="209" t="s">
        <v>627</v>
      </c>
      <c r="F396" s="210" t="s">
        <v>628</v>
      </c>
      <c r="G396" s="211" t="s">
        <v>380</v>
      </c>
      <c r="H396" s="212">
        <v>2</v>
      </c>
      <c r="I396" s="213"/>
      <c r="J396" s="214">
        <f>ROUND(I396*H396,2)</f>
        <v>0</v>
      </c>
      <c r="K396" s="210" t="s">
        <v>146</v>
      </c>
      <c r="L396" s="47"/>
      <c r="M396" s="215" t="s">
        <v>19</v>
      </c>
      <c r="N396" s="216" t="s">
        <v>43</v>
      </c>
      <c r="O396" s="87"/>
      <c r="P396" s="217">
        <f>O396*H396</f>
        <v>0</v>
      </c>
      <c r="Q396" s="217">
        <v>0.040000000000000001</v>
      </c>
      <c r="R396" s="217">
        <f>Q396*H396</f>
        <v>0.080000000000000002</v>
      </c>
      <c r="S396" s="217">
        <v>0</v>
      </c>
      <c r="T396" s="218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9" t="s">
        <v>147</v>
      </c>
      <c r="AT396" s="219" t="s">
        <v>143</v>
      </c>
      <c r="AU396" s="219" t="s">
        <v>82</v>
      </c>
      <c r="AY396" s="20" t="s">
        <v>141</v>
      </c>
      <c r="BE396" s="220">
        <f>IF(N396="základní",J396,0)</f>
        <v>0</v>
      </c>
      <c r="BF396" s="220">
        <f>IF(N396="snížená",J396,0)</f>
        <v>0</v>
      </c>
      <c r="BG396" s="220">
        <f>IF(N396="zákl. přenesená",J396,0)</f>
        <v>0</v>
      </c>
      <c r="BH396" s="220">
        <f>IF(N396="sníž. přenesená",J396,0)</f>
        <v>0</v>
      </c>
      <c r="BI396" s="220">
        <f>IF(N396="nulová",J396,0)</f>
        <v>0</v>
      </c>
      <c r="BJ396" s="20" t="s">
        <v>80</v>
      </c>
      <c r="BK396" s="220">
        <f>ROUND(I396*H396,2)</f>
        <v>0</v>
      </c>
      <c r="BL396" s="20" t="s">
        <v>147</v>
      </c>
      <c r="BM396" s="219" t="s">
        <v>629</v>
      </c>
    </row>
    <row r="397" s="2" customFormat="1">
      <c r="A397" s="41"/>
      <c r="B397" s="42"/>
      <c r="C397" s="43"/>
      <c r="D397" s="221" t="s">
        <v>149</v>
      </c>
      <c r="E397" s="43"/>
      <c r="F397" s="222" t="s">
        <v>630</v>
      </c>
      <c r="G397" s="43"/>
      <c r="H397" s="43"/>
      <c r="I397" s="223"/>
      <c r="J397" s="43"/>
      <c r="K397" s="43"/>
      <c r="L397" s="47"/>
      <c r="M397" s="224"/>
      <c r="N397" s="225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149</v>
      </c>
      <c r="AU397" s="20" t="s">
        <v>82</v>
      </c>
    </row>
    <row r="398" s="2" customFormat="1" ht="16.5" customHeight="1">
      <c r="A398" s="41"/>
      <c r="B398" s="42"/>
      <c r="C398" s="270" t="s">
        <v>631</v>
      </c>
      <c r="D398" s="270" t="s">
        <v>346</v>
      </c>
      <c r="E398" s="271" t="s">
        <v>632</v>
      </c>
      <c r="F398" s="272" t="s">
        <v>633</v>
      </c>
      <c r="G398" s="273" t="s">
        <v>380</v>
      </c>
      <c r="H398" s="274">
        <v>2</v>
      </c>
      <c r="I398" s="275"/>
      <c r="J398" s="276">
        <f>ROUND(I398*H398,2)</f>
        <v>0</v>
      </c>
      <c r="K398" s="272" t="s">
        <v>146</v>
      </c>
      <c r="L398" s="277"/>
      <c r="M398" s="278" t="s">
        <v>19</v>
      </c>
      <c r="N398" s="279" t="s">
        <v>43</v>
      </c>
      <c r="O398" s="87"/>
      <c r="P398" s="217">
        <f>O398*H398</f>
        <v>0</v>
      </c>
      <c r="Q398" s="217">
        <v>0.041099999999999998</v>
      </c>
      <c r="R398" s="217">
        <f>Q398*H398</f>
        <v>0.082199999999999995</v>
      </c>
      <c r="S398" s="217">
        <v>0</v>
      </c>
      <c r="T398" s="218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9" t="s">
        <v>184</v>
      </c>
      <c r="AT398" s="219" t="s">
        <v>346</v>
      </c>
      <c r="AU398" s="219" t="s">
        <v>82</v>
      </c>
      <c r="AY398" s="20" t="s">
        <v>141</v>
      </c>
      <c r="BE398" s="220">
        <f>IF(N398="základní",J398,0)</f>
        <v>0</v>
      </c>
      <c r="BF398" s="220">
        <f>IF(N398="snížená",J398,0)</f>
        <v>0</v>
      </c>
      <c r="BG398" s="220">
        <f>IF(N398="zákl. přenesená",J398,0)</f>
        <v>0</v>
      </c>
      <c r="BH398" s="220">
        <f>IF(N398="sníž. přenesená",J398,0)</f>
        <v>0</v>
      </c>
      <c r="BI398" s="220">
        <f>IF(N398="nulová",J398,0)</f>
        <v>0</v>
      </c>
      <c r="BJ398" s="20" t="s">
        <v>80</v>
      </c>
      <c r="BK398" s="220">
        <f>ROUND(I398*H398,2)</f>
        <v>0</v>
      </c>
      <c r="BL398" s="20" t="s">
        <v>147</v>
      </c>
      <c r="BM398" s="219" t="s">
        <v>634</v>
      </c>
    </row>
    <row r="399" s="2" customFormat="1">
      <c r="A399" s="41"/>
      <c r="B399" s="42"/>
      <c r="C399" s="43"/>
      <c r="D399" s="228" t="s">
        <v>406</v>
      </c>
      <c r="E399" s="43"/>
      <c r="F399" s="280" t="s">
        <v>486</v>
      </c>
      <c r="G399" s="43"/>
      <c r="H399" s="43"/>
      <c r="I399" s="223"/>
      <c r="J399" s="43"/>
      <c r="K399" s="43"/>
      <c r="L399" s="47"/>
      <c r="M399" s="224"/>
      <c r="N399" s="225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406</v>
      </c>
      <c r="AU399" s="20" t="s">
        <v>82</v>
      </c>
    </row>
    <row r="400" s="2" customFormat="1" ht="16.5" customHeight="1">
      <c r="A400" s="41"/>
      <c r="B400" s="42"/>
      <c r="C400" s="270" t="s">
        <v>635</v>
      </c>
      <c r="D400" s="270" t="s">
        <v>346</v>
      </c>
      <c r="E400" s="271" t="s">
        <v>636</v>
      </c>
      <c r="F400" s="272" t="s">
        <v>637</v>
      </c>
      <c r="G400" s="273" t="s">
        <v>380</v>
      </c>
      <c r="H400" s="274">
        <v>2</v>
      </c>
      <c r="I400" s="275"/>
      <c r="J400" s="276">
        <f>ROUND(I400*H400,2)</f>
        <v>0</v>
      </c>
      <c r="K400" s="272" t="s">
        <v>146</v>
      </c>
      <c r="L400" s="277"/>
      <c r="M400" s="278" t="s">
        <v>19</v>
      </c>
      <c r="N400" s="279" t="s">
        <v>43</v>
      </c>
      <c r="O400" s="87"/>
      <c r="P400" s="217">
        <f>O400*H400</f>
        <v>0</v>
      </c>
      <c r="Q400" s="217">
        <v>0.00029999999999999997</v>
      </c>
      <c r="R400" s="217">
        <f>Q400*H400</f>
        <v>0.00059999999999999995</v>
      </c>
      <c r="S400" s="217">
        <v>0</v>
      </c>
      <c r="T400" s="218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9" t="s">
        <v>184</v>
      </c>
      <c r="AT400" s="219" t="s">
        <v>346</v>
      </c>
      <c r="AU400" s="219" t="s">
        <v>82</v>
      </c>
      <c r="AY400" s="20" t="s">
        <v>141</v>
      </c>
      <c r="BE400" s="220">
        <f>IF(N400="základní",J400,0)</f>
        <v>0</v>
      </c>
      <c r="BF400" s="220">
        <f>IF(N400="snížená",J400,0)</f>
        <v>0</v>
      </c>
      <c r="BG400" s="220">
        <f>IF(N400="zákl. přenesená",J400,0)</f>
        <v>0</v>
      </c>
      <c r="BH400" s="220">
        <f>IF(N400="sníž. přenesená",J400,0)</f>
        <v>0</v>
      </c>
      <c r="BI400" s="220">
        <f>IF(N400="nulová",J400,0)</f>
        <v>0</v>
      </c>
      <c r="BJ400" s="20" t="s">
        <v>80</v>
      </c>
      <c r="BK400" s="220">
        <f>ROUND(I400*H400,2)</f>
        <v>0</v>
      </c>
      <c r="BL400" s="20" t="s">
        <v>147</v>
      </c>
      <c r="BM400" s="219" t="s">
        <v>638</v>
      </c>
    </row>
    <row r="401" s="2" customFormat="1">
      <c r="A401" s="41"/>
      <c r="B401" s="42"/>
      <c r="C401" s="43"/>
      <c r="D401" s="228" t="s">
        <v>406</v>
      </c>
      <c r="E401" s="43"/>
      <c r="F401" s="280" t="s">
        <v>486</v>
      </c>
      <c r="G401" s="43"/>
      <c r="H401" s="43"/>
      <c r="I401" s="223"/>
      <c r="J401" s="43"/>
      <c r="K401" s="43"/>
      <c r="L401" s="47"/>
      <c r="M401" s="224"/>
      <c r="N401" s="225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406</v>
      </c>
      <c r="AU401" s="20" t="s">
        <v>82</v>
      </c>
    </row>
    <row r="402" s="2" customFormat="1" ht="16.5" customHeight="1">
      <c r="A402" s="41"/>
      <c r="B402" s="42"/>
      <c r="C402" s="208" t="s">
        <v>639</v>
      </c>
      <c r="D402" s="208" t="s">
        <v>143</v>
      </c>
      <c r="E402" s="209" t="s">
        <v>640</v>
      </c>
      <c r="F402" s="210" t="s">
        <v>641</v>
      </c>
      <c r="G402" s="211" t="s">
        <v>380</v>
      </c>
      <c r="H402" s="212">
        <v>1</v>
      </c>
      <c r="I402" s="213"/>
      <c r="J402" s="214">
        <f>ROUND(I402*H402,2)</f>
        <v>0</v>
      </c>
      <c r="K402" s="210" t="s">
        <v>146</v>
      </c>
      <c r="L402" s="47"/>
      <c r="M402" s="215" t="s">
        <v>19</v>
      </c>
      <c r="N402" s="216" t="s">
        <v>43</v>
      </c>
      <c r="O402" s="87"/>
      <c r="P402" s="217">
        <f>O402*H402</f>
        <v>0</v>
      </c>
      <c r="Q402" s="217">
        <v>0.050000000000000003</v>
      </c>
      <c r="R402" s="217">
        <f>Q402*H402</f>
        <v>0.050000000000000003</v>
      </c>
      <c r="S402" s="217">
        <v>0</v>
      </c>
      <c r="T402" s="218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9" t="s">
        <v>147</v>
      </c>
      <c r="AT402" s="219" t="s">
        <v>143</v>
      </c>
      <c r="AU402" s="219" t="s">
        <v>82</v>
      </c>
      <c r="AY402" s="20" t="s">
        <v>141</v>
      </c>
      <c r="BE402" s="220">
        <f>IF(N402="základní",J402,0)</f>
        <v>0</v>
      </c>
      <c r="BF402" s="220">
        <f>IF(N402="snížená",J402,0)</f>
        <v>0</v>
      </c>
      <c r="BG402" s="220">
        <f>IF(N402="zákl. přenesená",J402,0)</f>
        <v>0</v>
      </c>
      <c r="BH402" s="220">
        <f>IF(N402="sníž. přenesená",J402,0)</f>
        <v>0</v>
      </c>
      <c r="BI402" s="220">
        <f>IF(N402="nulová",J402,0)</f>
        <v>0</v>
      </c>
      <c r="BJ402" s="20" t="s">
        <v>80</v>
      </c>
      <c r="BK402" s="220">
        <f>ROUND(I402*H402,2)</f>
        <v>0</v>
      </c>
      <c r="BL402" s="20" t="s">
        <v>147</v>
      </c>
      <c r="BM402" s="219" t="s">
        <v>642</v>
      </c>
    </row>
    <row r="403" s="2" customFormat="1">
      <c r="A403" s="41"/>
      <c r="B403" s="42"/>
      <c r="C403" s="43"/>
      <c r="D403" s="221" t="s">
        <v>149</v>
      </c>
      <c r="E403" s="43"/>
      <c r="F403" s="222" t="s">
        <v>643</v>
      </c>
      <c r="G403" s="43"/>
      <c r="H403" s="43"/>
      <c r="I403" s="223"/>
      <c r="J403" s="43"/>
      <c r="K403" s="43"/>
      <c r="L403" s="47"/>
      <c r="M403" s="224"/>
      <c r="N403" s="225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149</v>
      </c>
      <c r="AU403" s="20" t="s">
        <v>82</v>
      </c>
    </row>
    <row r="404" s="2" customFormat="1" ht="16.5" customHeight="1">
      <c r="A404" s="41"/>
      <c r="B404" s="42"/>
      <c r="C404" s="270" t="s">
        <v>644</v>
      </c>
      <c r="D404" s="270" t="s">
        <v>346</v>
      </c>
      <c r="E404" s="271" t="s">
        <v>645</v>
      </c>
      <c r="F404" s="272" t="s">
        <v>646</v>
      </c>
      <c r="G404" s="273" t="s">
        <v>380</v>
      </c>
      <c r="H404" s="274">
        <v>1</v>
      </c>
      <c r="I404" s="275"/>
      <c r="J404" s="276">
        <f>ROUND(I404*H404,2)</f>
        <v>0</v>
      </c>
      <c r="K404" s="272" t="s">
        <v>146</v>
      </c>
      <c r="L404" s="277"/>
      <c r="M404" s="278" t="s">
        <v>19</v>
      </c>
      <c r="N404" s="279" t="s">
        <v>43</v>
      </c>
      <c r="O404" s="87"/>
      <c r="P404" s="217">
        <f>O404*H404</f>
        <v>0</v>
      </c>
      <c r="Q404" s="217">
        <v>0.029499999999999998</v>
      </c>
      <c r="R404" s="217">
        <f>Q404*H404</f>
        <v>0.029499999999999998</v>
      </c>
      <c r="S404" s="217">
        <v>0</v>
      </c>
      <c r="T404" s="218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9" t="s">
        <v>184</v>
      </c>
      <c r="AT404" s="219" t="s">
        <v>346</v>
      </c>
      <c r="AU404" s="219" t="s">
        <v>82</v>
      </c>
      <c r="AY404" s="20" t="s">
        <v>141</v>
      </c>
      <c r="BE404" s="220">
        <f>IF(N404="základní",J404,0)</f>
        <v>0</v>
      </c>
      <c r="BF404" s="220">
        <f>IF(N404="snížená",J404,0)</f>
        <v>0</v>
      </c>
      <c r="BG404" s="220">
        <f>IF(N404="zákl. přenesená",J404,0)</f>
        <v>0</v>
      </c>
      <c r="BH404" s="220">
        <f>IF(N404="sníž. přenesená",J404,0)</f>
        <v>0</v>
      </c>
      <c r="BI404" s="220">
        <f>IF(N404="nulová",J404,0)</f>
        <v>0</v>
      </c>
      <c r="BJ404" s="20" t="s">
        <v>80</v>
      </c>
      <c r="BK404" s="220">
        <f>ROUND(I404*H404,2)</f>
        <v>0</v>
      </c>
      <c r="BL404" s="20" t="s">
        <v>147</v>
      </c>
      <c r="BM404" s="219" t="s">
        <v>647</v>
      </c>
    </row>
    <row r="405" s="2" customFormat="1">
      <c r="A405" s="41"/>
      <c r="B405" s="42"/>
      <c r="C405" s="43"/>
      <c r="D405" s="228" t="s">
        <v>406</v>
      </c>
      <c r="E405" s="43"/>
      <c r="F405" s="280" t="s">
        <v>486</v>
      </c>
      <c r="G405" s="43"/>
      <c r="H405" s="43"/>
      <c r="I405" s="223"/>
      <c r="J405" s="43"/>
      <c r="K405" s="43"/>
      <c r="L405" s="47"/>
      <c r="M405" s="224"/>
      <c r="N405" s="225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20" t="s">
        <v>406</v>
      </c>
      <c r="AU405" s="20" t="s">
        <v>82</v>
      </c>
    </row>
    <row r="406" s="2" customFormat="1" ht="16.5" customHeight="1">
      <c r="A406" s="41"/>
      <c r="B406" s="42"/>
      <c r="C406" s="270" t="s">
        <v>648</v>
      </c>
      <c r="D406" s="270" t="s">
        <v>346</v>
      </c>
      <c r="E406" s="271" t="s">
        <v>649</v>
      </c>
      <c r="F406" s="272" t="s">
        <v>650</v>
      </c>
      <c r="G406" s="273" t="s">
        <v>380</v>
      </c>
      <c r="H406" s="274">
        <v>1</v>
      </c>
      <c r="I406" s="275"/>
      <c r="J406" s="276">
        <f>ROUND(I406*H406,2)</f>
        <v>0</v>
      </c>
      <c r="K406" s="272" t="s">
        <v>146</v>
      </c>
      <c r="L406" s="277"/>
      <c r="M406" s="278" t="s">
        <v>19</v>
      </c>
      <c r="N406" s="279" t="s">
        <v>43</v>
      </c>
      <c r="O406" s="87"/>
      <c r="P406" s="217">
        <f>O406*H406</f>
        <v>0</v>
      </c>
      <c r="Q406" s="217">
        <v>0.0025000000000000001</v>
      </c>
      <c r="R406" s="217">
        <f>Q406*H406</f>
        <v>0.0025000000000000001</v>
      </c>
      <c r="S406" s="217">
        <v>0</v>
      </c>
      <c r="T406" s="218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9" t="s">
        <v>184</v>
      </c>
      <c r="AT406" s="219" t="s">
        <v>346</v>
      </c>
      <c r="AU406" s="219" t="s">
        <v>82</v>
      </c>
      <c r="AY406" s="20" t="s">
        <v>141</v>
      </c>
      <c r="BE406" s="220">
        <f>IF(N406="základní",J406,0)</f>
        <v>0</v>
      </c>
      <c r="BF406" s="220">
        <f>IF(N406="snížená",J406,0)</f>
        <v>0</v>
      </c>
      <c r="BG406" s="220">
        <f>IF(N406="zákl. přenesená",J406,0)</f>
        <v>0</v>
      </c>
      <c r="BH406" s="220">
        <f>IF(N406="sníž. přenesená",J406,0)</f>
        <v>0</v>
      </c>
      <c r="BI406" s="220">
        <f>IF(N406="nulová",J406,0)</f>
        <v>0</v>
      </c>
      <c r="BJ406" s="20" t="s">
        <v>80</v>
      </c>
      <c r="BK406" s="220">
        <f>ROUND(I406*H406,2)</f>
        <v>0</v>
      </c>
      <c r="BL406" s="20" t="s">
        <v>147</v>
      </c>
      <c r="BM406" s="219" t="s">
        <v>651</v>
      </c>
    </row>
    <row r="407" s="2" customFormat="1">
      <c r="A407" s="41"/>
      <c r="B407" s="42"/>
      <c r="C407" s="43"/>
      <c r="D407" s="228" t="s">
        <v>406</v>
      </c>
      <c r="E407" s="43"/>
      <c r="F407" s="280" t="s">
        <v>486</v>
      </c>
      <c r="G407" s="43"/>
      <c r="H407" s="43"/>
      <c r="I407" s="223"/>
      <c r="J407" s="43"/>
      <c r="K407" s="43"/>
      <c r="L407" s="47"/>
      <c r="M407" s="224"/>
      <c r="N407" s="225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406</v>
      </c>
      <c r="AU407" s="20" t="s">
        <v>82</v>
      </c>
    </row>
    <row r="408" s="2" customFormat="1" ht="24.15" customHeight="1">
      <c r="A408" s="41"/>
      <c r="B408" s="42"/>
      <c r="C408" s="208" t="s">
        <v>652</v>
      </c>
      <c r="D408" s="208" t="s">
        <v>143</v>
      </c>
      <c r="E408" s="209" t="s">
        <v>653</v>
      </c>
      <c r="F408" s="210" t="s">
        <v>654</v>
      </c>
      <c r="G408" s="211" t="s">
        <v>169</v>
      </c>
      <c r="H408" s="212">
        <v>129</v>
      </c>
      <c r="I408" s="213"/>
      <c r="J408" s="214">
        <f>ROUND(I408*H408,2)</f>
        <v>0</v>
      </c>
      <c r="K408" s="210" t="s">
        <v>19</v>
      </c>
      <c r="L408" s="47"/>
      <c r="M408" s="215" t="s">
        <v>19</v>
      </c>
      <c r="N408" s="216" t="s">
        <v>43</v>
      </c>
      <c r="O408" s="87"/>
      <c r="P408" s="217">
        <f>O408*H408</f>
        <v>0</v>
      </c>
      <c r="Q408" s="217">
        <v>0.00019000000000000001</v>
      </c>
      <c r="R408" s="217">
        <f>Q408*H408</f>
        <v>0.024510000000000001</v>
      </c>
      <c r="S408" s="217">
        <v>0</v>
      </c>
      <c r="T408" s="218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9" t="s">
        <v>147</v>
      </c>
      <c r="AT408" s="219" t="s">
        <v>143</v>
      </c>
      <c r="AU408" s="219" t="s">
        <v>82</v>
      </c>
      <c r="AY408" s="20" t="s">
        <v>141</v>
      </c>
      <c r="BE408" s="220">
        <f>IF(N408="základní",J408,0)</f>
        <v>0</v>
      </c>
      <c r="BF408" s="220">
        <f>IF(N408="snížená",J408,0)</f>
        <v>0</v>
      </c>
      <c r="BG408" s="220">
        <f>IF(N408="zákl. přenesená",J408,0)</f>
        <v>0</v>
      </c>
      <c r="BH408" s="220">
        <f>IF(N408="sníž. přenesená",J408,0)</f>
        <v>0</v>
      </c>
      <c r="BI408" s="220">
        <f>IF(N408="nulová",J408,0)</f>
        <v>0</v>
      </c>
      <c r="BJ408" s="20" t="s">
        <v>80</v>
      </c>
      <c r="BK408" s="220">
        <f>ROUND(I408*H408,2)</f>
        <v>0</v>
      </c>
      <c r="BL408" s="20" t="s">
        <v>147</v>
      </c>
      <c r="BM408" s="219" t="s">
        <v>655</v>
      </c>
    </row>
    <row r="409" s="2" customFormat="1">
      <c r="A409" s="41"/>
      <c r="B409" s="42"/>
      <c r="C409" s="43"/>
      <c r="D409" s="228" t="s">
        <v>406</v>
      </c>
      <c r="E409" s="43"/>
      <c r="F409" s="280" t="s">
        <v>486</v>
      </c>
      <c r="G409" s="43"/>
      <c r="H409" s="43"/>
      <c r="I409" s="223"/>
      <c r="J409" s="43"/>
      <c r="K409" s="43"/>
      <c r="L409" s="47"/>
      <c r="M409" s="224"/>
      <c r="N409" s="225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406</v>
      </c>
      <c r="AU409" s="20" t="s">
        <v>82</v>
      </c>
    </row>
    <row r="410" s="2" customFormat="1" ht="16.5" customHeight="1">
      <c r="A410" s="41"/>
      <c r="B410" s="42"/>
      <c r="C410" s="208" t="s">
        <v>656</v>
      </c>
      <c r="D410" s="208" t="s">
        <v>143</v>
      </c>
      <c r="E410" s="209" t="s">
        <v>657</v>
      </c>
      <c r="F410" s="210" t="s">
        <v>658</v>
      </c>
      <c r="G410" s="211" t="s">
        <v>169</v>
      </c>
      <c r="H410" s="212">
        <v>122.8</v>
      </c>
      <c r="I410" s="213"/>
      <c r="J410" s="214">
        <f>ROUND(I410*H410,2)</f>
        <v>0</v>
      </c>
      <c r="K410" s="210" t="s">
        <v>146</v>
      </c>
      <c r="L410" s="47"/>
      <c r="M410" s="215" t="s">
        <v>19</v>
      </c>
      <c r="N410" s="216" t="s">
        <v>43</v>
      </c>
      <c r="O410" s="87"/>
      <c r="P410" s="217">
        <f>O410*H410</f>
        <v>0</v>
      </c>
      <c r="Q410" s="217">
        <v>0.00012999999999999999</v>
      </c>
      <c r="R410" s="217">
        <f>Q410*H410</f>
        <v>0.015963999999999999</v>
      </c>
      <c r="S410" s="217">
        <v>0</v>
      </c>
      <c r="T410" s="218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9" t="s">
        <v>147</v>
      </c>
      <c r="AT410" s="219" t="s">
        <v>143</v>
      </c>
      <c r="AU410" s="219" t="s">
        <v>82</v>
      </c>
      <c r="AY410" s="20" t="s">
        <v>141</v>
      </c>
      <c r="BE410" s="220">
        <f>IF(N410="základní",J410,0)</f>
        <v>0</v>
      </c>
      <c r="BF410" s="220">
        <f>IF(N410="snížená",J410,0)</f>
        <v>0</v>
      </c>
      <c r="BG410" s="220">
        <f>IF(N410="zákl. přenesená",J410,0)</f>
        <v>0</v>
      </c>
      <c r="BH410" s="220">
        <f>IF(N410="sníž. přenesená",J410,0)</f>
        <v>0</v>
      </c>
      <c r="BI410" s="220">
        <f>IF(N410="nulová",J410,0)</f>
        <v>0</v>
      </c>
      <c r="BJ410" s="20" t="s">
        <v>80</v>
      </c>
      <c r="BK410" s="220">
        <f>ROUND(I410*H410,2)</f>
        <v>0</v>
      </c>
      <c r="BL410" s="20" t="s">
        <v>147</v>
      </c>
      <c r="BM410" s="219" t="s">
        <v>659</v>
      </c>
    </row>
    <row r="411" s="2" customFormat="1">
      <c r="A411" s="41"/>
      <c r="B411" s="42"/>
      <c r="C411" s="43"/>
      <c r="D411" s="221" t="s">
        <v>149</v>
      </c>
      <c r="E411" s="43"/>
      <c r="F411" s="222" t="s">
        <v>660</v>
      </c>
      <c r="G411" s="43"/>
      <c r="H411" s="43"/>
      <c r="I411" s="223"/>
      <c r="J411" s="43"/>
      <c r="K411" s="43"/>
      <c r="L411" s="47"/>
      <c r="M411" s="224"/>
      <c r="N411" s="225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149</v>
      </c>
      <c r="AU411" s="20" t="s">
        <v>82</v>
      </c>
    </row>
    <row r="412" s="2" customFormat="1">
      <c r="A412" s="41"/>
      <c r="B412" s="42"/>
      <c r="C412" s="43"/>
      <c r="D412" s="228" t="s">
        <v>406</v>
      </c>
      <c r="E412" s="43"/>
      <c r="F412" s="280" t="s">
        <v>661</v>
      </c>
      <c r="G412" s="43"/>
      <c r="H412" s="43"/>
      <c r="I412" s="223"/>
      <c r="J412" s="43"/>
      <c r="K412" s="43"/>
      <c r="L412" s="47"/>
      <c r="M412" s="224"/>
      <c r="N412" s="225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406</v>
      </c>
      <c r="AU412" s="20" t="s">
        <v>82</v>
      </c>
    </row>
    <row r="413" s="2" customFormat="1" ht="24.15" customHeight="1">
      <c r="A413" s="41"/>
      <c r="B413" s="42"/>
      <c r="C413" s="208" t="s">
        <v>662</v>
      </c>
      <c r="D413" s="208" t="s">
        <v>143</v>
      </c>
      <c r="E413" s="209" t="s">
        <v>663</v>
      </c>
      <c r="F413" s="210" t="s">
        <v>664</v>
      </c>
      <c r="G413" s="211" t="s">
        <v>100</v>
      </c>
      <c r="H413" s="212">
        <v>7.7750000000000004</v>
      </c>
      <c r="I413" s="213"/>
      <c r="J413" s="214">
        <f>ROUND(I413*H413,2)</f>
        <v>0</v>
      </c>
      <c r="K413" s="210" t="s">
        <v>146</v>
      </c>
      <c r="L413" s="47"/>
      <c r="M413" s="215" t="s">
        <v>19</v>
      </c>
      <c r="N413" s="216" t="s">
        <v>43</v>
      </c>
      <c r="O413" s="87"/>
      <c r="P413" s="217">
        <f>O413*H413</f>
        <v>0</v>
      </c>
      <c r="Q413" s="217">
        <v>1.5298499999999999</v>
      </c>
      <c r="R413" s="217">
        <f>Q413*H413</f>
        <v>11.894583750000001</v>
      </c>
      <c r="S413" s="217">
        <v>0</v>
      </c>
      <c r="T413" s="218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9" t="s">
        <v>147</v>
      </c>
      <c r="AT413" s="219" t="s">
        <v>143</v>
      </c>
      <c r="AU413" s="219" t="s">
        <v>82</v>
      </c>
      <c r="AY413" s="20" t="s">
        <v>141</v>
      </c>
      <c r="BE413" s="220">
        <f>IF(N413="základní",J413,0)</f>
        <v>0</v>
      </c>
      <c r="BF413" s="220">
        <f>IF(N413="snížená",J413,0)</f>
        <v>0</v>
      </c>
      <c r="BG413" s="220">
        <f>IF(N413="zákl. přenesená",J413,0)</f>
        <v>0</v>
      </c>
      <c r="BH413" s="220">
        <f>IF(N413="sníž. přenesená",J413,0)</f>
        <v>0</v>
      </c>
      <c r="BI413" s="220">
        <f>IF(N413="nulová",J413,0)</f>
        <v>0</v>
      </c>
      <c r="BJ413" s="20" t="s">
        <v>80</v>
      </c>
      <c r="BK413" s="220">
        <f>ROUND(I413*H413,2)</f>
        <v>0</v>
      </c>
      <c r="BL413" s="20" t="s">
        <v>147</v>
      </c>
      <c r="BM413" s="219" t="s">
        <v>665</v>
      </c>
    </row>
    <row r="414" s="2" customFormat="1">
      <c r="A414" s="41"/>
      <c r="B414" s="42"/>
      <c r="C414" s="43"/>
      <c r="D414" s="221" t="s">
        <v>149</v>
      </c>
      <c r="E414" s="43"/>
      <c r="F414" s="222" t="s">
        <v>666</v>
      </c>
      <c r="G414" s="43"/>
      <c r="H414" s="43"/>
      <c r="I414" s="223"/>
      <c r="J414" s="43"/>
      <c r="K414" s="43"/>
      <c r="L414" s="47"/>
      <c r="M414" s="224"/>
      <c r="N414" s="225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149</v>
      </c>
      <c r="AU414" s="20" t="s">
        <v>82</v>
      </c>
    </row>
    <row r="415" s="15" customFormat="1">
      <c r="A415" s="15"/>
      <c r="B415" s="249"/>
      <c r="C415" s="250"/>
      <c r="D415" s="228" t="s">
        <v>151</v>
      </c>
      <c r="E415" s="251" t="s">
        <v>19</v>
      </c>
      <c r="F415" s="252" t="s">
        <v>667</v>
      </c>
      <c r="G415" s="250"/>
      <c r="H415" s="251" t="s">
        <v>19</v>
      </c>
      <c r="I415" s="253"/>
      <c r="J415" s="250"/>
      <c r="K415" s="250"/>
      <c r="L415" s="254"/>
      <c r="M415" s="255"/>
      <c r="N415" s="256"/>
      <c r="O415" s="256"/>
      <c r="P415" s="256"/>
      <c r="Q415" s="256"/>
      <c r="R415" s="256"/>
      <c r="S415" s="256"/>
      <c r="T415" s="257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8" t="s">
        <v>151</v>
      </c>
      <c r="AU415" s="258" t="s">
        <v>82</v>
      </c>
      <c r="AV415" s="15" t="s">
        <v>80</v>
      </c>
      <c r="AW415" s="15" t="s">
        <v>33</v>
      </c>
      <c r="AX415" s="15" t="s">
        <v>72</v>
      </c>
      <c r="AY415" s="258" t="s">
        <v>141</v>
      </c>
    </row>
    <row r="416" s="13" customFormat="1">
      <c r="A416" s="13"/>
      <c r="B416" s="226"/>
      <c r="C416" s="227"/>
      <c r="D416" s="228" t="s">
        <v>151</v>
      </c>
      <c r="E416" s="229" t="s">
        <v>19</v>
      </c>
      <c r="F416" s="230" t="s">
        <v>668</v>
      </c>
      <c r="G416" s="227"/>
      <c r="H416" s="231">
        <v>7.7750000000000004</v>
      </c>
      <c r="I416" s="232"/>
      <c r="J416" s="227"/>
      <c r="K416" s="227"/>
      <c r="L416" s="233"/>
      <c r="M416" s="234"/>
      <c r="N416" s="235"/>
      <c r="O416" s="235"/>
      <c r="P416" s="235"/>
      <c r="Q416" s="235"/>
      <c r="R416" s="235"/>
      <c r="S416" s="235"/>
      <c r="T416" s="23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7" t="s">
        <v>151</v>
      </c>
      <c r="AU416" s="237" t="s">
        <v>82</v>
      </c>
      <c r="AV416" s="13" t="s">
        <v>82</v>
      </c>
      <c r="AW416" s="13" t="s">
        <v>33</v>
      </c>
      <c r="AX416" s="13" t="s">
        <v>72</v>
      </c>
      <c r="AY416" s="237" t="s">
        <v>141</v>
      </c>
    </row>
    <row r="417" s="14" customFormat="1">
      <c r="A417" s="14"/>
      <c r="B417" s="238"/>
      <c r="C417" s="239"/>
      <c r="D417" s="228" t="s">
        <v>151</v>
      </c>
      <c r="E417" s="240" t="s">
        <v>19</v>
      </c>
      <c r="F417" s="241" t="s">
        <v>152</v>
      </c>
      <c r="G417" s="239"/>
      <c r="H417" s="242">
        <v>7.7750000000000004</v>
      </c>
      <c r="I417" s="243"/>
      <c r="J417" s="239"/>
      <c r="K417" s="239"/>
      <c r="L417" s="244"/>
      <c r="M417" s="245"/>
      <c r="N417" s="246"/>
      <c r="O417" s="246"/>
      <c r="P417" s="246"/>
      <c r="Q417" s="246"/>
      <c r="R417" s="246"/>
      <c r="S417" s="246"/>
      <c r="T417" s="24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8" t="s">
        <v>151</v>
      </c>
      <c r="AU417" s="248" t="s">
        <v>82</v>
      </c>
      <c r="AV417" s="14" t="s">
        <v>147</v>
      </c>
      <c r="AW417" s="14" t="s">
        <v>33</v>
      </c>
      <c r="AX417" s="14" t="s">
        <v>80</v>
      </c>
      <c r="AY417" s="248" t="s">
        <v>141</v>
      </c>
    </row>
    <row r="418" s="12" customFormat="1" ht="22.8" customHeight="1">
      <c r="A418" s="12"/>
      <c r="B418" s="192"/>
      <c r="C418" s="193"/>
      <c r="D418" s="194" t="s">
        <v>71</v>
      </c>
      <c r="E418" s="206" t="s">
        <v>191</v>
      </c>
      <c r="F418" s="206" t="s">
        <v>669</v>
      </c>
      <c r="G418" s="193"/>
      <c r="H418" s="193"/>
      <c r="I418" s="196"/>
      <c r="J418" s="207">
        <f>BK418</f>
        <v>0</v>
      </c>
      <c r="K418" s="193"/>
      <c r="L418" s="198"/>
      <c r="M418" s="199"/>
      <c r="N418" s="200"/>
      <c r="O418" s="200"/>
      <c r="P418" s="201">
        <f>SUM(P419:P442)</f>
        <v>0</v>
      </c>
      <c r="Q418" s="200"/>
      <c r="R418" s="201">
        <f>SUM(R419:R442)</f>
        <v>5.1517057399999997</v>
      </c>
      <c r="S418" s="200"/>
      <c r="T418" s="202">
        <f>SUM(T419:T442)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03" t="s">
        <v>80</v>
      </c>
      <c r="AT418" s="204" t="s">
        <v>71</v>
      </c>
      <c r="AU418" s="204" t="s">
        <v>80</v>
      </c>
      <c r="AY418" s="203" t="s">
        <v>141</v>
      </c>
      <c r="BK418" s="205">
        <f>SUM(BK419:BK442)</f>
        <v>0</v>
      </c>
    </row>
    <row r="419" s="2" customFormat="1" ht="37.8" customHeight="1">
      <c r="A419" s="41"/>
      <c r="B419" s="42"/>
      <c r="C419" s="208" t="s">
        <v>670</v>
      </c>
      <c r="D419" s="208" t="s">
        <v>143</v>
      </c>
      <c r="E419" s="209" t="s">
        <v>671</v>
      </c>
      <c r="F419" s="210" t="s">
        <v>672</v>
      </c>
      <c r="G419" s="211" t="s">
        <v>169</v>
      </c>
      <c r="H419" s="212">
        <v>10.02</v>
      </c>
      <c r="I419" s="213"/>
      <c r="J419" s="214">
        <f>ROUND(I419*H419,2)</f>
        <v>0</v>
      </c>
      <c r="K419" s="210" t="s">
        <v>146</v>
      </c>
      <c r="L419" s="47"/>
      <c r="M419" s="215" t="s">
        <v>19</v>
      </c>
      <c r="N419" s="216" t="s">
        <v>43</v>
      </c>
      <c r="O419" s="87"/>
      <c r="P419" s="217">
        <f>O419*H419</f>
        <v>0</v>
      </c>
      <c r="Q419" s="217">
        <v>0.089779999999999999</v>
      </c>
      <c r="R419" s="217">
        <f>Q419*H419</f>
        <v>0.89959559999999994</v>
      </c>
      <c r="S419" s="217">
        <v>0</v>
      </c>
      <c r="T419" s="218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9" t="s">
        <v>147</v>
      </c>
      <c r="AT419" s="219" t="s">
        <v>143</v>
      </c>
      <c r="AU419" s="219" t="s">
        <v>82</v>
      </c>
      <c r="AY419" s="20" t="s">
        <v>141</v>
      </c>
      <c r="BE419" s="220">
        <f>IF(N419="základní",J419,0)</f>
        <v>0</v>
      </c>
      <c r="BF419" s="220">
        <f>IF(N419="snížená",J419,0)</f>
        <v>0</v>
      </c>
      <c r="BG419" s="220">
        <f>IF(N419="zákl. přenesená",J419,0)</f>
        <v>0</v>
      </c>
      <c r="BH419" s="220">
        <f>IF(N419="sníž. přenesená",J419,0)</f>
        <v>0</v>
      </c>
      <c r="BI419" s="220">
        <f>IF(N419="nulová",J419,0)</f>
        <v>0</v>
      </c>
      <c r="BJ419" s="20" t="s">
        <v>80</v>
      </c>
      <c r="BK419" s="220">
        <f>ROUND(I419*H419,2)</f>
        <v>0</v>
      </c>
      <c r="BL419" s="20" t="s">
        <v>147</v>
      </c>
      <c r="BM419" s="219" t="s">
        <v>673</v>
      </c>
    </row>
    <row r="420" s="2" customFormat="1">
      <c r="A420" s="41"/>
      <c r="B420" s="42"/>
      <c r="C420" s="43"/>
      <c r="D420" s="221" t="s">
        <v>149</v>
      </c>
      <c r="E420" s="43"/>
      <c r="F420" s="222" t="s">
        <v>674</v>
      </c>
      <c r="G420" s="43"/>
      <c r="H420" s="43"/>
      <c r="I420" s="223"/>
      <c r="J420" s="43"/>
      <c r="K420" s="43"/>
      <c r="L420" s="47"/>
      <c r="M420" s="224"/>
      <c r="N420" s="225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149</v>
      </c>
      <c r="AU420" s="20" t="s">
        <v>82</v>
      </c>
    </row>
    <row r="421" s="15" customFormat="1">
      <c r="A421" s="15"/>
      <c r="B421" s="249"/>
      <c r="C421" s="250"/>
      <c r="D421" s="228" t="s">
        <v>151</v>
      </c>
      <c r="E421" s="251" t="s">
        <v>19</v>
      </c>
      <c r="F421" s="252" t="s">
        <v>675</v>
      </c>
      <c r="G421" s="250"/>
      <c r="H421" s="251" t="s">
        <v>19</v>
      </c>
      <c r="I421" s="253"/>
      <c r="J421" s="250"/>
      <c r="K421" s="250"/>
      <c r="L421" s="254"/>
      <c r="M421" s="255"/>
      <c r="N421" s="256"/>
      <c r="O421" s="256"/>
      <c r="P421" s="256"/>
      <c r="Q421" s="256"/>
      <c r="R421" s="256"/>
      <c r="S421" s="256"/>
      <c r="T421" s="257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8" t="s">
        <v>151</v>
      </c>
      <c r="AU421" s="258" t="s">
        <v>82</v>
      </c>
      <c r="AV421" s="15" t="s">
        <v>80</v>
      </c>
      <c r="AW421" s="15" t="s">
        <v>33</v>
      </c>
      <c r="AX421" s="15" t="s">
        <v>72</v>
      </c>
      <c r="AY421" s="258" t="s">
        <v>141</v>
      </c>
    </row>
    <row r="422" s="13" customFormat="1">
      <c r="A422" s="13"/>
      <c r="B422" s="226"/>
      <c r="C422" s="227"/>
      <c r="D422" s="228" t="s">
        <v>151</v>
      </c>
      <c r="E422" s="229" t="s">
        <v>19</v>
      </c>
      <c r="F422" s="230" t="s">
        <v>676</v>
      </c>
      <c r="G422" s="227"/>
      <c r="H422" s="231">
        <v>10.02</v>
      </c>
      <c r="I422" s="232"/>
      <c r="J422" s="227"/>
      <c r="K422" s="227"/>
      <c r="L422" s="233"/>
      <c r="M422" s="234"/>
      <c r="N422" s="235"/>
      <c r="O422" s="235"/>
      <c r="P422" s="235"/>
      <c r="Q422" s="235"/>
      <c r="R422" s="235"/>
      <c r="S422" s="235"/>
      <c r="T422" s="23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7" t="s">
        <v>151</v>
      </c>
      <c r="AU422" s="237" t="s">
        <v>82</v>
      </c>
      <c r="AV422" s="13" t="s">
        <v>82</v>
      </c>
      <c r="AW422" s="13" t="s">
        <v>33</v>
      </c>
      <c r="AX422" s="13" t="s">
        <v>72</v>
      </c>
      <c r="AY422" s="237" t="s">
        <v>141</v>
      </c>
    </row>
    <row r="423" s="14" customFormat="1">
      <c r="A423" s="14"/>
      <c r="B423" s="238"/>
      <c r="C423" s="239"/>
      <c r="D423" s="228" t="s">
        <v>151</v>
      </c>
      <c r="E423" s="240" t="s">
        <v>19</v>
      </c>
      <c r="F423" s="241" t="s">
        <v>152</v>
      </c>
      <c r="G423" s="239"/>
      <c r="H423" s="242">
        <v>10.02</v>
      </c>
      <c r="I423" s="243"/>
      <c r="J423" s="239"/>
      <c r="K423" s="239"/>
      <c r="L423" s="244"/>
      <c r="M423" s="245"/>
      <c r="N423" s="246"/>
      <c r="O423" s="246"/>
      <c r="P423" s="246"/>
      <c r="Q423" s="246"/>
      <c r="R423" s="246"/>
      <c r="S423" s="246"/>
      <c r="T423" s="24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8" t="s">
        <v>151</v>
      </c>
      <c r="AU423" s="248" t="s">
        <v>82</v>
      </c>
      <c r="AV423" s="14" t="s">
        <v>147</v>
      </c>
      <c r="AW423" s="14" t="s">
        <v>33</v>
      </c>
      <c r="AX423" s="14" t="s">
        <v>80</v>
      </c>
      <c r="AY423" s="248" t="s">
        <v>141</v>
      </c>
    </row>
    <row r="424" s="2" customFormat="1" ht="16.5" customHeight="1">
      <c r="A424" s="41"/>
      <c r="B424" s="42"/>
      <c r="C424" s="270" t="s">
        <v>677</v>
      </c>
      <c r="D424" s="270" t="s">
        <v>346</v>
      </c>
      <c r="E424" s="271" t="s">
        <v>678</v>
      </c>
      <c r="F424" s="272" t="s">
        <v>679</v>
      </c>
      <c r="G424" s="273" t="s">
        <v>89</v>
      </c>
      <c r="H424" s="274">
        <v>1.002</v>
      </c>
      <c r="I424" s="275"/>
      <c r="J424" s="276">
        <f>ROUND(I424*H424,2)</f>
        <v>0</v>
      </c>
      <c r="K424" s="272" t="s">
        <v>146</v>
      </c>
      <c r="L424" s="277"/>
      <c r="M424" s="278" t="s">
        <v>19</v>
      </c>
      <c r="N424" s="279" t="s">
        <v>43</v>
      </c>
      <c r="O424" s="87"/>
      <c r="P424" s="217">
        <f>O424*H424</f>
        <v>0</v>
      </c>
      <c r="Q424" s="217">
        <v>0.222</v>
      </c>
      <c r="R424" s="217">
        <f>Q424*H424</f>
        <v>0.222444</v>
      </c>
      <c r="S424" s="217">
        <v>0</v>
      </c>
      <c r="T424" s="218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9" t="s">
        <v>184</v>
      </c>
      <c r="AT424" s="219" t="s">
        <v>346</v>
      </c>
      <c r="AU424" s="219" t="s">
        <v>82</v>
      </c>
      <c r="AY424" s="20" t="s">
        <v>141</v>
      </c>
      <c r="BE424" s="220">
        <f>IF(N424="základní",J424,0)</f>
        <v>0</v>
      </c>
      <c r="BF424" s="220">
        <f>IF(N424="snížená",J424,0)</f>
        <v>0</v>
      </c>
      <c r="BG424" s="220">
        <f>IF(N424="zákl. přenesená",J424,0)</f>
        <v>0</v>
      </c>
      <c r="BH424" s="220">
        <f>IF(N424="sníž. přenesená",J424,0)</f>
        <v>0</v>
      </c>
      <c r="BI424" s="220">
        <f>IF(N424="nulová",J424,0)</f>
        <v>0</v>
      </c>
      <c r="BJ424" s="20" t="s">
        <v>80</v>
      </c>
      <c r="BK424" s="220">
        <f>ROUND(I424*H424,2)</f>
        <v>0</v>
      </c>
      <c r="BL424" s="20" t="s">
        <v>147</v>
      </c>
      <c r="BM424" s="219" t="s">
        <v>680</v>
      </c>
    </row>
    <row r="425" s="13" customFormat="1">
      <c r="A425" s="13"/>
      <c r="B425" s="226"/>
      <c r="C425" s="227"/>
      <c r="D425" s="228" t="s">
        <v>151</v>
      </c>
      <c r="E425" s="227"/>
      <c r="F425" s="230" t="s">
        <v>681</v>
      </c>
      <c r="G425" s="227"/>
      <c r="H425" s="231">
        <v>1.002</v>
      </c>
      <c r="I425" s="232"/>
      <c r="J425" s="227"/>
      <c r="K425" s="227"/>
      <c r="L425" s="233"/>
      <c r="M425" s="234"/>
      <c r="N425" s="235"/>
      <c r="O425" s="235"/>
      <c r="P425" s="235"/>
      <c r="Q425" s="235"/>
      <c r="R425" s="235"/>
      <c r="S425" s="235"/>
      <c r="T425" s="23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7" t="s">
        <v>151</v>
      </c>
      <c r="AU425" s="237" t="s">
        <v>82</v>
      </c>
      <c r="AV425" s="13" t="s">
        <v>82</v>
      </c>
      <c r="AW425" s="13" t="s">
        <v>4</v>
      </c>
      <c r="AX425" s="13" t="s">
        <v>80</v>
      </c>
      <c r="AY425" s="237" t="s">
        <v>141</v>
      </c>
    </row>
    <row r="426" s="2" customFormat="1" ht="24.15" customHeight="1">
      <c r="A426" s="41"/>
      <c r="B426" s="42"/>
      <c r="C426" s="208" t="s">
        <v>682</v>
      </c>
      <c r="D426" s="208" t="s">
        <v>143</v>
      </c>
      <c r="E426" s="209" t="s">
        <v>683</v>
      </c>
      <c r="F426" s="210" t="s">
        <v>684</v>
      </c>
      <c r="G426" s="211" t="s">
        <v>169</v>
      </c>
      <c r="H426" s="212">
        <v>10.5</v>
      </c>
      <c r="I426" s="213"/>
      <c r="J426" s="214">
        <f>ROUND(I426*H426,2)</f>
        <v>0</v>
      </c>
      <c r="K426" s="210" t="s">
        <v>146</v>
      </c>
      <c r="L426" s="47"/>
      <c r="M426" s="215" t="s">
        <v>19</v>
      </c>
      <c r="N426" s="216" t="s">
        <v>43</v>
      </c>
      <c r="O426" s="87"/>
      <c r="P426" s="217">
        <f>O426*H426</f>
        <v>0</v>
      </c>
      <c r="Q426" s="217">
        <v>0.14041999999999999</v>
      </c>
      <c r="R426" s="217">
        <f>Q426*H426</f>
        <v>1.4744099999999998</v>
      </c>
      <c r="S426" s="217">
        <v>0</v>
      </c>
      <c r="T426" s="218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9" t="s">
        <v>147</v>
      </c>
      <c r="AT426" s="219" t="s">
        <v>143</v>
      </c>
      <c r="AU426" s="219" t="s">
        <v>82</v>
      </c>
      <c r="AY426" s="20" t="s">
        <v>141</v>
      </c>
      <c r="BE426" s="220">
        <f>IF(N426="základní",J426,0)</f>
        <v>0</v>
      </c>
      <c r="BF426" s="220">
        <f>IF(N426="snížená",J426,0)</f>
        <v>0</v>
      </c>
      <c r="BG426" s="220">
        <f>IF(N426="zákl. přenesená",J426,0)</f>
        <v>0</v>
      </c>
      <c r="BH426" s="220">
        <f>IF(N426="sníž. přenesená",J426,0)</f>
        <v>0</v>
      </c>
      <c r="BI426" s="220">
        <f>IF(N426="nulová",J426,0)</f>
        <v>0</v>
      </c>
      <c r="BJ426" s="20" t="s">
        <v>80</v>
      </c>
      <c r="BK426" s="220">
        <f>ROUND(I426*H426,2)</f>
        <v>0</v>
      </c>
      <c r="BL426" s="20" t="s">
        <v>147</v>
      </c>
      <c r="BM426" s="219" t="s">
        <v>685</v>
      </c>
    </row>
    <row r="427" s="2" customFormat="1">
      <c r="A427" s="41"/>
      <c r="B427" s="42"/>
      <c r="C427" s="43"/>
      <c r="D427" s="221" t="s">
        <v>149</v>
      </c>
      <c r="E427" s="43"/>
      <c r="F427" s="222" t="s">
        <v>686</v>
      </c>
      <c r="G427" s="43"/>
      <c r="H427" s="43"/>
      <c r="I427" s="223"/>
      <c r="J427" s="43"/>
      <c r="K427" s="43"/>
      <c r="L427" s="47"/>
      <c r="M427" s="224"/>
      <c r="N427" s="225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149</v>
      </c>
      <c r="AU427" s="20" t="s">
        <v>82</v>
      </c>
    </row>
    <row r="428" s="2" customFormat="1" ht="16.5" customHeight="1">
      <c r="A428" s="41"/>
      <c r="B428" s="42"/>
      <c r="C428" s="270" t="s">
        <v>687</v>
      </c>
      <c r="D428" s="270" t="s">
        <v>346</v>
      </c>
      <c r="E428" s="271" t="s">
        <v>688</v>
      </c>
      <c r="F428" s="272" t="s">
        <v>689</v>
      </c>
      <c r="G428" s="273" t="s">
        <v>169</v>
      </c>
      <c r="H428" s="274">
        <v>4.0800000000000001</v>
      </c>
      <c r="I428" s="275"/>
      <c r="J428" s="276">
        <f>ROUND(I428*H428,2)</f>
        <v>0</v>
      </c>
      <c r="K428" s="272" t="s">
        <v>146</v>
      </c>
      <c r="L428" s="277"/>
      <c r="M428" s="278" t="s">
        <v>19</v>
      </c>
      <c r="N428" s="279" t="s">
        <v>43</v>
      </c>
      <c r="O428" s="87"/>
      <c r="P428" s="217">
        <f>O428*H428</f>
        <v>0</v>
      </c>
      <c r="Q428" s="217">
        <v>0.056120000000000003</v>
      </c>
      <c r="R428" s="217">
        <f>Q428*H428</f>
        <v>0.22896960000000002</v>
      </c>
      <c r="S428" s="217">
        <v>0</v>
      </c>
      <c r="T428" s="218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9" t="s">
        <v>184</v>
      </c>
      <c r="AT428" s="219" t="s">
        <v>346</v>
      </c>
      <c r="AU428" s="219" t="s">
        <v>82</v>
      </c>
      <c r="AY428" s="20" t="s">
        <v>141</v>
      </c>
      <c r="BE428" s="220">
        <f>IF(N428="základní",J428,0)</f>
        <v>0</v>
      </c>
      <c r="BF428" s="220">
        <f>IF(N428="snížená",J428,0)</f>
        <v>0</v>
      </c>
      <c r="BG428" s="220">
        <f>IF(N428="zákl. přenesená",J428,0)</f>
        <v>0</v>
      </c>
      <c r="BH428" s="220">
        <f>IF(N428="sníž. přenesená",J428,0)</f>
        <v>0</v>
      </c>
      <c r="BI428" s="220">
        <f>IF(N428="nulová",J428,0)</f>
        <v>0</v>
      </c>
      <c r="BJ428" s="20" t="s">
        <v>80</v>
      </c>
      <c r="BK428" s="220">
        <f>ROUND(I428*H428,2)</f>
        <v>0</v>
      </c>
      <c r="BL428" s="20" t="s">
        <v>147</v>
      </c>
      <c r="BM428" s="219" t="s">
        <v>690</v>
      </c>
    </row>
    <row r="429" s="13" customFormat="1">
      <c r="A429" s="13"/>
      <c r="B429" s="226"/>
      <c r="C429" s="227"/>
      <c r="D429" s="228" t="s">
        <v>151</v>
      </c>
      <c r="E429" s="227"/>
      <c r="F429" s="230" t="s">
        <v>691</v>
      </c>
      <c r="G429" s="227"/>
      <c r="H429" s="231">
        <v>4.0800000000000001</v>
      </c>
      <c r="I429" s="232"/>
      <c r="J429" s="227"/>
      <c r="K429" s="227"/>
      <c r="L429" s="233"/>
      <c r="M429" s="234"/>
      <c r="N429" s="235"/>
      <c r="O429" s="235"/>
      <c r="P429" s="235"/>
      <c r="Q429" s="235"/>
      <c r="R429" s="235"/>
      <c r="S429" s="235"/>
      <c r="T429" s="23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7" t="s">
        <v>151</v>
      </c>
      <c r="AU429" s="237" t="s">
        <v>82</v>
      </c>
      <c r="AV429" s="13" t="s">
        <v>82</v>
      </c>
      <c r="AW429" s="13" t="s">
        <v>4</v>
      </c>
      <c r="AX429" s="13" t="s">
        <v>80</v>
      </c>
      <c r="AY429" s="237" t="s">
        <v>141</v>
      </c>
    </row>
    <row r="430" s="2" customFormat="1" ht="16.5" customHeight="1">
      <c r="A430" s="41"/>
      <c r="B430" s="42"/>
      <c r="C430" s="208" t="s">
        <v>692</v>
      </c>
      <c r="D430" s="208" t="s">
        <v>143</v>
      </c>
      <c r="E430" s="209" t="s">
        <v>693</v>
      </c>
      <c r="F430" s="210" t="s">
        <v>694</v>
      </c>
      <c r="G430" s="211" t="s">
        <v>100</v>
      </c>
      <c r="H430" s="212">
        <v>1.0309999999999999</v>
      </c>
      <c r="I430" s="213"/>
      <c r="J430" s="214">
        <f>ROUND(I430*H430,2)</f>
        <v>0</v>
      </c>
      <c r="K430" s="210" t="s">
        <v>146</v>
      </c>
      <c r="L430" s="47"/>
      <c r="M430" s="215" t="s">
        <v>19</v>
      </c>
      <c r="N430" s="216" t="s">
        <v>43</v>
      </c>
      <c r="O430" s="87"/>
      <c r="P430" s="217">
        <f>O430*H430</f>
        <v>0</v>
      </c>
      <c r="Q430" s="217">
        <v>2.2563399999999998</v>
      </c>
      <c r="R430" s="217">
        <f>Q430*H430</f>
        <v>2.3262865399999995</v>
      </c>
      <c r="S430" s="217">
        <v>0</v>
      </c>
      <c r="T430" s="218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19" t="s">
        <v>147</v>
      </c>
      <c r="AT430" s="219" t="s">
        <v>143</v>
      </c>
      <c r="AU430" s="219" t="s">
        <v>82</v>
      </c>
      <c r="AY430" s="20" t="s">
        <v>141</v>
      </c>
      <c r="BE430" s="220">
        <f>IF(N430="základní",J430,0)</f>
        <v>0</v>
      </c>
      <c r="BF430" s="220">
        <f>IF(N430="snížená",J430,0)</f>
        <v>0</v>
      </c>
      <c r="BG430" s="220">
        <f>IF(N430="zákl. přenesená",J430,0)</f>
        <v>0</v>
      </c>
      <c r="BH430" s="220">
        <f>IF(N430="sníž. přenesená",J430,0)</f>
        <v>0</v>
      </c>
      <c r="BI430" s="220">
        <f>IF(N430="nulová",J430,0)</f>
        <v>0</v>
      </c>
      <c r="BJ430" s="20" t="s">
        <v>80</v>
      </c>
      <c r="BK430" s="220">
        <f>ROUND(I430*H430,2)</f>
        <v>0</v>
      </c>
      <c r="BL430" s="20" t="s">
        <v>147</v>
      </c>
      <c r="BM430" s="219" t="s">
        <v>695</v>
      </c>
    </row>
    <row r="431" s="2" customFormat="1">
      <c r="A431" s="41"/>
      <c r="B431" s="42"/>
      <c r="C431" s="43"/>
      <c r="D431" s="221" t="s">
        <v>149</v>
      </c>
      <c r="E431" s="43"/>
      <c r="F431" s="222" t="s">
        <v>696</v>
      </c>
      <c r="G431" s="43"/>
      <c r="H431" s="43"/>
      <c r="I431" s="223"/>
      <c r="J431" s="43"/>
      <c r="K431" s="43"/>
      <c r="L431" s="47"/>
      <c r="M431" s="224"/>
      <c r="N431" s="225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149</v>
      </c>
      <c r="AU431" s="20" t="s">
        <v>82</v>
      </c>
    </row>
    <row r="432" s="15" customFormat="1">
      <c r="A432" s="15"/>
      <c r="B432" s="249"/>
      <c r="C432" s="250"/>
      <c r="D432" s="228" t="s">
        <v>151</v>
      </c>
      <c r="E432" s="251" t="s">
        <v>19</v>
      </c>
      <c r="F432" s="252" t="s">
        <v>697</v>
      </c>
      <c r="G432" s="250"/>
      <c r="H432" s="251" t="s">
        <v>19</v>
      </c>
      <c r="I432" s="253"/>
      <c r="J432" s="250"/>
      <c r="K432" s="250"/>
      <c r="L432" s="254"/>
      <c r="M432" s="255"/>
      <c r="N432" s="256"/>
      <c r="O432" s="256"/>
      <c r="P432" s="256"/>
      <c r="Q432" s="256"/>
      <c r="R432" s="256"/>
      <c r="S432" s="256"/>
      <c r="T432" s="257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58" t="s">
        <v>151</v>
      </c>
      <c r="AU432" s="258" t="s">
        <v>82</v>
      </c>
      <c r="AV432" s="15" t="s">
        <v>80</v>
      </c>
      <c r="AW432" s="15" t="s">
        <v>33</v>
      </c>
      <c r="AX432" s="15" t="s">
        <v>72</v>
      </c>
      <c r="AY432" s="258" t="s">
        <v>141</v>
      </c>
    </row>
    <row r="433" s="13" customFormat="1">
      <c r="A433" s="13"/>
      <c r="B433" s="226"/>
      <c r="C433" s="227"/>
      <c r="D433" s="228" t="s">
        <v>151</v>
      </c>
      <c r="E433" s="229" t="s">
        <v>19</v>
      </c>
      <c r="F433" s="230" t="s">
        <v>698</v>
      </c>
      <c r="G433" s="227"/>
      <c r="H433" s="231">
        <v>0.63</v>
      </c>
      <c r="I433" s="232"/>
      <c r="J433" s="227"/>
      <c r="K433" s="227"/>
      <c r="L433" s="233"/>
      <c r="M433" s="234"/>
      <c r="N433" s="235"/>
      <c r="O433" s="235"/>
      <c r="P433" s="235"/>
      <c r="Q433" s="235"/>
      <c r="R433" s="235"/>
      <c r="S433" s="235"/>
      <c r="T433" s="23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7" t="s">
        <v>151</v>
      </c>
      <c r="AU433" s="237" t="s">
        <v>82</v>
      </c>
      <c r="AV433" s="13" t="s">
        <v>82</v>
      </c>
      <c r="AW433" s="13" t="s">
        <v>33</v>
      </c>
      <c r="AX433" s="13" t="s">
        <v>72</v>
      </c>
      <c r="AY433" s="237" t="s">
        <v>141</v>
      </c>
    </row>
    <row r="434" s="15" customFormat="1">
      <c r="A434" s="15"/>
      <c r="B434" s="249"/>
      <c r="C434" s="250"/>
      <c r="D434" s="228" t="s">
        <v>151</v>
      </c>
      <c r="E434" s="251" t="s">
        <v>19</v>
      </c>
      <c r="F434" s="252" t="s">
        <v>675</v>
      </c>
      <c r="G434" s="250"/>
      <c r="H434" s="251" t="s">
        <v>19</v>
      </c>
      <c r="I434" s="253"/>
      <c r="J434" s="250"/>
      <c r="K434" s="250"/>
      <c r="L434" s="254"/>
      <c r="M434" s="255"/>
      <c r="N434" s="256"/>
      <c r="O434" s="256"/>
      <c r="P434" s="256"/>
      <c r="Q434" s="256"/>
      <c r="R434" s="256"/>
      <c r="S434" s="256"/>
      <c r="T434" s="257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58" t="s">
        <v>151</v>
      </c>
      <c r="AU434" s="258" t="s">
        <v>82</v>
      </c>
      <c r="AV434" s="15" t="s">
        <v>80</v>
      </c>
      <c r="AW434" s="15" t="s">
        <v>33</v>
      </c>
      <c r="AX434" s="15" t="s">
        <v>72</v>
      </c>
      <c r="AY434" s="258" t="s">
        <v>141</v>
      </c>
    </row>
    <row r="435" s="13" customFormat="1">
      <c r="A435" s="13"/>
      <c r="B435" s="226"/>
      <c r="C435" s="227"/>
      <c r="D435" s="228" t="s">
        <v>151</v>
      </c>
      <c r="E435" s="229" t="s">
        <v>19</v>
      </c>
      <c r="F435" s="230" t="s">
        <v>699</v>
      </c>
      <c r="G435" s="227"/>
      <c r="H435" s="231">
        <v>0.40100000000000002</v>
      </c>
      <c r="I435" s="232"/>
      <c r="J435" s="227"/>
      <c r="K435" s="227"/>
      <c r="L435" s="233"/>
      <c r="M435" s="234"/>
      <c r="N435" s="235"/>
      <c r="O435" s="235"/>
      <c r="P435" s="235"/>
      <c r="Q435" s="235"/>
      <c r="R435" s="235"/>
      <c r="S435" s="235"/>
      <c r="T435" s="23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7" t="s">
        <v>151</v>
      </c>
      <c r="AU435" s="237" t="s">
        <v>82</v>
      </c>
      <c r="AV435" s="13" t="s">
        <v>82</v>
      </c>
      <c r="AW435" s="13" t="s">
        <v>33</v>
      </c>
      <c r="AX435" s="13" t="s">
        <v>72</v>
      </c>
      <c r="AY435" s="237" t="s">
        <v>141</v>
      </c>
    </row>
    <row r="436" s="14" customFormat="1">
      <c r="A436" s="14"/>
      <c r="B436" s="238"/>
      <c r="C436" s="239"/>
      <c r="D436" s="228" t="s">
        <v>151</v>
      </c>
      <c r="E436" s="240" t="s">
        <v>19</v>
      </c>
      <c r="F436" s="241" t="s">
        <v>152</v>
      </c>
      <c r="G436" s="239"/>
      <c r="H436" s="242">
        <v>1.0309999999999999</v>
      </c>
      <c r="I436" s="243"/>
      <c r="J436" s="239"/>
      <c r="K436" s="239"/>
      <c r="L436" s="244"/>
      <c r="M436" s="245"/>
      <c r="N436" s="246"/>
      <c r="O436" s="246"/>
      <c r="P436" s="246"/>
      <c r="Q436" s="246"/>
      <c r="R436" s="246"/>
      <c r="S436" s="246"/>
      <c r="T436" s="24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8" t="s">
        <v>151</v>
      </c>
      <c r="AU436" s="248" t="s">
        <v>82</v>
      </c>
      <c r="AV436" s="14" t="s">
        <v>147</v>
      </c>
      <c r="AW436" s="14" t="s">
        <v>33</v>
      </c>
      <c r="AX436" s="14" t="s">
        <v>80</v>
      </c>
      <c r="AY436" s="248" t="s">
        <v>141</v>
      </c>
    </row>
    <row r="437" s="2" customFormat="1" ht="44.25" customHeight="1">
      <c r="A437" s="41"/>
      <c r="B437" s="42"/>
      <c r="C437" s="208" t="s">
        <v>700</v>
      </c>
      <c r="D437" s="208" t="s">
        <v>143</v>
      </c>
      <c r="E437" s="209" t="s">
        <v>701</v>
      </c>
      <c r="F437" s="210" t="s">
        <v>702</v>
      </c>
      <c r="G437" s="211" t="s">
        <v>169</v>
      </c>
      <c r="H437" s="212">
        <v>10.5</v>
      </c>
      <c r="I437" s="213"/>
      <c r="J437" s="214">
        <f>ROUND(I437*H437,2)</f>
        <v>0</v>
      </c>
      <c r="K437" s="210" t="s">
        <v>146</v>
      </c>
      <c r="L437" s="47"/>
      <c r="M437" s="215" t="s">
        <v>19</v>
      </c>
      <c r="N437" s="216" t="s">
        <v>43</v>
      </c>
      <c r="O437" s="87"/>
      <c r="P437" s="217">
        <f>O437*H437</f>
        <v>0</v>
      </c>
      <c r="Q437" s="217">
        <v>0</v>
      </c>
      <c r="R437" s="217">
        <f>Q437*H437</f>
        <v>0</v>
      </c>
      <c r="S437" s="217">
        <v>0</v>
      </c>
      <c r="T437" s="218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9" t="s">
        <v>147</v>
      </c>
      <c r="AT437" s="219" t="s">
        <v>143</v>
      </c>
      <c r="AU437" s="219" t="s">
        <v>82</v>
      </c>
      <c r="AY437" s="20" t="s">
        <v>141</v>
      </c>
      <c r="BE437" s="220">
        <f>IF(N437="základní",J437,0)</f>
        <v>0</v>
      </c>
      <c r="BF437" s="220">
        <f>IF(N437="snížená",J437,0)</f>
        <v>0</v>
      </c>
      <c r="BG437" s="220">
        <f>IF(N437="zákl. přenesená",J437,0)</f>
        <v>0</v>
      </c>
      <c r="BH437" s="220">
        <f>IF(N437="sníž. přenesená",J437,0)</f>
        <v>0</v>
      </c>
      <c r="BI437" s="220">
        <f>IF(N437="nulová",J437,0)</f>
        <v>0</v>
      </c>
      <c r="BJ437" s="20" t="s">
        <v>80</v>
      </c>
      <c r="BK437" s="220">
        <f>ROUND(I437*H437,2)</f>
        <v>0</v>
      </c>
      <c r="BL437" s="20" t="s">
        <v>147</v>
      </c>
      <c r="BM437" s="219" t="s">
        <v>703</v>
      </c>
    </row>
    <row r="438" s="2" customFormat="1">
      <c r="A438" s="41"/>
      <c r="B438" s="42"/>
      <c r="C438" s="43"/>
      <c r="D438" s="221" t="s">
        <v>149</v>
      </c>
      <c r="E438" s="43"/>
      <c r="F438" s="222" t="s">
        <v>704</v>
      </c>
      <c r="G438" s="43"/>
      <c r="H438" s="43"/>
      <c r="I438" s="223"/>
      <c r="J438" s="43"/>
      <c r="K438" s="43"/>
      <c r="L438" s="47"/>
      <c r="M438" s="224"/>
      <c r="N438" s="225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149</v>
      </c>
      <c r="AU438" s="20" t="s">
        <v>82</v>
      </c>
    </row>
    <row r="439" s="2" customFormat="1" ht="37.8" customHeight="1">
      <c r="A439" s="41"/>
      <c r="B439" s="42"/>
      <c r="C439" s="208" t="s">
        <v>705</v>
      </c>
      <c r="D439" s="208" t="s">
        <v>143</v>
      </c>
      <c r="E439" s="209" t="s">
        <v>706</v>
      </c>
      <c r="F439" s="210" t="s">
        <v>707</v>
      </c>
      <c r="G439" s="211" t="s">
        <v>89</v>
      </c>
      <c r="H439" s="212">
        <v>10.5</v>
      </c>
      <c r="I439" s="213"/>
      <c r="J439" s="214">
        <f>ROUND(I439*H439,2)</f>
        <v>0</v>
      </c>
      <c r="K439" s="210" t="s">
        <v>146</v>
      </c>
      <c r="L439" s="47"/>
      <c r="M439" s="215" t="s">
        <v>19</v>
      </c>
      <c r="N439" s="216" t="s">
        <v>43</v>
      </c>
      <c r="O439" s="87"/>
      <c r="P439" s="217">
        <f>O439*H439</f>
        <v>0</v>
      </c>
      <c r="Q439" s="217">
        <v>0</v>
      </c>
      <c r="R439" s="217">
        <f>Q439*H439</f>
        <v>0</v>
      </c>
      <c r="S439" s="217">
        <v>0</v>
      </c>
      <c r="T439" s="218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9" t="s">
        <v>147</v>
      </c>
      <c r="AT439" s="219" t="s">
        <v>143</v>
      </c>
      <c r="AU439" s="219" t="s">
        <v>82</v>
      </c>
      <c r="AY439" s="20" t="s">
        <v>141</v>
      </c>
      <c r="BE439" s="220">
        <f>IF(N439="základní",J439,0)</f>
        <v>0</v>
      </c>
      <c r="BF439" s="220">
        <f>IF(N439="snížená",J439,0)</f>
        <v>0</v>
      </c>
      <c r="BG439" s="220">
        <f>IF(N439="zákl. přenesená",J439,0)</f>
        <v>0</v>
      </c>
      <c r="BH439" s="220">
        <f>IF(N439="sníž. přenesená",J439,0)</f>
        <v>0</v>
      </c>
      <c r="BI439" s="220">
        <f>IF(N439="nulová",J439,0)</f>
        <v>0</v>
      </c>
      <c r="BJ439" s="20" t="s">
        <v>80</v>
      </c>
      <c r="BK439" s="220">
        <f>ROUND(I439*H439,2)</f>
        <v>0</v>
      </c>
      <c r="BL439" s="20" t="s">
        <v>147</v>
      </c>
      <c r="BM439" s="219" t="s">
        <v>708</v>
      </c>
    </row>
    <row r="440" s="2" customFormat="1">
      <c r="A440" s="41"/>
      <c r="B440" s="42"/>
      <c r="C440" s="43"/>
      <c r="D440" s="221" t="s">
        <v>149</v>
      </c>
      <c r="E440" s="43"/>
      <c r="F440" s="222" t="s">
        <v>709</v>
      </c>
      <c r="G440" s="43"/>
      <c r="H440" s="43"/>
      <c r="I440" s="223"/>
      <c r="J440" s="43"/>
      <c r="K440" s="43"/>
      <c r="L440" s="47"/>
      <c r="M440" s="224"/>
      <c r="N440" s="225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149</v>
      </c>
      <c r="AU440" s="20" t="s">
        <v>82</v>
      </c>
    </row>
    <row r="441" s="13" customFormat="1">
      <c r="A441" s="13"/>
      <c r="B441" s="226"/>
      <c r="C441" s="227"/>
      <c r="D441" s="228" t="s">
        <v>151</v>
      </c>
      <c r="E441" s="229" t="s">
        <v>19</v>
      </c>
      <c r="F441" s="230" t="s">
        <v>92</v>
      </c>
      <c r="G441" s="227"/>
      <c r="H441" s="231">
        <v>10.5</v>
      </c>
      <c r="I441" s="232"/>
      <c r="J441" s="227"/>
      <c r="K441" s="227"/>
      <c r="L441" s="233"/>
      <c r="M441" s="234"/>
      <c r="N441" s="235"/>
      <c r="O441" s="235"/>
      <c r="P441" s="235"/>
      <c r="Q441" s="235"/>
      <c r="R441" s="235"/>
      <c r="S441" s="235"/>
      <c r="T441" s="23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7" t="s">
        <v>151</v>
      </c>
      <c r="AU441" s="237" t="s">
        <v>82</v>
      </c>
      <c r="AV441" s="13" t="s">
        <v>82</v>
      </c>
      <c r="AW441" s="13" t="s">
        <v>33</v>
      </c>
      <c r="AX441" s="13" t="s">
        <v>72</v>
      </c>
      <c r="AY441" s="237" t="s">
        <v>141</v>
      </c>
    </row>
    <row r="442" s="14" customFormat="1">
      <c r="A442" s="14"/>
      <c r="B442" s="238"/>
      <c r="C442" s="239"/>
      <c r="D442" s="228" t="s">
        <v>151</v>
      </c>
      <c r="E442" s="240" t="s">
        <v>19</v>
      </c>
      <c r="F442" s="241" t="s">
        <v>152</v>
      </c>
      <c r="G442" s="239"/>
      <c r="H442" s="242">
        <v>10.5</v>
      </c>
      <c r="I442" s="243"/>
      <c r="J442" s="239"/>
      <c r="K442" s="239"/>
      <c r="L442" s="244"/>
      <c r="M442" s="245"/>
      <c r="N442" s="246"/>
      <c r="O442" s="246"/>
      <c r="P442" s="246"/>
      <c r="Q442" s="246"/>
      <c r="R442" s="246"/>
      <c r="S442" s="246"/>
      <c r="T442" s="24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8" t="s">
        <v>151</v>
      </c>
      <c r="AU442" s="248" t="s">
        <v>82</v>
      </c>
      <c r="AV442" s="14" t="s">
        <v>147</v>
      </c>
      <c r="AW442" s="14" t="s">
        <v>33</v>
      </c>
      <c r="AX442" s="14" t="s">
        <v>80</v>
      </c>
      <c r="AY442" s="248" t="s">
        <v>141</v>
      </c>
    </row>
    <row r="443" s="12" customFormat="1" ht="22.8" customHeight="1">
      <c r="A443" s="12"/>
      <c r="B443" s="192"/>
      <c r="C443" s="193"/>
      <c r="D443" s="194" t="s">
        <v>71</v>
      </c>
      <c r="E443" s="206" t="s">
        <v>710</v>
      </c>
      <c r="F443" s="206" t="s">
        <v>711</v>
      </c>
      <c r="G443" s="193"/>
      <c r="H443" s="193"/>
      <c r="I443" s="196"/>
      <c r="J443" s="207">
        <f>BK443</f>
        <v>0</v>
      </c>
      <c r="K443" s="193"/>
      <c r="L443" s="198"/>
      <c r="M443" s="199"/>
      <c r="N443" s="200"/>
      <c r="O443" s="200"/>
      <c r="P443" s="201">
        <f>SUM(P444:P458)</f>
        <v>0</v>
      </c>
      <c r="Q443" s="200"/>
      <c r="R443" s="201">
        <f>SUM(R444:R458)</f>
        <v>0</v>
      </c>
      <c r="S443" s="200"/>
      <c r="T443" s="202">
        <f>SUM(T444:T458)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03" t="s">
        <v>80</v>
      </c>
      <c r="AT443" s="204" t="s">
        <v>71</v>
      </c>
      <c r="AU443" s="204" t="s">
        <v>80</v>
      </c>
      <c r="AY443" s="203" t="s">
        <v>141</v>
      </c>
      <c r="BK443" s="205">
        <f>SUM(BK444:BK458)</f>
        <v>0</v>
      </c>
    </row>
    <row r="444" s="2" customFormat="1" ht="21.75" customHeight="1">
      <c r="A444" s="41"/>
      <c r="B444" s="42"/>
      <c r="C444" s="208" t="s">
        <v>712</v>
      </c>
      <c r="D444" s="208" t="s">
        <v>143</v>
      </c>
      <c r="E444" s="209" t="s">
        <v>713</v>
      </c>
      <c r="F444" s="210" t="s">
        <v>714</v>
      </c>
      <c r="G444" s="211" t="s">
        <v>312</v>
      </c>
      <c r="H444" s="212">
        <v>14.622</v>
      </c>
      <c r="I444" s="213"/>
      <c r="J444" s="214">
        <f>ROUND(I444*H444,2)</f>
        <v>0</v>
      </c>
      <c r="K444" s="210" t="s">
        <v>146</v>
      </c>
      <c r="L444" s="47"/>
      <c r="M444" s="215" t="s">
        <v>19</v>
      </c>
      <c r="N444" s="216" t="s">
        <v>43</v>
      </c>
      <c r="O444" s="87"/>
      <c r="P444" s="217">
        <f>O444*H444</f>
        <v>0</v>
      </c>
      <c r="Q444" s="217">
        <v>0</v>
      </c>
      <c r="R444" s="217">
        <f>Q444*H444</f>
        <v>0</v>
      </c>
      <c r="S444" s="217">
        <v>0</v>
      </c>
      <c r="T444" s="218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19" t="s">
        <v>147</v>
      </c>
      <c r="AT444" s="219" t="s">
        <v>143</v>
      </c>
      <c r="AU444" s="219" t="s">
        <v>82</v>
      </c>
      <c r="AY444" s="20" t="s">
        <v>141</v>
      </c>
      <c r="BE444" s="220">
        <f>IF(N444="základní",J444,0)</f>
        <v>0</v>
      </c>
      <c r="BF444" s="220">
        <f>IF(N444="snížená",J444,0)</f>
        <v>0</v>
      </c>
      <c r="BG444" s="220">
        <f>IF(N444="zákl. přenesená",J444,0)</f>
        <v>0</v>
      </c>
      <c r="BH444" s="220">
        <f>IF(N444="sníž. přenesená",J444,0)</f>
        <v>0</v>
      </c>
      <c r="BI444" s="220">
        <f>IF(N444="nulová",J444,0)</f>
        <v>0</v>
      </c>
      <c r="BJ444" s="20" t="s">
        <v>80</v>
      </c>
      <c r="BK444" s="220">
        <f>ROUND(I444*H444,2)</f>
        <v>0</v>
      </c>
      <c r="BL444" s="20" t="s">
        <v>147</v>
      </c>
      <c r="BM444" s="219" t="s">
        <v>715</v>
      </c>
    </row>
    <row r="445" s="2" customFormat="1">
      <c r="A445" s="41"/>
      <c r="B445" s="42"/>
      <c r="C445" s="43"/>
      <c r="D445" s="221" t="s">
        <v>149</v>
      </c>
      <c r="E445" s="43"/>
      <c r="F445" s="222" t="s">
        <v>716</v>
      </c>
      <c r="G445" s="43"/>
      <c r="H445" s="43"/>
      <c r="I445" s="223"/>
      <c r="J445" s="43"/>
      <c r="K445" s="43"/>
      <c r="L445" s="47"/>
      <c r="M445" s="224"/>
      <c r="N445" s="225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149</v>
      </c>
      <c r="AU445" s="20" t="s">
        <v>82</v>
      </c>
    </row>
    <row r="446" s="2" customFormat="1" ht="24.15" customHeight="1">
      <c r="A446" s="41"/>
      <c r="B446" s="42"/>
      <c r="C446" s="208" t="s">
        <v>717</v>
      </c>
      <c r="D446" s="208" t="s">
        <v>143</v>
      </c>
      <c r="E446" s="209" t="s">
        <v>718</v>
      </c>
      <c r="F446" s="210" t="s">
        <v>719</v>
      </c>
      <c r="G446" s="211" t="s">
        <v>312</v>
      </c>
      <c r="H446" s="212">
        <v>219.33000000000001</v>
      </c>
      <c r="I446" s="213"/>
      <c r="J446" s="214">
        <f>ROUND(I446*H446,2)</f>
        <v>0</v>
      </c>
      <c r="K446" s="210" t="s">
        <v>146</v>
      </c>
      <c r="L446" s="47"/>
      <c r="M446" s="215" t="s">
        <v>19</v>
      </c>
      <c r="N446" s="216" t="s">
        <v>43</v>
      </c>
      <c r="O446" s="87"/>
      <c r="P446" s="217">
        <f>O446*H446</f>
        <v>0</v>
      </c>
      <c r="Q446" s="217">
        <v>0</v>
      </c>
      <c r="R446" s="217">
        <f>Q446*H446</f>
        <v>0</v>
      </c>
      <c r="S446" s="217">
        <v>0</v>
      </c>
      <c r="T446" s="218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9" t="s">
        <v>147</v>
      </c>
      <c r="AT446" s="219" t="s">
        <v>143</v>
      </c>
      <c r="AU446" s="219" t="s">
        <v>82</v>
      </c>
      <c r="AY446" s="20" t="s">
        <v>141</v>
      </c>
      <c r="BE446" s="220">
        <f>IF(N446="základní",J446,0)</f>
        <v>0</v>
      </c>
      <c r="BF446" s="220">
        <f>IF(N446="snížená",J446,0)</f>
        <v>0</v>
      </c>
      <c r="BG446" s="220">
        <f>IF(N446="zákl. přenesená",J446,0)</f>
        <v>0</v>
      </c>
      <c r="BH446" s="220">
        <f>IF(N446="sníž. přenesená",J446,0)</f>
        <v>0</v>
      </c>
      <c r="BI446" s="220">
        <f>IF(N446="nulová",J446,0)</f>
        <v>0</v>
      </c>
      <c r="BJ446" s="20" t="s">
        <v>80</v>
      </c>
      <c r="BK446" s="220">
        <f>ROUND(I446*H446,2)</f>
        <v>0</v>
      </c>
      <c r="BL446" s="20" t="s">
        <v>147</v>
      </c>
      <c r="BM446" s="219" t="s">
        <v>720</v>
      </c>
    </row>
    <row r="447" s="2" customFormat="1">
      <c r="A447" s="41"/>
      <c r="B447" s="42"/>
      <c r="C447" s="43"/>
      <c r="D447" s="221" t="s">
        <v>149</v>
      </c>
      <c r="E447" s="43"/>
      <c r="F447" s="222" t="s">
        <v>721</v>
      </c>
      <c r="G447" s="43"/>
      <c r="H447" s="43"/>
      <c r="I447" s="223"/>
      <c r="J447" s="43"/>
      <c r="K447" s="43"/>
      <c r="L447" s="47"/>
      <c r="M447" s="224"/>
      <c r="N447" s="225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149</v>
      </c>
      <c r="AU447" s="20" t="s">
        <v>82</v>
      </c>
    </row>
    <row r="448" s="13" customFormat="1">
      <c r="A448" s="13"/>
      <c r="B448" s="226"/>
      <c r="C448" s="227"/>
      <c r="D448" s="228" t="s">
        <v>151</v>
      </c>
      <c r="E448" s="227"/>
      <c r="F448" s="230" t="s">
        <v>722</v>
      </c>
      <c r="G448" s="227"/>
      <c r="H448" s="231">
        <v>219.33000000000001</v>
      </c>
      <c r="I448" s="232"/>
      <c r="J448" s="227"/>
      <c r="K448" s="227"/>
      <c r="L448" s="233"/>
      <c r="M448" s="234"/>
      <c r="N448" s="235"/>
      <c r="O448" s="235"/>
      <c r="P448" s="235"/>
      <c r="Q448" s="235"/>
      <c r="R448" s="235"/>
      <c r="S448" s="235"/>
      <c r="T448" s="23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7" t="s">
        <v>151</v>
      </c>
      <c r="AU448" s="237" t="s">
        <v>82</v>
      </c>
      <c r="AV448" s="13" t="s">
        <v>82</v>
      </c>
      <c r="AW448" s="13" t="s">
        <v>4</v>
      </c>
      <c r="AX448" s="13" t="s">
        <v>80</v>
      </c>
      <c r="AY448" s="237" t="s">
        <v>141</v>
      </c>
    </row>
    <row r="449" s="2" customFormat="1" ht="24.15" customHeight="1">
      <c r="A449" s="41"/>
      <c r="B449" s="42"/>
      <c r="C449" s="208" t="s">
        <v>723</v>
      </c>
      <c r="D449" s="208" t="s">
        <v>143</v>
      </c>
      <c r="E449" s="209" t="s">
        <v>724</v>
      </c>
      <c r="F449" s="210" t="s">
        <v>725</v>
      </c>
      <c r="G449" s="211" t="s">
        <v>312</v>
      </c>
      <c r="H449" s="212">
        <v>7.4029999999999996</v>
      </c>
      <c r="I449" s="213"/>
      <c r="J449" s="214">
        <f>ROUND(I449*H449,2)</f>
        <v>0</v>
      </c>
      <c r="K449" s="210" t="s">
        <v>146</v>
      </c>
      <c r="L449" s="47"/>
      <c r="M449" s="215" t="s">
        <v>19</v>
      </c>
      <c r="N449" s="216" t="s">
        <v>43</v>
      </c>
      <c r="O449" s="87"/>
      <c r="P449" s="217">
        <f>O449*H449</f>
        <v>0</v>
      </c>
      <c r="Q449" s="217">
        <v>0</v>
      </c>
      <c r="R449" s="217">
        <f>Q449*H449</f>
        <v>0</v>
      </c>
      <c r="S449" s="217">
        <v>0</v>
      </c>
      <c r="T449" s="218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9" t="s">
        <v>147</v>
      </c>
      <c r="AT449" s="219" t="s">
        <v>143</v>
      </c>
      <c r="AU449" s="219" t="s">
        <v>82</v>
      </c>
      <c r="AY449" s="20" t="s">
        <v>141</v>
      </c>
      <c r="BE449" s="220">
        <f>IF(N449="základní",J449,0)</f>
        <v>0</v>
      </c>
      <c r="BF449" s="220">
        <f>IF(N449="snížená",J449,0)</f>
        <v>0</v>
      </c>
      <c r="BG449" s="220">
        <f>IF(N449="zákl. přenesená",J449,0)</f>
        <v>0</v>
      </c>
      <c r="BH449" s="220">
        <f>IF(N449="sníž. přenesená",J449,0)</f>
        <v>0</v>
      </c>
      <c r="BI449" s="220">
        <f>IF(N449="nulová",J449,0)</f>
        <v>0</v>
      </c>
      <c r="BJ449" s="20" t="s">
        <v>80</v>
      </c>
      <c r="BK449" s="220">
        <f>ROUND(I449*H449,2)</f>
        <v>0</v>
      </c>
      <c r="BL449" s="20" t="s">
        <v>147</v>
      </c>
      <c r="BM449" s="219" t="s">
        <v>726</v>
      </c>
    </row>
    <row r="450" s="2" customFormat="1">
      <c r="A450" s="41"/>
      <c r="B450" s="42"/>
      <c r="C450" s="43"/>
      <c r="D450" s="221" t="s">
        <v>149</v>
      </c>
      <c r="E450" s="43"/>
      <c r="F450" s="222" t="s">
        <v>727</v>
      </c>
      <c r="G450" s="43"/>
      <c r="H450" s="43"/>
      <c r="I450" s="223"/>
      <c r="J450" s="43"/>
      <c r="K450" s="43"/>
      <c r="L450" s="47"/>
      <c r="M450" s="224"/>
      <c r="N450" s="225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149</v>
      </c>
      <c r="AU450" s="20" t="s">
        <v>82</v>
      </c>
    </row>
    <row r="451" s="13" customFormat="1">
      <c r="A451" s="13"/>
      <c r="B451" s="226"/>
      <c r="C451" s="227"/>
      <c r="D451" s="228" t="s">
        <v>151</v>
      </c>
      <c r="E451" s="229" t="s">
        <v>19</v>
      </c>
      <c r="F451" s="230" t="s">
        <v>728</v>
      </c>
      <c r="G451" s="227"/>
      <c r="H451" s="231">
        <v>7.4029999999999996</v>
      </c>
      <c r="I451" s="232"/>
      <c r="J451" s="227"/>
      <c r="K451" s="227"/>
      <c r="L451" s="233"/>
      <c r="M451" s="234"/>
      <c r="N451" s="235"/>
      <c r="O451" s="235"/>
      <c r="P451" s="235"/>
      <c r="Q451" s="235"/>
      <c r="R451" s="235"/>
      <c r="S451" s="235"/>
      <c r="T451" s="23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7" t="s">
        <v>151</v>
      </c>
      <c r="AU451" s="237" t="s">
        <v>82</v>
      </c>
      <c r="AV451" s="13" t="s">
        <v>82</v>
      </c>
      <c r="AW451" s="13" t="s">
        <v>33</v>
      </c>
      <c r="AX451" s="13" t="s">
        <v>72</v>
      </c>
      <c r="AY451" s="237" t="s">
        <v>141</v>
      </c>
    </row>
    <row r="452" s="14" customFormat="1">
      <c r="A452" s="14"/>
      <c r="B452" s="238"/>
      <c r="C452" s="239"/>
      <c r="D452" s="228" t="s">
        <v>151</v>
      </c>
      <c r="E452" s="240" t="s">
        <v>19</v>
      </c>
      <c r="F452" s="241" t="s">
        <v>152</v>
      </c>
      <c r="G452" s="239"/>
      <c r="H452" s="242">
        <v>7.4029999999999996</v>
      </c>
      <c r="I452" s="243"/>
      <c r="J452" s="239"/>
      <c r="K452" s="239"/>
      <c r="L452" s="244"/>
      <c r="M452" s="245"/>
      <c r="N452" s="246"/>
      <c r="O452" s="246"/>
      <c r="P452" s="246"/>
      <c r="Q452" s="246"/>
      <c r="R452" s="246"/>
      <c r="S452" s="246"/>
      <c r="T452" s="24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8" t="s">
        <v>151</v>
      </c>
      <c r="AU452" s="248" t="s">
        <v>82</v>
      </c>
      <c r="AV452" s="14" t="s">
        <v>147</v>
      </c>
      <c r="AW452" s="14" t="s">
        <v>33</v>
      </c>
      <c r="AX452" s="14" t="s">
        <v>80</v>
      </c>
      <c r="AY452" s="248" t="s">
        <v>141</v>
      </c>
    </row>
    <row r="453" s="2" customFormat="1" ht="24.15" customHeight="1">
      <c r="A453" s="41"/>
      <c r="B453" s="42"/>
      <c r="C453" s="208" t="s">
        <v>729</v>
      </c>
      <c r="D453" s="208" t="s">
        <v>143</v>
      </c>
      <c r="E453" s="209" t="s">
        <v>730</v>
      </c>
      <c r="F453" s="210" t="s">
        <v>311</v>
      </c>
      <c r="G453" s="211" t="s">
        <v>312</v>
      </c>
      <c r="H453" s="212">
        <v>6.0899999999999999</v>
      </c>
      <c r="I453" s="213"/>
      <c r="J453" s="214">
        <f>ROUND(I453*H453,2)</f>
        <v>0</v>
      </c>
      <c r="K453" s="210" t="s">
        <v>146</v>
      </c>
      <c r="L453" s="47"/>
      <c r="M453" s="215" t="s">
        <v>19</v>
      </c>
      <c r="N453" s="216" t="s">
        <v>43</v>
      </c>
      <c r="O453" s="87"/>
      <c r="P453" s="217">
        <f>O453*H453</f>
        <v>0</v>
      </c>
      <c r="Q453" s="217">
        <v>0</v>
      </c>
      <c r="R453" s="217">
        <f>Q453*H453</f>
        <v>0</v>
      </c>
      <c r="S453" s="217">
        <v>0</v>
      </c>
      <c r="T453" s="218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19" t="s">
        <v>147</v>
      </c>
      <c r="AT453" s="219" t="s">
        <v>143</v>
      </c>
      <c r="AU453" s="219" t="s">
        <v>82</v>
      </c>
      <c r="AY453" s="20" t="s">
        <v>141</v>
      </c>
      <c r="BE453" s="220">
        <f>IF(N453="základní",J453,0)</f>
        <v>0</v>
      </c>
      <c r="BF453" s="220">
        <f>IF(N453="snížená",J453,0)</f>
        <v>0</v>
      </c>
      <c r="BG453" s="220">
        <f>IF(N453="zákl. přenesená",J453,0)</f>
        <v>0</v>
      </c>
      <c r="BH453" s="220">
        <f>IF(N453="sníž. přenesená",J453,0)</f>
        <v>0</v>
      </c>
      <c r="BI453" s="220">
        <f>IF(N453="nulová",J453,0)</f>
        <v>0</v>
      </c>
      <c r="BJ453" s="20" t="s">
        <v>80</v>
      </c>
      <c r="BK453" s="220">
        <f>ROUND(I453*H453,2)</f>
        <v>0</v>
      </c>
      <c r="BL453" s="20" t="s">
        <v>147</v>
      </c>
      <c r="BM453" s="219" t="s">
        <v>731</v>
      </c>
    </row>
    <row r="454" s="2" customFormat="1">
      <c r="A454" s="41"/>
      <c r="B454" s="42"/>
      <c r="C454" s="43"/>
      <c r="D454" s="221" t="s">
        <v>149</v>
      </c>
      <c r="E454" s="43"/>
      <c r="F454" s="222" t="s">
        <v>732</v>
      </c>
      <c r="G454" s="43"/>
      <c r="H454" s="43"/>
      <c r="I454" s="223"/>
      <c r="J454" s="43"/>
      <c r="K454" s="43"/>
      <c r="L454" s="47"/>
      <c r="M454" s="224"/>
      <c r="N454" s="225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149</v>
      </c>
      <c r="AU454" s="20" t="s">
        <v>82</v>
      </c>
    </row>
    <row r="455" s="2" customFormat="1" ht="24.15" customHeight="1">
      <c r="A455" s="41"/>
      <c r="B455" s="42"/>
      <c r="C455" s="208" t="s">
        <v>733</v>
      </c>
      <c r="D455" s="208" t="s">
        <v>143</v>
      </c>
      <c r="E455" s="209" t="s">
        <v>734</v>
      </c>
      <c r="F455" s="210" t="s">
        <v>735</v>
      </c>
      <c r="G455" s="211" t="s">
        <v>312</v>
      </c>
      <c r="H455" s="212">
        <v>1.0289999999999999</v>
      </c>
      <c r="I455" s="213"/>
      <c r="J455" s="214">
        <f>ROUND(I455*H455,2)</f>
        <v>0</v>
      </c>
      <c r="K455" s="210" t="s">
        <v>146</v>
      </c>
      <c r="L455" s="47"/>
      <c r="M455" s="215" t="s">
        <v>19</v>
      </c>
      <c r="N455" s="216" t="s">
        <v>43</v>
      </c>
      <c r="O455" s="87"/>
      <c r="P455" s="217">
        <f>O455*H455</f>
        <v>0</v>
      </c>
      <c r="Q455" s="217">
        <v>0</v>
      </c>
      <c r="R455" s="217">
        <f>Q455*H455</f>
        <v>0</v>
      </c>
      <c r="S455" s="217">
        <v>0</v>
      </c>
      <c r="T455" s="218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9" t="s">
        <v>147</v>
      </c>
      <c r="AT455" s="219" t="s">
        <v>143</v>
      </c>
      <c r="AU455" s="219" t="s">
        <v>82</v>
      </c>
      <c r="AY455" s="20" t="s">
        <v>141</v>
      </c>
      <c r="BE455" s="220">
        <f>IF(N455="základní",J455,0)</f>
        <v>0</v>
      </c>
      <c r="BF455" s="220">
        <f>IF(N455="snížená",J455,0)</f>
        <v>0</v>
      </c>
      <c r="BG455" s="220">
        <f>IF(N455="zákl. přenesená",J455,0)</f>
        <v>0</v>
      </c>
      <c r="BH455" s="220">
        <f>IF(N455="sníž. přenesená",J455,0)</f>
        <v>0</v>
      </c>
      <c r="BI455" s="220">
        <f>IF(N455="nulová",J455,0)</f>
        <v>0</v>
      </c>
      <c r="BJ455" s="20" t="s">
        <v>80</v>
      </c>
      <c r="BK455" s="220">
        <f>ROUND(I455*H455,2)</f>
        <v>0</v>
      </c>
      <c r="BL455" s="20" t="s">
        <v>147</v>
      </c>
      <c r="BM455" s="219" t="s">
        <v>736</v>
      </c>
    </row>
    <row r="456" s="2" customFormat="1">
      <c r="A456" s="41"/>
      <c r="B456" s="42"/>
      <c r="C456" s="43"/>
      <c r="D456" s="221" t="s">
        <v>149</v>
      </c>
      <c r="E456" s="43"/>
      <c r="F456" s="222" t="s">
        <v>737</v>
      </c>
      <c r="G456" s="43"/>
      <c r="H456" s="43"/>
      <c r="I456" s="223"/>
      <c r="J456" s="43"/>
      <c r="K456" s="43"/>
      <c r="L456" s="47"/>
      <c r="M456" s="224"/>
      <c r="N456" s="225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149</v>
      </c>
      <c r="AU456" s="20" t="s">
        <v>82</v>
      </c>
    </row>
    <row r="457" s="13" customFormat="1">
      <c r="A457" s="13"/>
      <c r="B457" s="226"/>
      <c r="C457" s="227"/>
      <c r="D457" s="228" t="s">
        <v>151</v>
      </c>
      <c r="E457" s="229" t="s">
        <v>19</v>
      </c>
      <c r="F457" s="230" t="s">
        <v>738</v>
      </c>
      <c r="G457" s="227"/>
      <c r="H457" s="231">
        <v>1.0289999999999999</v>
      </c>
      <c r="I457" s="232"/>
      <c r="J457" s="227"/>
      <c r="K457" s="227"/>
      <c r="L457" s="233"/>
      <c r="M457" s="234"/>
      <c r="N457" s="235"/>
      <c r="O457" s="235"/>
      <c r="P457" s="235"/>
      <c r="Q457" s="235"/>
      <c r="R457" s="235"/>
      <c r="S457" s="235"/>
      <c r="T457" s="23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7" t="s">
        <v>151</v>
      </c>
      <c r="AU457" s="237" t="s">
        <v>82</v>
      </c>
      <c r="AV457" s="13" t="s">
        <v>82</v>
      </c>
      <c r="AW457" s="13" t="s">
        <v>33</v>
      </c>
      <c r="AX457" s="13" t="s">
        <v>72</v>
      </c>
      <c r="AY457" s="237" t="s">
        <v>141</v>
      </c>
    </row>
    <row r="458" s="14" customFormat="1">
      <c r="A458" s="14"/>
      <c r="B458" s="238"/>
      <c r="C458" s="239"/>
      <c r="D458" s="228" t="s">
        <v>151</v>
      </c>
      <c r="E458" s="240" t="s">
        <v>19</v>
      </c>
      <c r="F458" s="241" t="s">
        <v>152</v>
      </c>
      <c r="G458" s="239"/>
      <c r="H458" s="242">
        <v>1.0289999999999999</v>
      </c>
      <c r="I458" s="243"/>
      <c r="J458" s="239"/>
      <c r="K458" s="239"/>
      <c r="L458" s="244"/>
      <c r="M458" s="245"/>
      <c r="N458" s="246"/>
      <c r="O458" s="246"/>
      <c r="P458" s="246"/>
      <c r="Q458" s="246"/>
      <c r="R458" s="246"/>
      <c r="S458" s="246"/>
      <c r="T458" s="247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8" t="s">
        <v>151</v>
      </c>
      <c r="AU458" s="248" t="s">
        <v>82</v>
      </c>
      <c r="AV458" s="14" t="s">
        <v>147</v>
      </c>
      <c r="AW458" s="14" t="s">
        <v>33</v>
      </c>
      <c r="AX458" s="14" t="s">
        <v>80</v>
      </c>
      <c r="AY458" s="248" t="s">
        <v>141</v>
      </c>
    </row>
    <row r="459" s="12" customFormat="1" ht="22.8" customHeight="1">
      <c r="A459" s="12"/>
      <c r="B459" s="192"/>
      <c r="C459" s="193"/>
      <c r="D459" s="194" t="s">
        <v>71</v>
      </c>
      <c r="E459" s="206" t="s">
        <v>739</v>
      </c>
      <c r="F459" s="206" t="s">
        <v>740</v>
      </c>
      <c r="G459" s="193"/>
      <c r="H459" s="193"/>
      <c r="I459" s="196"/>
      <c r="J459" s="207">
        <f>BK459</f>
        <v>0</v>
      </c>
      <c r="K459" s="193"/>
      <c r="L459" s="198"/>
      <c r="M459" s="199"/>
      <c r="N459" s="200"/>
      <c r="O459" s="200"/>
      <c r="P459" s="201">
        <f>SUM(P460:P461)</f>
        <v>0</v>
      </c>
      <c r="Q459" s="200"/>
      <c r="R459" s="201">
        <f>SUM(R460:R461)</f>
        <v>0</v>
      </c>
      <c r="S459" s="200"/>
      <c r="T459" s="202">
        <f>SUM(T460:T461)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3" t="s">
        <v>80</v>
      </c>
      <c r="AT459" s="204" t="s">
        <v>71</v>
      </c>
      <c r="AU459" s="204" t="s">
        <v>80</v>
      </c>
      <c r="AY459" s="203" t="s">
        <v>141</v>
      </c>
      <c r="BK459" s="205">
        <f>SUM(BK460:BK461)</f>
        <v>0</v>
      </c>
    </row>
    <row r="460" s="2" customFormat="1" ht="24.15" customHeight="1">
      <c r="A460" s="41"/>
      <c r="B460" s="42"/>
      <c r="C460" s="208" t="s">
        <v>741</v>
      </c>
      <c r="D460" s="208" t="s">
        <v>143</v>
      </c>
      <c r="E460" s="209" t="s">
        <v>742</v>
      </c>
      <c r="F460" s="210" t="s">
        <v>743</v>
      </c>
      <c r="G460" s="211" t="s">
        <v>312</v>
      </c>
      <c r="H460" s="212">
        <v>260.86599999999999</v>
      </c>
      <c r="I460" s="213"/>
      <c r="J460" s="214">
        <f>ROUND(I460*H460,2)</f>
        <v>0</v>
      </c>
      <c r="K460" s="210" t="s">
        <v>146</v>
      </c>
      <c r="L460" s="47"/>
      <c r="M460" s="215" t="s">
        <v>19</v>
      </c>
      <c r="N460" s="216" t="s">
        <v>43</v>
      </c>
      <c r="O460" s="87"/>
      <c r="P460" s="217">
        <f>O460*H460</f>
        <v>0</v>
      </c>
      <c r="Q460" s="217">
        <v>0</v>
      </c>
      <c r="R460" s="217">
        <f>Q460*H460</f>
        <v>0</v>
      </c>
      <c r="S460" s="217">
        <v>0</v>
      </c>
      <c r="T460" s="218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9" t="s">
        <v>147</v>
      </c>
      <c r="AT460" s="219" t="s">
        <v>143</v>
      </c>
      <c r="AU460" s="219" t="s">
        <v>82</v>
      </c>
      <c r="AY460" s="20" t="s">
        <v>141</v>
      </c>
      <c r="BE460" s="220">
        <f>IF(N460="základní",J460,0)</f>
        <v>0</v>
      </c>
      <c r="BF460" s="220">
        <f>IF(N460="snížená",J460,0)</f>
        <v>0</v>
      </c>
      <c r="BG460" s="220">
        <f>IF(N460="zákl. přenesená",J460,0)</f>
        <v>0</v>
      </c>
      <c r="BH460" s="220">
        <f>IF(N460="sníž. přenesená",J460,0)</f>
        <v>0</v>
      </c>
      <c r="BI460" s="220">
        <f>IF(N460="nulová",J460,0)</f>
        <v>0</v>
      </c>
      <c r="BJ460" s="20" t="s">
        <v>80</v>
      </c>
      <c r="BK460" s="220">
        <f>ROUND(I460*H460,2)</f>
        <v>0</v>
      </c>
      <c r="BL460" s="20" t="s">
        <v>147</v>
      </c>
      <c r="BM460" s="219" t="s">
        <v>744</v>
      </c>
    </row>
    <row r="461" s="2" customFormat="1">
      <c r="A461" s="41"/>
      <c r="B461" s="42"/>
      <c r="C461" s="43"/>
      <c r="D461" s="221" t="s">
        <v>149</v>
      </c>
      <c r="E461" s="43"/>
      <c r="F461" s="222" t="s">
        <v>745</v>
      </c>
      <c r="G461" s="43"/>
      <c r="H461" s="43"/>
      <c r="I461" s="223"/>
      <c r="J461" s="43"/>
      <c r="K461" s="43"/>
      <c r="L461" s="47"/>
      <c r="M461" s="224"/>
      <c r="N461" s="225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149</v>
      </c>
      <c r="AU461" s="20" t="s">
        <v>82</v>
      </c>
    </row>
    <row r="462" s="12" customFormat="1" ht="25.92" customHeight="1">
      <c r="A462" s="12"/>
      <c r="B462" s="192"/>
      <c r="C462" s="193"/>
      <c r="D462" s="194" t="s">
        <v>71</v>
      </c>
      <c r="E462" s="195" t="s">
        <v>746</v>
      </c>
      <c r="F462" s="195" t="s">
        <v>747</v>
      </c>
      <c r="G462" s="193"/>
      <c r="H462" s="193"/>
      <c r="I462" s="196"/>
      <c r="J462" s="197">
        <f>BK462</f>
        <v>0</v>
      </c>
      <c r="K462" s="193"/>
      <c r="L462" s="198"/>
      <c r="M462" s="199"/>
      <c r="N462" s="200"/>
      <c r="O462" s="200"/>
      <c r="P462" s="201">
        <f>P463</f>
        <v>0</v>
      </c>
      <c r="Q462" s="200"/>
      <c r="R462" s="201">
        <f>R463</f>
        <v>0.0050000000000000001</v>
      </c>
      <c r="S462" s="200"/>
      <c r="T462" s="202">
        <f>T463</f>
        <v>0.10000000000000001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03" t="s">
        <v>82</v>
      </c>
      <c r="AT462" s="204" t="s">
        <v>71</v>
      </c>
      <c r="AU462" s="204" t="s">
        <v>72</v>
      </c>
      <c r="AY462" s="203" t="s">
        <v>141</v>
      </c>
      <c r="BK462" s="205">
        <f>BK463</f>
        <v>0</v>
      </c>
    </row>
    <row r="463" s="12" customFormat="1" ht="22.8" customHeight="1">
      <c r="A463" s="12"/>
      <c r="B463" s="192"/>
      <c r="C463" s="193"/>
      <c r="D463" s="194" t="s">
        <v>71</v>
      </c>
      <c r="E463" s="206" t="s">
        <v>748</v>
      </c>
      <c r="F463" s="206" t="s">
        <v>749</v>
      </c>
      <c r="G463" s="193"/>
      <c r="H463" s="193"/>
      <c r="I463" s="196"/>
      <c r="J463" s="207">
        <f>BK463</f>
        <v>0</v>
      </c>
      <c r="K463" s="193"/>
      <c r="L463" s="198"/>
      <c r="M463" s="199"/>
      <c r="N463" s="200"/>
      <c r="O463" s="200"/>
      <c r="P463" s="201">
        <f>SUM(P464:P469)</f>
        <v>0</v>
      </c>
      <c r="Q463" s="200"/>
      <c r="R463" s="201">
        <f>SUM(R464:R469)</f>
        <v>0.0050000000000000001</v>
      </c>
      <c r="S463" s="200"/>
      <c r="T463" s="202">
        <f>SUM(T464:T469)</f>
        <v>0.10000000000000001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03" t="s">
        <v>82</v>
      </c>
      <c r="AT463" s="204" t="s">
        <v>71</v>
      </c>
      <c r="AU463" s="204" t="s">
        <v>80</v>
      </c>
      <c r="AY463" s="203" t="s">
        <v>141</v>
      </c>
      <c r="BK463" s="205">
        <f>SUM(BK464:BK469)</f>
        <v>0</v>
      </c>
    </row>
    <row r="464" s="2" customFormat="1" ht="16.5" customHeight="1">
      <c r="A464" s="41"/>
      <c r="B464" s="42"/>
      <c r="C464" s="208" t="s">
        <v>750</v>
      </c>
      <c r="D464" s="208" t="s">
        <v>143</v>
      </c>
      <c r="E464" s="209" t="s">
        <v>751</v>
      </c>
      <c r="F464" s="210" t="s">
        <v>752</v>
      </c>
      <c r="G464" s="211" t="s">
        <v>369</v>
      </c>
      <c r="H464" s="212">
        <v>100</v>
      </c>
      <c r="I464" s="213"/>
      <c r="J464" s="214">
        <f>ROUND(I464*H464,2)</f>
        <v>0</v>
      </c>
      <c r="K464" s="210" t="s">
        <v>146</v>
      </c>
      <c r="L464" s="47"/>
      <c r="M464" s="215" t="s">
        <v>19</v>
      </c>
      <c r="N464" s="216" t="s">
        <v>43</v>
      </c>
      <c r="O464" s="87"/>
      <c r="P464" s="217">
        <f>O464*H464</f>
        <v>0</v>
      </c>
      <c r="Q464" s="217">
        <v>5.0000000000000002E-05</v>
      </c>
      <c r="R464" s="217">
        <f>Q464*H464</f>
        <v>0.0050000000000000001</v>
      </c>
      <c r="S464" s="217">
        <v>0</v>
      </c>
      <c r="T464" s="218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9" t="s">
        <v>232</v>
      </c>
      <c r="AT464" s="219" t="s">
        <v>143</v>
      </c>
      <c r="AU464" s="219" t="s">
        <v>82</v>
      </c>
      <c r="AY464" s="20" t="s">
        <v>141</v>
      </c>
      <c r="BE464" s="220">
        <f>IF(N464="základní",J464,0)</f>
        <v>0</v>
      </c>
      <c r="BF464" s="220">
        <f>IF(N464="snížená",J464,0)</f>
        <v>0</v>
      </c>
      <c r="BG464" s="220">
        <f>IF(N464="zákl. přenesená",J464,0)</f>
        <v>0</v>
      </c>
      <c r="BH464" s="220">
        <f>IF(N464="sníž. přenesená",J464,0)</f>
        <v>0</v>
      </c>
      <c r="BI464" s="220">
        <f>IF(N464="nulová",J464,0)</f>
        <v>0</v>
      </c>
      <c r="BJ464" s="20" t="s">
        <v>80</v>
      </c>
      <c r="BK464" s="220">
        <f>ROUND(I464*H464,2)</f>
        <v>0</v>
      </c>
      <c r="BL464" s="20" t="s">
        <v>232</v>
      </c>
      <c r="BM464" s="219" t="s">
        <v>753</v>
      </c>
    </row>
    <row r="465" s="2" customFormat="1">
      <c r="A465" s="41"/>
      <c r="B465" s="42"/>
      <c r="C465" s="43"/>
      <c r="D465" s="221" t="s">
        <v>149</v>
      </c>
      <c r="E465" s="43"/>
      <c r="F465" s="222" t="s">
        <v>754</v>
      </c>
      <c r="G465" s="43"/>
      <c r="H465" s="43"/>
      <c r="I465" s="223"/>
      <c r="J465" s="43"/>
      <c r="K465" s="43"/>
      <c r="L465" s="47"/>
      <c r="M465" s="224"/>
      <c r="N465" s="225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149</v>
      </c>
      <c r="AU465" s="20" t="s">
        <v>82</v>
      </c>
    </row>
    <row r="466" s="13" customFormat="1">
      <c r="A466" s="13"/>
      <c r="B466" s="226"/>
      <c r="C466" s="227"/>
      <c r="D466" s="228" t="s">
        <v>151</v>
      </c>
      <c r="E466" s="229" t="s">
        <v>19</v>
      </c>
      <c r="F466" s="230" t="s">
        <v>755</v>
      </c>
      <c r="G466" s="227"/>
      <c r="H466" s="231">
        <v>100</v>
      </c>
      <c r="I466" s="232"/>
      <c r="J466" s="227"/>
      <c r="K466" s="227"/>
      <c r="L466" s="233"/>
      <c r="M466" s="234"/>
      <c r="N466" s="235"/>
      <c r="O466" s="235"/>
      <c r="P466" s="235"/>
      <c r="Q466" s="235"/>
      <c r="R466" s="235"/>
      <c r="S466" s="235"/>
      <c r="T466" s="236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7" t="s">
        <v>151</v>
      </c>
      <c r="AU466" s="237" t="s">
        <v>82</v>
      </c>
      <c r="AV466" s="13" t="s">
        <v>82</v>
      </c>
      <c r="AW466" s="13" t="s">
        <v>33</v>
      </c>
      <c r="AX466" s="13" t="s">
        <v>80</v>
      </c>
      <c r="AY466" s="237" t="s">
        <v>141</v>
      </c>
    </row>
    <row r="467" s="2" customFormat="1" ht="21.75" customHeight="1">
      <c r="A467" s="41"/>
      <c r="B467" s="42"/>
      <c r="C467" s="208" t="s">
        <v>756</v>
      </c>
      <c r="D467" s="208" t="s">
        <v>143</v>
      </c>
      <c r="E467" s="209" t="s">
        <v>757</v>
      </c>
      <c r="F467" s="210" t="s">
        <v>758</v>
      </c>
      <c r="G467" s="211" t="s">
        <v>369</v>
      </c>
      <c r="H467" s="212">
        <v>100</v>
      </c>
      <c r="I467" s="213"/>
      <c r="J467" s="214">
        <f>ROUND(I467*H467,2)</f>
        <v>0</v>
      </c>
      <c r="K467" s="210" t="s">
        <v>146</v>
      </c>
      <c r="L467" s="47"/>
      <c r="M467" s="215" t="s">
        <v>19</v>
      </c>
      <c r="N467" s="216" t="s">
        <v>43</v>
      </c>
      <c r="O467" s="87"/>
      <c r="P467" s="217">
        <f>O467*H467</f>
        <v>0</v>
      </c>
      <c r="Q467" s="217">
        <v>0</v>
      </c>
      <c r="R467" s="217">
        <f>Q467*H467</f>
        <v>0</v>
      </c>
      <c r="S467" s="217">
        <v>0.001</v>
      </c>
      <c r="T467" s="218">
        <f>S467*H467</f>
        <v>0.10000000000000001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19" t="s">
        <v>232</v>
      </c>
      <c r="AT467" s="219" t="s">
        <v>143</v>
      </c>
      <c r="AU467" s="219" t="s">
        <v>82</v>
      </c>
      <c r="AY467" s="20" t="s">
        <v>141</v>
      </c>
      <c r="BE467" s="220">
        <f>IF(N467="základní",J467,0)</f>
        <v>0</v>
      </c>
      <c r="BF467" s="220">
        <f>IF(N467="snížená",J467,0)</f>
        <v>0</v>
      </c>
      <c r="BG467" s="220">
        <f>IF(N467="zákl. přenesená",J467,0)</f>
        <v>0</v>
      </c>
      <c r="BH467" s="220">
        <f>IF(N467="sníž. přenesená",J467,0)</f>
        <v>0</v>
      </c>
      <c r="BI467" s="220">
        <f>IF(N467="nulová",J467,0)</f>
        <v>0</v>
      </c>
      <c r="BJ467" s="20" t="s">
        <v>80</v>
      </c>
      <c r="BK467" s="220">
        <f>ROUND(I467*H467,2)</f>
        <v>0</v>
      </c>
      <c r="BL467" s="20" t="s">
        <v>232</v>
      </c>
      <c r="BM467" s="219" t="s">
        <v>759</v>
      </c>
    </row>
    <row r="468" s="2" customFormat="1">
      <c r="A468" s="41"/>
      <c r="B468" s="42"/>
      <c r="C468" s="43"/>
      <c r="D468" s="221" t="s">
        <v>149</v>
      </c>
      <c r="E468" s="43"/>
      <c r="F468" s="222" t="s">
        <v>760</v>
      </c>
      <c r="G468" s="43"/>
      <c r="H468" s="43"/>
      <c r="I468" s="223"/>
      <c r="J468" s="43"/>
      <c r="K468" s="43"/>
      <c r="L468" s="47"/>
      <c r="M468" s="224"/>
      <c r="N468" s="225"/>
      <c r="O468" s="87"/>
      <c r="P468" s="87"/>
      <c r="Q468" s="87"/>
      <c r="R468" s="87"/>
      <c r="S468" s="87"/>
      <c r="T468" s="88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20" t="s">
        <v>149</v>
      </c>
      <c r="AU468" s="20" t="s">
        <v>82</v>
      </c>
    </row>
    <row r="469" s="13" customFormat="1">
      <c r="A469" s="13"/>
      <c r="B469" s="226"/>
      <c r="C469" s="227"/>
      <c r="D469" s="228" t="s">
        <v>151</v>
      </c>
      <c r="E469" s="229" t="s">
        <v>19</v>
      </c>
      <c r="F469" s="230" t="s">
        <v>755</v>
      </c>
      <c r="G469" s="227"/>
      <c r="H469" s="231">
        <v>100</v>
      </c>
      <c r="I469" s="232"/>
      <c r="J469" s="227"/>
      <c r="K469" s="227"/>
      <c r="L469" s="233"/>
      <c r="M469" s="234"/>
      <c r="N469" s="235"/>
      <c r="O469" s="235"/>
      <c r="P469" s="235"/>
      <c r="Q469" s="235"/>
      <c r="R469" s="235"/>
      <c r="S469" s="235"/>
      <c r="T469" s="23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7" t="s">
        <v>151</v>
      </c>
      <c r="AU469" s="237" t="s">
        <v>82</v>
      </c>
      <c r="AV469" s="13" t="s">
        <v>82</v>
      </c>
      <c r="AW469" s="13" t="s">
        <v>33</v>
      </c>
      <c r="AX469" s="13" t="s">
        <v>80</v>
      </c>
      <c r="AY469" s="237" t="s">
        <v>141</v>
      </c>
    </row>
    <row r="470" s="12" customFormat="1" ht="25.92" customHeight="1">
      <c r="A470" s="12"/>
      <c r="B470" s="192"/>
      <c r="C470" s="193"/>
      <c r="D470" s="194" t="s">
        <v>71</v>
      </c>
      <c r="E470" s="195" t="s">
        <v>346</v>
      </c>
      <c r="F470" s="195" t="s">
        <v>761</v>
      </c>
      <c r="G470" s="193"/>
      <c r="H470" s="193"/>
      <c r="I470" s="196"/>
      <c r="J470" s="197">
        <f>BK470</f>
        <v>0</v>
      </c>
      <c r="K470" s="193"/>
      <c r="L470" s="198"/>
      <c r="M470" s="199"/>
      <c r="N470" s="200"/>
      <c r="O470" s="200"/>
      <c r="P470" s="201">
        <f>P471</f>
        <v>0</v>
      </c>
      <c r="Q470" s="200"/>
      <c r="R470" s="201">
        <f>R471</f>
        <v>0.77400000000000002</v>
      </c>
      <c r="S470" s="200"/>
      <c r="T470" s="202">
        <f>T471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03" t="s">
        <v>91</v>
      </c>
      <c r="AT470" s="204" t="s">
        <v>71</v>
      </c>
      <c r="AU470" s="204" t="s">
        <v>72</v>
      </c>
      <c r="AY470" s="203" t="s">
        <v>141</v>
      </c>
      <c r="BK470" s="205">
        <f>BK471</f>
        <v>0</v>
      </c>
    </row>
    <row r="471" s="12" customFormat="1" ht="22.8" customHeight="1">
      <c r="A471" s="12"/>
      <c r="B471" s="192"/>
      <c r="C471" s="193"/>
      <c r="D471" s="194" t="s">
        <v>71</v>
      </c>
      <c r="E471" s="206" t="s">
        <v>762</v>
      </c>
      <c r="F471" s="206" t="s">
        <v>763</v>
      </c>
      <c r="G471" s="193"/>
      <c r="H471" s="193"/>
      <c r="I471" s="196"/>
      <c r="J471" s="207">
        <f>BK471</f>
        <v>0</v>
      </c>
      <c r="K471" s="193"/>
      <c r="L471" s="198"/>
      <c r="M471" s="199"/>
      <c r="N471" s="200"/>
      <c r="O471" s="200"/>
      <c r="P471" s="201">
        <f>SUM(P472:P477)</f>
        <v>0</v>
      </c>
      <c r="Q471" s="200"/>
      <c r="R471" s="201">
        <f>SUM(R472:R477)</f>
        <v>0.77400000000000002</v>
      </c>
      <c r="S471" s="200"/>
      <c r="T471" s="202">
        <f>SUM(T472:T477)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03" t="s">
        <v>91</v>
      </c>
      <c r="AT471" s="204" t="s">
        <v>71</v>
      </c>
      <c r="AU471" s="204" t="s">
        <v>80</v>
      </c>
      <c r="AY471" s="203" t="s">
        <v>141</v>
      </c>
      <c r="BK471" s="205">
        <f>SUM(BK472:BK477)</f>
        <v>0</v>
      </c>
    </row>
    <row r="472" s="2" customFormat="1" ht="24.15" customHeight="1">
      <c r="A472" s="41"/>
      <c r="B472" s="42"/>
      <c r="C472" s="208" t="s">
        <v>764</v>
      </c>
      <c r="D472" s="208" t="s">
        <v>143</v>
      </c>
      <c r="E472" s="209" t="s">
        <v>765</v>
      </c>
      <c r="F472" s="210" t="s">
        <v>766</v>
      </c>
      <c r="G472" s="211" t="s">
        <v>169</v>
      </c>
      <c r="H472" s="212">
        <v>6</v>
      </c>
      <c r="I472" s="213"/>
      <c r="J472" s="214">
        <f>ROUND(I472*H472,2)</f>
        <v>0</v>
      </c>
      <c r="K472" s="210" t="s">
        <v>146</v>
      </c>
      <c r="L472" s="47"/>
      <c r="M472" s="215" t="s">
        <v>19</v>
      </c>
      <c r="N472" s="216" t="s">
        <v>43</v>
      </c>
      <c r="O472" s="87"/>
      <c r="P472" s="217">
        <f>O472*H472</f>
        <v>0</v>
      </c>
      <c r="Q472" s="217">
        <v>0</v>
      </c>
      <c r="R472" s="217">
        <f>Q472*H472</f>
        <v>0</v>
      </c>
      <c r="S472" s="217">
        <v>0</v>
      </c>
      <c r="T472" s="218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19" t="s">
        <v>509</v>
      </c>
      <c r="AT472" s="219" t="s">
        <v>143</v>
      </c>
      <c r="AU472" s="219" t="s">
        <v>82</v>
      </c>
      <c r="AY472" s="20" t="s">
        <v>141</v>
      </c>
      <c r="BE472" s="220">
        <f>IF(N472="základní",J472,0)</f>
        <v>0</v>
      </c>
      <c r="BF472" s="220">
        <f>IF(N472="snížená",J472,0)</f>
        <v>0</v>
      </c>
      <c r="BG472" s="220">
        <f>IF(N472="zákl. přenesená",J472,0)</f>
        <v>0</v>
      </c>
      <c r="BH472" s="220">
        <f>IF(N472="sníž. přenesená",J472,0)</f>
        <v>0</v>
      </c>
      <c r="BI472" s="220">
        <f>IF(N472="nulová",J472,0)</f>
        <v>0</v>
      </c>
      <c r="BJ472" s="20" t="s">
        <v>80</v>
      </c>
      <c r="BK472" s="220">
        <f>ROUND(I472*H472,2)</f>
        <v>0</v>
      </c>
      <c r="BL472" s="20" t="s">
        <v>509</v>
      </c>
      <c r="BM472" s="219" t="s">
        <v>767</v>
      </c>
    </row>
    <row r="473" s="2" customFormat="1">
      <c r="A473" s="41"/>
      <c r="B473" s="42"/>
      <c r="C473" s="43"/>
      <c r="D473" s="221" t="s">
        <v>149</v>
      </c>
      <c r="E473" s="43"/>
      <c r="F473" s="222" t="s">
        <v>768</v>
      </c>
      <c r="G473" s="43"/>
      <c r="H473" s="43"/>
      <c r="I473" s="223"/>
      <c r="J473" s="43"/>
      <c r="K473" s="43"/>
      <c r="L473" s="47"/>
      <c r="M473" s="224"/>
      <c r="N473" s="225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149</v>
      </c>
      <c r="AU473" s="20" t="s">
        <v>82</v>
      </c>
    </row>
    <row r="474" s="13" customFormat="1">
      <c r="A474" s="13"/>
      <c r="B474" s="226"/>
      <c r="C474" s="227"/>
      <c r="D474" s="228" t="s">
        <v>151</v>
      </c>
      <c r="E474" s="229" t="s">
        <v>19</v>
      </c>
      <c r="F474" s="230" t="s">
        <v>178</v>
      </c>
      <c r="G474" s="227"/>
      <c r="H474" s="231">
        <v>6</v>
      </c>
      <c r="I474" s="232"/>
      <c r="J474" s="227"/>
      <c r="K474" s="227"/>
      <c r="L474" s="233"/>
      <c r="M474" s="234"/>
      <c r="N474" s="235"/>
      <c r="O474" s="235"/>
      <c r="P474" s="235"/>
      <c r="Q474" s="235"/>
      <c r="R474" s="235"/>
      <c r="S474" s="235"/>
      <c r="T474" s="236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7" t="s">
        <v>151</v>
      </c>
      <c r="AU474" s="237" t="s">
        <v>82</v>
      </c>
      <c r="AV474" s="13" t="s">
        <v>82</v>
      </c>
      <c r="AW474" s="13" t="s">
        <v>33</v>
      </c>
      <c r="AX474" s="13" t="s">
        <v>72</v>
      </c>
      <c r="AY474" s="237" t="s">
        <v>141</v>
      </c>
    </row>
    <row r="475" s="14" customFormat="1">
      <c r="A475" s="14"/>
      <c r="B475" s="238"/>
      <c r="C475" s="239"/>
      <c r="D475" s="228" t="s">
        <v>151</v>
      </c>
      <c r="E475" s="240" t="s">
        <v>19</v>
      </c>
      <c r="F475" s="241" t="s">
        <v>152</v>
      </c>
      <c r="G475" s="239"/>
      <c r="H475" s="242">
        <v>6</v>
      </c>
      <c r="I475" s="243"/>
      <c r="J475" s="239"/>
      <c r="K475" s="239"/>
      <c r="L475" s="244"/>
      <c r="M475" s="245"/>
      <c r="N475" s="246"/>
      <c r="O475" s="246"/>
      <c r="P475" s="246"/>
      <c r="Q475" s="246"/>
      <c r="R475" s="246"/>
      <c r="S475" s="246"/>
      <c r="T475" s="247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8" t="s">
        <v>151</v>
      </c>
      <c r="AU475" s="248" t="s">
        <v>82</v>
      </c>
      <c r="AV475" s="14" t="s">
        <v>147</v>
      </c>
      <c r="AW475" s="14" t="s">
        <v>33</v>
      </c>
      <c r="AX475" s="14" t="s">
        <v>80</v>
      </c>
      <c r="AY475" s="248" t="s">
        <v>141</v>
      </c>
    </row>
    <row r="476" s="2" customFormat="1" ht="16.5" customHeight="1">
      <c r="A476" s="41"/>
      <c r="B476" s="42"/>
      <c r="C476" s="270" t="s">
        <v>769</v>
      </c>
      <c r="D476" s="270" t="s">
        <v>346</v>
      </c>
      <c r="E476" s="271" t="s">
        <v>770</v>
      </c>
      <c r="F476" s="272" t="s">
        <v>771</v>
      </c>
      <c r="G476" s="273" t="s">
        <v>169</v>
      </c>
      <c r="H476" s="274">
        <v>6</v>
      </c>
      <c r="I476" s="275"/>
      <c r="J476" s="276">
        <f>ROUND(I476*H476,2)</f>
        <v>0</v>
      </c>
      <c r="K476" s="272" t="s">
        <v>146</v>
      </c>
      <c r="L476" s="277"/>
      <c r="M476" s="278" t="s">
        <v>19</v>
      </c>
      <c r="N476" s="279" t="s">
        <v>43</v>
      </c>
      <c r="O476" s="87"/>
      <c r="P476" s="217">
        <f>O476*H476</f>
        <v>0</v>
      </c>
      <c r="Q476" s="217">
        <v>0.097000000000000003</v>
      </c>
      <c r="R476" s="217">
        <f>Q476*H476</f>
        <v>0.58200000000000007</v>
      </c>
      <c r="S476" s="217">
        <v>0</v>
      </c>
      <c r="T476" s="218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19" t="s">
        <v>184</v>
      </c>
      <c r="AT476" s="219" t="s">
        <v>346</v>
      </c>
      <c r="AU476" s="219" t="s">
        <v>82</v>
      </c>
      <c r="AY476" s="20" t="s">
        <v>141</v>
      </c>
      <c r="BE476" s="220">
        <f>IF(N476="základní",J476,0)</f>
        <v>0</v>
      </c>
      <c r="BF476" s="220">
        <f>IF(N476="snížená",J476,0)</f>
        <v>0</v>
      </c>
      <c r="BG476" s="220">
        <f>IF(N476="zákl. přenesená",J476,0)</f>
        <v>0</v>
      </c>
      <c r="BH476" s="220">
        <f>IF(N476="sníž. přenesená",J476,0)</f>
        <v>0</v>
      </c>
      <c r="BI476" s="220">
        <f>IF(N476="nulová",J476,0)</f>
        <v>0</v>
      </c>
      <c r="BJ476" s="20" t="s">
        <v>80</v>
      </c>
      <c r="BK476" s="220">
        <f>ROUND(I476*H476,2)</f>
        <v>0</v>
      </c>
      <c r="BL476" s="20" t="s">
        <v>147</v>
      </c>
      <c r="BM476" s="219" t="s">
        <v>772</v>
      </c>
    </row>
    <row r="477" s="2" customFormat="1" ht="16.5" customHeight="1">
      <c r="A477" s="41"/>
      <c r="B477" s="42"/>
      <c r="C477" s="270" t="s">
        <v>773</v>
      </c>
      <c r="D477" s="270" t="s">
        <v>346</v>
      </c>
      <c r="E477" s="271" t="s">
        <v>774</v>
      </c>
      <c r="F477" s="272" t="s">
        <v>775</v>
      </c>
      <c r="G477" s="273" t="s">
        <v>380</v>
      </c>
      <c r="H477" s="274">
        <v>12</v>
      </c>
      <c r="I477" s="275"/>
      <c r="J477" s="276">
        <f>ROUND(I477*H477,2)</f>
        <v>0</v>
      </c>
      <c r="K477" s="272" t="s">
        <v>146</v>
      </c>
      <c r="L477" s="277"/>
      <c r="M477" s="281" t="s">
        <v>19</v>
      </c>
      <c r="N477" s="282" t="s">
        <v>43</v>
      </c>
      <c r="O477" s="283"/>
      <c r="P477" s="284">
        <f>O477*H477</f>
        <v>0</v>
      </c>
      <c r="Q477" s="284">
        <v>0.016</v>
      </c>
      <c r="R477" s="284">
        <f>Q477*H477</f>
        <v>0.192</v>
      </c>
      <c r="S477" s="284">
        <v>0</v>
      </c>
      <c r="T477" s="285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9" t="s">
        <v>184</v>
      </c>
      <c r="AT477" s="219" t="s">
        <v>346</v>
      </c>
      <c r="AU477" s="219" t="s">
        <v>82</v>
      </c>
      <c r="AY477" s="20" t="s">
        <v>141</v>
      </c>
      <c r="BE477" s="220">
        <f>IF(N477="základní",J477,0)</f>
        <v>0</v>
      </c>
      <c r="BF477" s="220">
        <f>IF(N477="snížená",J477,0)</f>
        <v>0</v>
      </c>
      <c r="BG477" s="220">
        <f>IF(N477="zákl. přenesená",J477,0)</f>
        <v>0</v>
      </c>
      <c r="BH477" s="220">
        <f>IF(N477="sníž. přenesená",J477,0)</f>
        <v>0</v>
      </c>
      <c r="BI477" s="220">
        <f>IF(N477="nulová",J477,0)</f>
        <v>0</v>
      </c>
      <c r="BJ477" s="20" t="s">
        <v>80</v>
      </c>
      <c r="BK477" s="220">
        <f>ROUND(I477*H477,2)</f>
        <v>0</v>
      </c>
      <c r="BL477" s="20" t="s">
        <v>147</v>
      </c>
      <c r="BM477" s="219" t="s">
        <v>776</v>
      </c>
    </row>
    <row r="478" s="2" customFormat="1" ht="6.96" customHeight="1">
      <c r="A478" s="41"/>
      <c r="B478" s="62"/>
      <c r="C478" s="63"/>
      <c r="D478" s="63"/>
      <c r="E478" s="63"/>
      <c r="F478" s="63"/>
      <c r="G478" s="63"/>
      <c r="H478" s="63"/>
      <c r="I478" s="63"/>
      <c r="J478" s="63"/>
      <c r="K478" s="63"/>
      <c r="L478" s="47"/>
      <c r="M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</sheetData>
  <sheetProtection sheet="1" autoFilter="0" formatColumns="0" formatRows="0" objects="1" scenarios="1" spinCount="100000" saltValue="mXpeZxaKhMUwCI7NhipWAmMOJrt3K0pXoxfkgT+6B9OsYR6roKdpluHiQc/OuIrWf7YmgjgpZa1W2XK38vBEMQ==" hashValue="82m5lmeBeHVEzsV/Scz+MMxDPnIiD/2jFySlYA7WAOe6N8VCvzeJBH++lqkzGLqtV5V6RyoPsq6tu2D7CaFBxQ==" algorithmName="SHA-512" password="CC35"/>
  <autoFilter ref="C90:K47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113106123"/>
    <hyperlink ref="F99" r:id="rId2" display="https://podminky.urs.cz/item/CS_URS_2025_01/113107022"/>
    <hyperlink ref="F103" r:id="rId3" display="https://podminky.urs.cz/item/CS_URS_2025_01/113107030"/>
    <hyperlink ref="F107" r:id="rId4" display="https://podminky.urs.cz/item/CS_URS_2025_01/113107041"/>
    <hyperlink ref="F111" r:id="rId5" display="https://podminky.urs.cz/item/CS_URS_2025_01/113202111"/>
    <hyperlink ref="F113" r:id="rId6" display="https://podminky.urs.cz/item/CS_URS_2025_01/119001421"/>
    <hyperlink ref="F118" r:id="rId7" display="https://podminky.urs.cz/item/CS_URS_2025_01/121151113"/>
    <hyperlink ref="F122" r:id="rId8" display="https://podminky.urs.cz/item/CS_URS_2025_01/131251203"/>
    <hyperlink ref="F127" r:id="rId9" display="https://podminky.urs.cz/item/CS_URS_2025_01/131351203"/>
    <hyperlink ref="F132" r:id="rId10" display="https://podminky.urs.cz/item/CS_URS_2025_01/131451203"/>
    <hyperlink ref="F137" r:id="rId11" display="https://podminky.urs.cz/item/CS_URS_2025_01/132251254"/>
    <hyperlink ref="F142" r:id="rId12" display="https://podminky.urs.cz/item/CS_URS_2025_01/132254204"/>
    <hyperlink ref="F147" r:id="rId13" display="https://podminky.urs.cz/item/CS_URS_2025_01/132351254"/>
    <hyperlink ref="F152" r:id="rId14" display="https://podminky.urs.cz/item/CS_URS_2025_01/132354204"/>
    <hyperlink ref="F157" r:id="rId15" display="https://podminky.urs.cz/item/CS_URS_2025_01/132451254"/>
    <hyperlink ref="F162" r:id="rId16" display="https://podminky.urs.cz/item/CS_URS_2025_01/132454204"/>
    <hyperlink ref="F167" r:id="rId17" display="https://podminky.urs.cz/item/CS_URS_2025_01/139001101"/>
    <hyperlink ref="F172" r:id="rId18" display="https://podminky.urs.cz/item/CS_URS_2025_01/151101101"/>
    <hyperlink ref="F176" r:id="rId19" display="https://podminky.urs.cz/item/CS_URS_2025_01/151101111"/>
    <hyperlink ref="F178" r:id="rId20" display="https://podminky.urs.cz/item/CS_URS_2025_01/151101201"/>
    <hyperlink ref="F182" r:id="rId21" display="https://podminky.urs.cz/item/CS_URS_2025_01/151101211"/>
    <hyperlink ref="F184" r:id="rId22" display="https://podminky.urs.cz/item/CS_URS_2025_01/151101301"/>
    <hyperlink ref="F188" r:id="rId23" display="https://podminky.urs.cz/item/CS_URS_2025_01/151101311"/>
    <hyperlink ref="F190" r:id="rId24" display="https://podminky.urs.cz/item/CS_URS_2025_01/162251102"/>
    <hyperlink ref="F196" r:id="rId25" display="https://podminky.urs.cz/item/CS_URS_2025_01/162751137"/>
    <hyperlink ref="F203" r:id="rId26" display="https://podminky.urs.cz/item/CS_URS_2025_01/162751139"/>
    <hyperlink ref="F206" r:id="rId27" display="https://podminky.urs.cz/item/CS_URS_2025_01/167151101"/>
    <hyperlink ref="F211" r:id="rId28" display="https://podminky.urs.cz/item/CS_URS_2025_01/167151102"/>
    <hyperlink ref="F216" r:id="rId29" display="https://podminky.urs.cz/item/CS_URS_2025_01/171201231"/>
    <hyperlink ref="F219" r:id="rId30" display="https://podminky.urs.cz/item/CS_URS_2025_01/171251201"/>
    <hyperlink ref="F226" r:id="rId31" display="https://podminky.urs.cz/item/CS_URS_2025_01/174151101"/>
    <hyperlink ref="F234" r:id="rId32" display="https://podminky.urs.cz/item/CS_URS_2025_01/175151101"/>
    <hyperlink ref="F248" r:id="rId33" display="https://podminky.urs.cz/item/CS_URS_2025_01/181111111"/>
    <hyperlink ref="F252" r:id="rId34" display="https://podminky.urs.cz/item/CS_URS_2025_01/181351103"/>
    <hyperlink ref="F256" r:id="rId35" display="https://podminky.urs.cz/item/CS_URS_2025_01/181411131"/>
    <hyperlink ref="F261" r:id="rId36" display="https://podminky.urs.cz/item/CS_URS_2025_01/181951111"/>
    <hyperlink ref="F265" r:id="rId37" display="https://podminky.urs.cz/item/CS_URS_2025_01/184201112"/>
    <hyperlink ref="F267" r:id="rId38" display="https://podminky.urs.cz/item/CS_URS_2025_01/184214111"/>
    <hyperlink ref="F270" r:id="rId39" display="https://podminky.urs.cz/item/CS_URS_2025_01/184512113"/>
    <hyperlink ref="F272" r:id="rId40" display="https://podminky.urs.cz/item/CS_URS_2025_01/185803211"/>
    <hyperlink ref="F287" r:id="rId41" display="https://podminky.urs.cz/item/CS_URS_2025_01/451573111"/>
    <hyperlink ref="F294" r:id="rId42" display="https://podminky.urs.cz/item/CS_URS_2025_01/452313141"/>
    <hyperlink ref="F298" r:id="rId43" display="https://podminky.urs.cz/item/CS_URS_2025_01/452353111"/>
    <hyperlink ref="F302" r:id="rId44" display="https://podminky.urs.cz/item/CS_URS_2025_01/452353112"/>
    <hyperlink ref="F305" r:id="rId45" display="https://podminky.urs.cz/item/CS_URS_2025_01/564750001"/>
    <hyperlink ref="F309" r:id="rId46" display="https://podminky.urs.cz/item/CS_URS_2025_01/564750101"/>
    <hyperlink ref="F313" r:id="rId47" display="https://podminky.urs.cz/item/CS_URS_2025_01/564801012"/>
    <hyperlink ref="F321" r:id="rId48" display="https://podminky.urs.cz/item/CS_URS_2025_01/581114111"/>
    <hyperlink ref="F325" r:id="rId49" display="https://podminky.urs.cz/item/CS_URS_2025_01/596211110"/>
    <hyperlink ref="F330" r:id="rId50" display="https://podminky.urs.cz/item/CS_URS_2025_01/851371131"/>
    <hyperlink ref="F336" r:id="rId51" display="https://podminky.urs.cz/item/CS_URS_2025_01/857242122"/>
    <hyperlink ref="F342" r:id="rId52" display="https://podminky.urs.cz/item/CS_URS_2025_01/857262122"/>
    <hyperlink ref="F345" r:id="rId53" display="https://podminky.urs.cz/item/CS_URS_2025_01/857371131"/>
    <hyperlink ref="F351" r:id="rId54" display="https://podminky.urs.cz/item/CS_URS_2025_01/857372122"/>
    <hyperlink ref="F369" r:id="rId55" display="https://podminky.urs.cz/item/CS_URS_2025_01/857373131"/>
    <hyperlink ref="F373" r:id="rId56" display="https://podminky.urs.cz/item/CS_URS_2025_01/891241112"/>
    <hyperlink ref="F379" r:id="rId57" display="https://podminky.urs.cz/item/CS_URS_2025_01/891247112"/>
    <hyperlink ref="F385" r:id="rId58" display="https://podminky.urs.cz/item/CS_URS_2025_01/891311112"/>
    <hyperlink ref="F391" r:id="rId59" display="https://podminky.urs.cz/item/CS_URS_2025_01/892372111"/>
    <hyperlink ref="F393" r:id="rId60" display="https://podminky.urs.cz/item/CS_URS_2025_01/892381111"/>
    <hyperlink ref="F395" r:id="rId61" display="https://podminky.urs.cz/item/CS_URS_2025_01/892383122"/>
    <hyperlink ref="F397" r:id="rId62" display="https://podminky.urs.cz/item/CS_URS_2025_01/899401112"/>
    <hyperlink ref="F403" r:id="rId63" display="https://podminky.urs.cz/item/CS_URS_2025_01/899401113"/>
    <hyperlink ref="F411" r:id="rId64" display="https://podminky.urs.cz/item/CS_URS_2025_01/899722114"/>
    <hyperlink ref="F414" r:id="rId65" display="https://podminky.urs.cz/item/CS_URS_2025_01/899910202"/>
    <hyperlink ref="F420" r:id="rId66" display="https://podminky.urs.cz/item/CS_URS_2025_01/916111123"/>
    <hyperlink ref="F427" r:id="rId67" display="https://podminky.urs.cz/item/CS_URS_2025_01/916231213"/>
    <hyperlink ref="F431" r:id="rId68" display="https://podminky.urs.cz/item/CS_URS_2025_01/916991121"/>
    <hyperlink ref="F438" r:id="rId69" display="https://podminky.urs.cz/item/CS_URS_2025_01/979021112"/>
    <hyperlink ref="F440" r:id="rId70" display="https://podminky.urs.cz/item/CS_URS_2025_01/979051121"/>
    <hyperlink ref="F445" r:id="rId71" display="https://podminky.urs.cz/item/CS_URS_2025_01/997013501"/>
    <hyperlink ref="F447" r:id="rId72" display="https://podminky.urs.cz/item/CS_URS_2025_01/997013509"/>
    <hyperlink ref="F450" r:id="rId73" display="https://podminky.urs.cz/item/CS_URS_2025_01/997013861"/>
    <hyperlink ref="F454" r:id="rId74" display="https://podminky.urs.cz/item/CS_URS_2025_01/997013873"/>
    <hyperlink ref="F456" r:id="rId75" display="https://podminky.urs.cz/item/CS_URS_2025_01/997013875"/>
    <hyperlink ref="F461" r:id="rId76" display="https://podminky.urs.cz/item/CS_URS_2025_01/998273102"/>
    <hyperlink ref="F465" r:id="rId77" display="https://podminky.urs.cz/item/CS_URS_2025_01/767995115"/>
    <hyperlink ref="F468" r:id="rId78" display="https://podminky.urs.cz/item/CS_URS_2025_01/767996802"/>
    <hyperlink ref="F473" r:id="rId79" display="https://podminky.urs.cz/item/CS_URS_2025_01/4607511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82</v>
      </c>
    </row>
    <row r="4" s="1" customFormat="1" ht="24.96" customHeight="1">
      <c r="B4" s="23"/>
      <c r="D4" s="134" t="s">
        <v>95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Přeložka vodovodního řadu u Möbelix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108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777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10. 2. 2025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19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27</v>
      </c>
      <c r="F15" s="41"/>
      <c r="G15" s="41"/>
      <c r="H15" s="41"/>
      <c r="I15" s="136" t="s">
        <v>28</v>
      </c>
      <c r="J15" s="140" t="s">
        <v>19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29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31</v>
      </c>
      <c r="E20" s="41"/>
      <c r="F20" s="41"/>
      <c r="G20" s="41"/>
      <c r="H20" s="41"/>
      <c r="I20" s="136" t="s">
        <v>26</v>
      </c>
      <c r="J20" s="140" t="s">
        <v>19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32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34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35</v>
      </c>
      <c r="F24" s="41"/>
      <c r="G24" s="41"/>
      <c r="H24" s="41"/>
      <c r="I24" s="136" t="s">
        <v>28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36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38</v>
      </c>
      <c r="E30" s="41"/>
      <c r="F30" s="41"/>
      <c r="G30" s="41"/>
      <c r="H30" s="41"/>
      <c r="I30" s="41"/>
      <c r="J30" s="148">
        <f>ROUND(J83,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40</v>
      </c>
      <c r="G32" s="41"/>
      <c r="H32" s="41"/>
      <c r="I32" s="149" t="s">
        <v>39</v>
      </c>
      <c r="J32" s="149" t="s">
        <v>41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42</v>
      </c>
      <c r="E33" s="136" t="s">
        <v>43</v>
      </c>
      <c r="F33" s="151">
        <f>ROUND((SUM(BE83:BE104)),  2)</f>
        <v>0</v>
      </c>
      <c r="G33" s="41"/>
      <c r="H33" s="41"/>
      <c r="I33" s="152">
        <v>0.20999999999999999</v>
      </c>
      <c r="J33" s="151">
        <f>ROUND(((SUM(BE83:BE104))*I33),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44</v>
      </c>
      <c r="F34" s="151">
        <f>ROUND((SUM(BF83:BF104)),  2)</f>
        <v>0</v>
      </c>
      <c r="G34" s="41"/>
      <c r="H34" s="41"/>
      <c r="I34" s="152">
        <v>0.12</v>
      </c>
      <c r="J34" s="151">
        <f>ROUND(((SUM(BF83:BF104))*I34),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45</v>
      </c>
      <c r="F35" s="151">
        <f>ROUND((SUM(BG83:BG104)),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46</v>
      </c>
      <c r="F36" s="151">
        <f>ROUND((SUM(BH83:BH104)),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47</v>
      </c>
      <c r="F37" s="151">
        <f>ROUND((SUM(BI83:BI104)),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48</v>
      </c>
      <c r="E39" s="155"/>
      <c r="F39" s="155"/>
      <c r="G39" s="156" t="s">
        <v>49</v>
      </c>
      <c r="H39" s="157" t="s">
        <v>50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110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Přeložka vodovodního řadu u Möbelix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Ostatní - vedlejší náklady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Jihlava</v>
      </c>
      <c r="G52" s="43"/>
      <c r="H52" s="43"/>
      <c r="I52" s="35" t="s">
        <v>23</v>
      </c>
      <c r="J52" s="75" t="str">
        <f>IF(J12="","",J12)</f>
        <v>10. 2. 2025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Jihlava</v>
      </c>
      <c r="G54" s="43"/>
      <c r="H54" s="43"/>
      <c r="I54" s="35" t="s">
        <v>31</v>
      </c>
      <c r="J54" s="39" t="str">
        <f>E21</f>
        <v>AQA-CLEAN ing.Josef Novotný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Martin Lang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111</v>
      </c>
      <c r="D57" s="166"/>
      <c r="E57" s="166"/>
      <c r="F57" s="166"/>
      <c r="G57" s="166"/>
      <c r="H57" s="166"/>
      <c r="I57" s="166"/>
      <c r="J57" s="167" t="s">
        <v>112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70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113</v>
      </c>
    </row>
    <row r="60" s="9" customFormat="1" ht="24.96" customHeight="1">
      <c r="A60" s="9"/>
      <c r="B60" s="169"/>
      <c r="C60" s="170"/>
      <c r="D60" s="171" t="s">
        <v>778</v>
      </c>
      <c r="E60" s="172"/>
      <c r="F60" s="172"/>
      <c r="G60" s="172"/>
      <c r="H60" s="172"/>
      <c r="I60" s="172"/>
      <c r="J60" s="173">
        <f>J84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779</v>
      </c>
      <c r="E61" s="178"/>
      <c r="F61" s="178"/>
      <c r="G61" s="178"/>
      <c r="H61" s="178"/>
      <c r="I61" s="178"/>
      <c r="J61" s="179">
        <f>J85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780</v>
      </c>
      <c r="E62" s="178"/>
      <c r="F62" s="178"/>
      <c r="G62" s="178"/>
      <c r="H62" s="178"/>
      <c r="I62" s="178"/>
      <c r="J62" s="179">
        <f>J92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781</v>
      </c>
      <c r="E63" s="178"/>
      <c r="F63" s="178"/>
      <c r="G63" s="178"/>
      <c r="H63" s="178"/>
      <c r="I63" s="178"/>
      <c r="J63" s="179">
        <f>J98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126</v>
      </c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4" t="str">
        <f>E7</f>
        <v>Přeložka vodovodního řadu u Möbelix</v>
      </c>
      <c r="F73" s="35"/>
      <c r="G73" s="35"/>
      <c r="H73" s="35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108</v>
      </c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Ostatní - vedlejší náklady</v>
      </c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Jihlava</v>
      </c>
      <c r="G77" s="43"/>
      <c r="H77" s="43"/>
      <c r="I77" s="35" t="s">
        <v>23</v>
      </c>
      <c r="J77" s="75" t="str">
        <f>IF(J12="","",J12)</f>
        <v>10. 2. 2025</v>
      </c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5" t="s">
        <v>25</v>
      </c>
      <c r="D79" s="43"/>
      <c r="E79" s="43"/>
      <c r="F79" s="30" t="str">
        <f>E15</f>
        <v>Statutární město Jihlava</v>
      </c>
      <c r="G79" s="43"/>
      <c r="H79" s="43"/>
      <c r="I79" s="35" t="s">
        <v>31</v>
      </c>
      <c r="J79" s="39" t="str">
        <f>E21</f>
        <v>AQA-CLEAN ing.Josef Novotný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29</v>
      </c>
      <c r="D80" s="43"/>
      <c r="E80" s="43"/>
      <c r="F80" s="30" t="str">
        <f>IF(E18="","",E18)</f>
        <v>Vyplň údaj</v>
      </c>
      <c r="G80" s="43"/>
      <c r="H80" s="43"/>
      <c r="I80" s="35" t="s">
        <v>34</v>
      </c>
      <c r="J80" s="39" t="str">
        <f>E24</f>
        <v>Martin Lang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1"/>
      <c r="B82" s="182"/>
      <c r="C82" s="183" t="s">
        <v>127</v>
      </c>
      <c r="D82" s="184" t="s">
        <v>57</v>
      </c>
      <c r="E82" s="184" t="s">
        <v>53</v>
      </c>
      <c r="F82" s="184" t="s">
        <v>54</v>
      </c>
      <c r="G82" s="184" t="s">
        <v>128</v>
      </c>
      <c r="H82" s="184" t="s">
        <v>129</v>
      </c>
      <c r="I82" s="184" t="s">
        <v>130</v>
      </c>
      <c r="J82" s="184" t="s">
        <v>112</v>
      </c>
      <c r="K82" s="185" t="s">
        <v>131</v>
      </c>
      <c r="L82" s="186"/>
      <c r="M82" s="95" t="s">
        <v>19</v>
      </c>
      <c r="N82" s="96" t="s">
        <v>42</v>
      </c>
      <c r="O82" s="96" t="s">
        <v>132</v>
      </c>
      <c r="P82" s="96" t="s">
        <v>133</v>
      </c>
      <c r="Q82" s="96" t="s">
        <v>134</v>
      </c>
      <c r="R82" s="96" t="s">
        <v>135</v>
      </c>
      <c r="S82" s="96" t="s">
        <v>136</v>
      </c>
      <c r="T82" s="97" t="s">
        <v>137</v>
      </c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</row>
    <row r="83" s="2" customFormat="1" ht="22.8" customHeight="1">
      <c r="A83" s="41"/>
      <c r="B83" s="42"/>
      <c r="C83" s="102" t="s">
        <v>138</v>
      </c>
      <c r="D83" s="43"/>
      <c r="E83" s="43"/>
      <c r="F83" s="43"/>
      <c r="G83" s="43"/>
      <c r="H83" s="43"/>
      <c r="I83" s="43"/>
      <c r="J83" s="187">
        <f>BK83</f>
        <v>0</v>
      </c>
      <c r="K83" s="43"/>
      <c r="L83" s="47"/>
      <c r="M83" s="98"/>
      <c r="N83" s="188"/>
      <c r="O83" s="99"/>
      <c r="P83" s="189">
        <f>P84</f>
        <v>0</v>
      </c>
      <c r="Q83" s="99"/>
      <c r="R83" s="189">
        <f>R84</f>
        <v>0</v>
      </c>
      <c r="S83" s="99"/>
      <c r="T83" s="190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71</v>
      </c>
      <c r="AU83" s="20" t="s">
        <v>113</v>
      </c>
      <c r="BK83" s="191">
        <f>BK84</f>
        <v>0</v>
      </c>
    </row>
    <row r="84" s="12" customFormat="1" ht="25.92" customHeight="1">
      <c r="A84" s="12"/>
      <c r="B84" s="192"/>
      <c r="C84" s="193"/>
      <c r="D84" s="194" t="s">
        <v>71</v>
      </c>
      <c r="E84" s="195" t="s">
        <v>782</v>
      </c>
      <c r="F84" s="195" t="s">
        <v>783</v>
      </c>
      <c r="G84" s="193"/>
      <c r="H84" s="193"/>
      <c r="I84" s="196"/>
      <c r="J84" s="197">
        <f>BK84</f>
        <v>0</v>
      </c>
      <c r="K84" s="193"/>
      <c r="L84" s="198"/>
      <c r="M84" s="199"/>
      <c r="N84" s="200"/>
      <c r="O84" s="200"/>
      <c r="P84" s="201">
        <f>P85+P92+P98</f>
        <v>0</v>
      </c>
      <c r="Q84" s="200"/>
      <c r="R84" s="201">
        <f>R85+R92+R98</f>
        <v>0</v>
      </c>
      <c r="S84" s="200"/>
      <c r="T84" s="202">
        <f>T85+T92+T98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3" t="s">
        <v>166</v>
      </c>
      <c r="AT84" s="204" t="s">
        <v>71</v>
      </c>
      <c r="AU84" s="204" t="s">
        <v>72</v>
      </c>
      <c r="AY84" s="203" t="s">
        <v>141</v>
      </c>
      <c r="BK84" s="205">
        <f>BK85+BK92+BK98</f>
        <v>0</v>
      </c>
    </row>
    <row r="85" s="12" customFormat="1" ht="22.8" customHeight="1">
      <c r="A85" s="12"/>
      <c r="B85" s="192"/>
      <c r="C85" s="193"/>
      <c r="D85" s="194" t="s">
        <v>71</v>
      </c>
      <c r="E85" s="206" t="s">
        <v>784</v>
      </c>
      <c r="F85" s="206" t="s">
        <v>785</v>
      </c>
      <c r="G85" s="193"/>
      <c r="H85" s="193"/>
      <c r="I85" s="196"/>
      <c r="J85" s="207">
        <f>BK85</f>
        <v>0</v>
      </c>
      <c r="K85" s="193"/>
      <c r="L85" s="198"/>
      <c r="M85" s="199"/>
      <c r="N85" s="200"/>
      <c r="O85" s="200"/>
      <c r="P85" s="201">
        <f>SUM(P86:P91)</f>
        <v>0</v>
      </c>
      <c r="Q85" s="200"/>
      <c r="R85" s="201">
        <f>SUM(R86:R91)</f>
        <v>0</v>
      </c>
      <c r="S85" s="200"/>
      <c r="T85" s="202">
        <f>SUM(T86:T91)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3" t="s">
        <v>166</v>
      </c>
      <c r="AT85" s="204" t="s">
        <v>71</v>
      </c>
      <c r="AU85" s="204" t="s">
        <v>80</v>
      </c>
      <c r="AY85" s="203" t="s">
        <v>141</v>
      </c>
      <c r="BK85" s="205">
        <f>SUM(BK86:BK91)</f>
        <v>0</v>
      </c>
    </row>
    <row r="86" s="2" customFormat="1" ht="16.5" customHeight="1">
      <c r="A86" s="41"/>
      <c r="B86" s="42"/>
      <c r="C86" s="208" t="s">
        <v>80</v>
      </c>
      <c r="D86" s="208" t="s">
        <v>143</v>
      </c>
      <c r="E86" s="209" t="s">
        <v>786</v>
      </c>
      <c r="F86" s="210" t="s">
        <v>787</v>
      </c>
      <c r="G86" s="211" t="s">
        <v>788</v>
      </c>
      <c r="H86" s="212">
        <v>1</v>
      </c>
      <c r="I86" s="213"/>
      <c r="J86" s="214">
        <f>ROUND(I86*H86,2)</f>
        <v>0</v>
      </c>
      <c r="K86" s="210" t="s">
        <v>19</v>
      </c>
      <c r="L86" s="47"/>
      <c r="M86" s="215" t="s">
        <v>19</v>
      </c>
      <c r="N86" s="216" t="s">
        <v>43</v>
      </c>
      <c r="O86" s="87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9" t="s">
        <v>789</v>
      </c>
      <c r="AT86" s="219" t="s">
        <v>143</v>
      </c>
      <c r="AU86" s="219" t="s">
        <v>82</v>
      </c>
      <c r="AY86" s="20" t="s">
        <v>141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20" t="s">
        <v>80</v>
      </c>
      <c r="BK86" s="220">
        <f>ROUND(I86*H86,2)</f>
        <v>0</v>
      </c>
      <c r="BL86" s="20" t="s">
        <v>789</v>
      </c>
      <c r="BM86" s="219" t="s">
        <v>790</v>
      </c>
    </row>
    <row r="87" s="2" customFormat="1">
      <c r="A87" s="41"/>
      <c r="B87" s="42"/>
      <c r="C87" s="43"/>
      <c r="D87" s="228" t="s">
        <v>406</v>
      </c>
      <c r="E87" s="43"/>
      <c r="F87" s="280" t="s">
        <v>791</v>
      </c>
      <c r="G87" s="43"/>
      <c r="H87" s="43"/>
      <c r="I87" s="223"/>
      <c r="J87" s="43"/>
      <c r="K87" s="43"/>
      <c r="L87" s="47"/>
      <c r="M87" s="224"/>
      <c r="N87" s="225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406</v>
      </c>
      <c r="AU87" s="20" t="s">
        <v>82</v>
      </c>
    </row>
    <row r="88" s="2" customFormat="1" ht="16.5" customHeight="1">
      <c r="A88" s="41"/>
      <c r="B88" s="42"/>
      <c r="C88" s="208" t="s">
        <v>82</v>
      </c>
      <c r="D88" s="208" t="s">
        <v>143</v>
      </c>
      <c r="E88" s="209" t="s">
        <v>792</v>
      </c>
      <c r="F88" s="210" t="s">
        <v>793</v>
      </c>
      <c r="G88" s="211" t="s">
        <v>788</v>
      </c>
      <c r="H88" s="212">
        <v>1</v>
      </c>
      <c r="I88" s="213"/>
      <c r="J88" s="214">
        <f>ROUND(I88*H88,2)</f>
        <v>0</v>
      </c>
      <c r="K88" s="210" t="s">
        <v>19</v>
      </c>
      <c r="L88" s="47"/>
      <c r="M88" s="215" t="s">
        <v>19</v>
      </c>
      <c r="N88" s="216" t="s">
        <v>43</v>
      </c>
      <c r="O88" s="87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9" t="s">
        <v>789</v>
      </c>
      <c r="AT88" s="219" t="s">
        <v>143</v>
      </c>
      <c r="AU88" s="219" t="s">
        <v>82</v>
      </c>
      <c r="AY88" s="20" t="s">
        <v>141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0" t="s">
        <v>80</v>
      </c>
      <c r="BK88" s="220">
        <f>ROUND(I88*H88,2)</f>
        <v>0</v>
      </c>
      <c r="BL88" s="20" t="s">
        <v>789</v>
      </c>
      <c r="BM88" s="219" t="s">
        <v>794</v>
      </c>
    </row>
    <row r="89" s="2" customFormat="1">
      <c r="A89" s="41"/>
      <c r="B89" s="42"/>
      <c r="C89" s="43"/>
      <c r="D89" s="228" t="s">
        <v>406</v>
      </c>
      <c r="E89" s="43"/>
      <c r="F89" s="280" t="s">
        <v>795</v>
      </c>
      <c r="G89" s="43"/>
      <c r="H89" s="43"/>
      <c r="I89" s="223"/>
      <c r="J89" s="43"/>
      <c r="K89" s="43"/>
      <c r="L89" s="47"/>
      <c r="M89" s="224"/>
      <c r="N89" s="225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406</v>
      </c>
      <c r="AU89" s="20" t="s">
        <v>82</v>
      </c>
    </row>
    <row r="90" s="2" customFormat="1" ht="16.5" customHeight="1">
      <c r="A90" s="41"/>
      <c r="B90" s="42"/>
      <c r="C90" s="208" t="s">
        <v>91</v>
      </c>
      <c r="D90" s="208" t="s">
        <v>143</v>
      </c>
      <c r="E90" s="209" t="s">
        <v>796</v>
      </c>
      <c r="F90" s="210" t="s">
        <v>797</v>
      </c>
      <c r="G90" s="211" t="s">
        <v>788</v>
      </c>
      <c r="H90" s="212">
        <v>1</v>
      </c>
      <c r="I90" s="213"/>
      <c r="J90" s="214">
        <f>ROUND(I90*H90,2)</f>
        <v>0</v>
      </c>
      <c r="K90" s="210" t="s">
        <v>19</v>
      </c>
      <c r="L90" s="47"/>
      <c r="M90" s="215" t="s">
        <v>19</v>
      </c>
      <c r="N90" s="216" t="s">
        <v>43</v>
      </c>
      <c r="O90" s="87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9" t="s">
        <v>789</v>
      </c>
      <c r="AT90" s="219" t="s">
        <v>143</v>
      </c>
      <c r="AU90" s="219" t="s">
        <v>82</v>
      </c>
      <c r="AY90" s="20" t="s">
        <v>141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80</v>
      </c>
      <c r="BK90" s="220">
        <f>ROUND(I90*H90,2)</f>
        <v>0</v>
      </c>
      <c r="BL90" s="20" t="s">
        <v>789</v>
      </c>
      <c r="BM90" s="219" t="s">
        <v>798</v>
      </c>
    </row>
    <row r="91" s="2" customFormat="1" ht="24.15" customHeight="1">
      <c r="A91" s="41"/>
      <c r="B91" s="42"/>
      <c r="C91" s="208" t="s">
        <v>147</v>
      </c>
      <c r="D91" s="208" t="s">
        <v>143</v>
      </c>
      <c r="E91" s="209" t="s">
        <v>799</v>
      </c>
      <c r="F91" s="210" t="s">
        <v>800</v>
      </c>
      <c r="G91" s="211" t="s">
        <v>788</v>
      </c>
      <c r="H91" s="212">
        <v>1</v>
      </c>
      <c r="I91" s="213"/>
      <c r="J91" s="214">
        <f>ROUND(I91*H91,2)</f>
        <v>0</v>
      </c>
      <c r="K91" s="210" t="s">
        <v>19</v>
      </c>
      <c r="L91" s="47"/>
      <c r="M91" s="215" t="s">
        <v>19</v>
      </c>
      <c r="N91" s="216" t="s">
        <v>43</v>
      </c>
      <c r="O91" s="87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9" t="s">
        <v>789</v>
      </c>
      <c r="AT91" s="219" t="s">
        <v>143</v>
      </c>
      <c r="AU91" s="219" t="s">
        <v>82</v>
      </c>
      <c r="AY91" s="20" t="s">
        <v>141</v>
      </c>
      <c r="BE91" s="220">
        <f>IF(N91="základní",J91,0)</f>
        <v>0</v>
      </c>
      <c r="BF91" s="220">
        <f>IF(N91="snížená",J91,0)</f>
        <v>0</v>
      </c>
      <c r="BG91" s="220">
        <f>IF(N91="zákl. přenesená",J91,0)</f>
        <v>0</v>
      </c>
      <c r="BH91" s="220">
        <f>IF(N91="sníž. přenesená",J91,0)</f>
        <v>0</v>
      </c>
      <c r="BI91" s="220">
        <f>IF(N91="nulová",J91,0)</f>
        <v>0</v>
      </c>
      <c r="BJ91" s="20" t="s">
        <v>80</v>
      </c>
      <c r="BK91" s="220">
        <f>ROUND(I91*H91,2)</f>
        <v>0</v>
      </c>
      <c r="BL91" s="20" t="s">
        <v>789</v>
      </c>
      <c r="BM91" s="219" t="s">
        <v>801</v>
      </c>
    </row>
    <row r="92" s="12" customFormat="1" ht="22.8" customHeight="1">
      <c r="A92" s="12"/>
      <c r="B92" s="192"/>
      <c r="C92" s="193"/>
      <c r="D92" s="194" t="s">
        <v>71</v>
      </c>
      <c r="E92" s="206" t="s">
        <v>802</v>
      </c>
      <c r="F92" s="206" t="s">
        <v>803</v>
      </c>
      <c r="G92" s="193"/>
      <c r="H92" s="193"/>
      <c r="I92" s="196"/>
      <c r="J92" s="207">
        <f>BK92</f>
        <v>0</v>
      </c>
      <c r="K92" s="193"/>
      <c r="L92" s="198"/>
      <c r="M92" s="199"/>
      <c r="N92" s="200"/>
      <c r="O92" s="200"/>
      <c r="P92" s="201">
        <f>SUM(P93:P97)</f>
        <v>0</v>
      </c>
      <c r="Q92" s="200"/>
      <c r="R92" s="201">
        <f>SUM(R93:R97)</f>
        <v>0</v>
      </c>
      <c r="S92" s="200"/>
      <c r="T92" s="202">
        <f>SUM(T93:T97)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3" t="s">
        <v>166</v>
      </c>
      <c r="AT92" s="204" t="s">
        <v>71</v>
      </c>
      <c r="AU92" s="204" t="s">
        <v>80</v>
      </c>
      <c r="AY92" s="203" t="s">
        <v>141</v>
      </c>
      <c r="BK92" s="205">
        <f>SUM(BK93:BK97)</f>
        <v>0</v>
      </c>
    </row>
    <row r="93" s="2" customFormat="1" ht="16.5" customHeight="1">
      <c r="A93" s="41"/>
      <c r="B93" s="42"/>
      <c r="C93" s="208" t="s">
        <v>166</v>
      </c>
      <c r="D93" s="208" t="s">
        <v>143</v>
      </c>
      <c r="E93" s="209" t="s">
        <v>804</v>
      </c>
      <c r="F93" s="210" t="s">
        <v>803</v>
      </c>
      <c r="G93" s="211" t="s">
        <v>788</v>
      </c>
      <c r="H93" s="212">
        <v>1</v>
      </c>
      <c r="I93" s="213"/>
      <c r="J93" s="214">
        <f>ROUND(I93*H93,2)</f>
        <v>0</v>
      </c>
      <c r="K93" s="210" t="s">
        <v>19</v>
      </c>
      <c r="L93" s="47"/>
      <c r="M93" s="215" t="s">
        <v>19</v>
      </c>
      <c r="N93" s="216" t="s">
        <v>43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789</v>
      </c>
      <c r="AT93" s="219" t="s">
        <v>143</v>
      </c>
      <c r="AU93" s="219" t="s">
        <v>82</v>
      </c>
      <c r="AY93" s="20" t="s">
        <v>141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80</v>
      </c>
      <c r="BK93" s="220">
        <f>ROUND(I93*H93,2)</f>
        <v>0</v>
      </c>
      <c r="BL93" s="20" t="s">
        <v>789</v>
      </c>
      <c r="BM93" s="219" t="s">
        <v>805</v>
      </c>
    </row>
    <row r="94" s="2" customFormat="1" ht="16.5" customHeight="1">
      <c r="A94" s="41"/>
      <c r="B94" s="42"/>
      <c r="C94" s="208" t="s">
        <v>172</v>
      </c>
      <c r="D94" s="208" t="s">
        <v>143</v>
      </c>
      <c r="E94" s="209" t="s">
        <v>806</v>
      </c>
      <c r="F94" s="210" t="s">
        <v>807</v>
      </c>
      <c r="G94" s="211" t="s">
        <v>788</v>
      </c>
      <c r="H94" s="212">
        <v>1</v>
      </c>
      <c r="I94" s="213"/>
      <c r="J94" s="214">
        <f>ROUND(I94*H94,2)</f>
        <v>0</v>
      </c>
      <c r="K94" s="210" t="s">
        <v>19</v>
      </c>
      <c r="L94" s="47"/>
      <c r="M94" s="215" t="s">
        <v>19</v>
      </c>
      <c r="N94" s="216" t="s">
        <v>43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789</v>
      </c>
      <c r="AT94" s="219" t="s">
        <v>143</v>
      </c>
      <c r="AU94" s="219" t="s">
        <v>82</v>
      </c>
      <c r="AY94" s="20" t="s">
        <v>141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80</v>
      </c>
      <c r="BK94" s="220">
        <f>ROUND(I94*H94,2)</f>
        <v>0</v>
      </c>
      <c r="BL94" s="20" t="s">
        <v>789</v>
      </c>
      <c r="BM94" s="219" t="s">
        <v>808</v>
      </c>
    </row>
    <row r="95" s="2" customFormat="1" ht="16.5" customHeight="1">
      <c r="A95" s="41"/>
      <c r="B95" s="42"/>
      <c r="C95" s="208" t="s">
        <v>179</v>
      </c>
      <c r="D95" s="208" t="s">
        <v>143</v>
      </c>
      <c r="E95" s="209" t="s">
        <v>809</v>
      </c>
      <c r="F95" s="210" t="s">
        <v>810</v>
      </c>
      <c r="G95" s="211" t="s">
        <v>788</v>
      </c>
      <c r="H95" s="212">
        <v>1</v>
      </c>
      <c r="I95" s="213"/>
      <c r="J95" s="214">
        <f>ROUND(I95*H95,2)</f>
        <v>0</v>
      </c>
      <c r="K95" s="210" t="s">
        <v>19</v>
      </c>
      <c r="L95" s="47"/>
      <c r="M95" s="215" t="s">
        <v>19</v>
      </c>
      <c r="N95" s="216" t="s">
        <v>43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789</v>
      </c>
      <c r="AT95" s="219" t="s">
        <v>143</v>
      </c>
      <c r="AU95" s="219" t="s">
        <v>82</v>
      </c>
      <c r="AY95" s="20" t="s">
        <v>141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80</v>
      </c>
      <c r="BK95" s="220">
        <f>ROUND(I95*H95,2)</f>
        <v>0</v>
      </c>
      <c r="BL95" s="20" t="s">
        <v>789</v>
      </c>
      <c r="BM95" s="219" t="s">
        <v>811</v>
      </c>
    </row>
    <row r="96" s="2" customFormat="1" ht="16.5" customHeight="1">
      <c r="A96" s="41"/>
      <c r="B96" s="42"/>
      <c r="C96" s="208" t="s">
        <v>184</v>
      </c>
      <c r="D96" s="208" t="s">
        <v>143</v>
      </c>
      <c r="E96" s="209" t="s">
        <v>812</v>
      </c>
      <c r="F96" s="210" t="s">
        <v>813</v>
      </c>
      <c r="G96" s="211" t="s">
        <v>788</v>
      </c>
      <c r="H96" s="212">
        <v>1</v>
      </c>
      <c r="I96" s="213"/>
      <c r="J96" s="214">
        <f>ROUND(I96*H96,2)</f>
        <v>0</v>
      </c>
      <c r="K96" s="210" t="s">
        <v>19</v>
      </c>
      <c r="L96" s="47"/>
      <c r="M96" s="215" t="s">
        <v>19</v>
      </c>
      <c r="N96" s="216" t="s">
        <v>43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789</v>
      </c>
      <c r="AT96" s="219" t="s">
        <v>143</v>
      </c>
      <c r="AU96" s="219" t="s">
        <v>82</v>
      </c>
      <c r="AY96" s="20" t="s">
        <v>141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80</v>
      </c>
      <c r="BK96" s="220">
        <f>ROUND(I96*H96,2)</f>
        <v>0</v>
      </c>
      <c r="BL96" s="20" t="s">
        <v>789</v>
      </c>
      <c r="BM96" s="219" t="s">
        <v>814</v>
      </c>
    </row>
    <row r="97" s="2" customFormat="1">
      <c r="A97" s="41"/>
      <c r="B97" s="42"/>
      <c r="C97" s="43"/>
      <c r="D97" s="228" t="s">
        <v>406</v>
      </c>
      <c r="E97" s="43"/>
      <c r="F97" s="280" t="s">
        <v>815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406</v>
      </c>
      <c r="AU97" s="20" t="s">
        <v>82</v>
      </c>
    </row>
    <row r="98" s="12" customFormat="1" ht="22.8" customHeight="1">
      <c r="A98" s="12"/>
      <c r="B98" s="192"/>
      <c r="C98" s="193"/>
      <c r="D98" s="194" t="s">
        <v>71</v>
      </c>
      <c r="E98" s="206" t="s">
        <v>816</v>
      </c>
      <c r="F98" s="206" t="s">
        <v>817</v>
      </c>
      <c r="G98" s="193"/>
      <c r="H98" s="193"/>
      <c r="I98" s="196"/>
      <c r="J98" s="207">
        <f>BK98</f>
        <v>0</v>
      </c>
      <c r="K98" s="193"/>
      <c r="L98" s="198"/>
      <c r="M98" s="199"/>
      <c r="N98" s="200"/>
      <c r="O98" s="200"/>
      <c r="P98" s="201">
        <f>SUM(P99:P104)</f>
        <v>0</v>
      </c>
      <c r="Q98" s="200"/>
      <c r="R98" s="201">
        <f>SUM(R99:R104)</f>
        <v>0</v>
      </c>
      <c r="S98" s="200"/>
      <c r="T98" s="202">
        <f>SUM(T99:T104)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3" t="s">
        <v>166</v>
      </c>
      <c r="AT98" s="204" t="s">
        <v>71</v>
      </c>
      <c r="AU98" s="204" t="s">
        <v>80</v>
      </c>
      <c r="AY98" s="203" t="s">
        <v>141</v>
      </c>
      <c r="BK98" s="205">
        <f>SUM(BK99:BK104)</f>
        <v>0</v>
      </c>
    </row>
    <row r="99" s="2" customFormat="1" ht="16.5" customHeight="1">
      <c r="A99" s="41"/>
      <c r="B99" s="42"/>
      <c r="C99" s="208" t="s">
        <v>191</v>
      </c>
      <c r="D99" s="208" t="s">
        <v>143</v>
      </c>
      <c r="E99" s="209" t="s">
        <v>818</v>
      </c>
      <c r="F99" s="210" t="s">
        <v>819</v>
      </c>
      <c r="G99" s="211" t="s">
        <v>788</v>
      </c>
      <c r="H99" s="212">
        <v>1</v>
      </c>
      <c r="I99" s="213"/>
      <c r="J99" s="214">
        <f>ROUND(I99*H99,2)</f>
        <v>0</v>
      </c>
      <c r="K99" s="210" t="s">
        <v>820</v>
      </c>
      <c r="L99" s="47"/>
      <c r="M99" s="215" t="s">
        <v>19</v>
      </c>
      <c r="N99" s="216" t="s">
        <v>43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789</v>
      </c>
      <c r="AT99" s="219" t="s">
        <v>143</v>
      </c>
      <c r="AU99" s="219" t="s">
        <v>82</v>
      </c>
      <c r="AY99" s="20" t="s">
        <v>141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80</v>
      </c>
      <c r="BK99" s="220">
        <f>ROUND(I99*H99,2)</f>
        <v>0</v>
      </c>
      <c r="BL99" s="20" t="s">
        <v>789</v>
      </c>
      <c r="BM99" s="219" t="s">
        <v>821</v>
      </c>
    </row>
    <row r="100" s="2" customFormat="1">
      <c r="A100" s="41"/>
      <c r="B100" s="42"/>
      <c r="C100" s="43"/>
      <c r="D100" s="221" t="s">
        <v>149</v>
      </c>
      <c r="E100" s="43"/>
      <c r="F100" s="222" t="s">
        <v>822</v>
      </c>
      <c r="G100" s="43"/>
      <c r="H100" s="43"/>
      <c r="I100" s="223"/>
      <c r="J100" s="43"/>
      <c r="K100" s="43"/>
      <c r="L100" s="47"/>
      <c r="M100" s="224"/>
      <c r="N100" s="225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149</v>
      </c>
      <c r="AU100" s="20" t="s">
        <v>82</v>
      </c>
    </row>
    <row r="101" s="2" customFormat="1">
      <c r="A101" s="41"/>
      <c r="B101" s="42"/>
      <c r="C101" s="43"/>
      <c r="D101" s="228" t="s">
        <v>406</v>
      </c>
      <c r="E101" s="43"/>
      <c r="F101" s="280" t="s">
        <v>823</v>
      </c>
      <c r="G101" s="43"/>
      <c r="H101" s="43"/>
      <c r="I101" s="223"/>
      <c r="J101" s="43"/>
      <c r="K101" s="43"/>
      <c r="L101" s="47"/>
      <c r="M101" s="224"/>
      <c r="N101" s="225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406</v>
      </c>
      <c r="AU101" s="20" t="s">
        <v>82</v>
      </c>
    </row>
    <row r="102" s="2" customFormat="1" ht="16.5" customHeight="1">
      <c r="A102" s="41"/>
      <c r="B102" s="42"/>
      <c r="C102" s="208" t="s">
        <v>197</v>
      </c>
      <c r="D102" s="208" t="s">
        <v>143</v>
      </c>
      <c r="E102" s="209" t="s">
        <v>824</v>
      </c>
      <c r="F102" s="210" t="s">
        <v>825</v>
      </c>
      <c r="G102" s="211" t="s">
        <v>788</v>
      </c>
      <c r="H102" s="212">
        <v>1</v>
      </c>
      <c r="I102" s="213"/>
      <c r="J102" s="214">
        <f>ROUND(I102*H102,2)</f>
        <v>0</v>
      </c>
      <c r="K102" s="210" t="s">
        <v>19</v>
      </c>
      <c r="L102" s="47"/>
      <c r="M102" s="215" t="s">
        <v>19</v>
      </c>
      <c r="N102" s="216" t="s">
        <v>43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789</v>
      </c>
      <c r="AT102" s="219" t="s">
        <v>143</v>
      </c>
      <c r="AU102" s="219" t="s">
        <v>82</v>
      </c>
      <c r="AY102" s="20" t="s">
        <v>141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80</v>
      </c>
      <c r="BK102" s="220">
        <f>ROUND(I102*H102,2)</f>
        <v>0</v>
      </c>
      <c r="BL102" s="20" t="s">
        <v>789</v>
      </c>
      <c r="BM102" s="219" t="s">
        <v>826</v>
      </c>
    </row>
    <row r="103" s="2" customFormat="1" ht="16.5" customHeight="1">
      <c r="A103" s="41"/>
      <c r="B103" s="42"/>
      <c r="C103" s="208" t="s">
        <v>203</v>
      </c>
      <c r="D103" s="208" t="s">
        <v>143</v>
      </c>
      <c r="E103" s="209" t="s">
        <v>827</v>
      </c>
      <c r="F103" s="210" t="s">
        <v>828</v>
      </c>
      <c r="G103" s="211" t="s">
        <v>788</v>
      </c>
      <c r="H103" s="212">
        <v>1</v>
      </c>
      <c r="I103" s="213"/>
      <c r="J103" s="214">
        <f>ROUND(I103*H103,2)</f>
        <v>0</v>
      </c>
      <c r="K103" s="210" t="s">
        <v>19</v>
      </c>
      <c r="L103" s="47"/>
      <c r="M103" s="215" t="s">
        <v>19</v>
      </c>
      <c r="N103" s="216" t="s">
        <v>43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789</v>
      </c>
      <c r="AT103" s="219" t="s">
        <v>143</v>
      </c>
      <c r="AU103" s="219" t="s">
        <v>82</v>
      </c>
      <c r="AY103" s="20" t="s">
        <v>141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80</v>
      </c>
      <c r="BK103" s="220">
        <f>ROUND(I103*H103,2)</f>
        <v>0</v>
      </c>
      <c r="BL103" s="20" t="s">
        <v>789</v>
      </c>
      <c r="BM103" s="219" t="s">
        <v>829</v>
      </c>
    </row>
    <row r="104" s="2" customFormat="1" ht="16.5" customHeight="1">
      <c r="A104" s="41"/>
      <c r="B104" s="42"/>
      <c r="C104" s="208" t="s">
        <v>8</v>
      </c>
      <c r="D104" s="208" t="s">
        <v>143</v>
      </c>
      <c r="E104" s="209" t="s">
        <v>830</v>
      </c>
      <c r="F104" s="210" t="s">
        <v>831</v>
      </c>
      <c r="G104" s="211" t="s">
        <v>788</v>
      </c>
      <c r="H104" s="212">
        <v>1</v>
      </c>
      <c r="I104" s="213"/>
      <c r="J104" s="214">
        <f>ROUND(I104*H104,2)</f>
        <v>0</v>
      </c>
      <c r="K104" s="210" t="s">
        <v>19</v>
      </c>
      <c r="L104" s="47"/>
      <c r="M104" s="286" t="s">
        <v>19</v>
      </c>
      <c r="N104" s="287" t="s">
        <v>43</v>
      </c>
      <c r="O104" s="283"/>
      <c r="P104" s="284">
        <f>O104*H104</f>
        <v>0</v>
      </c>
      <c r="Q104" s="284">
        <v>0</v>
      </c>
      <c r="R104" s="284">
        <f>Q104*H104</f>
        <v>0</v>
      </c>
      <c r="S104" s="284">
        <v>0</v>
      </c>
      <c r="T104" s="28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9" t="s">
        <v>789</v>
      </c>
      <c r="AT104" s="219" t="s">
        <v>143</v>
      </c>
      <c r="AU104" s="219" t="s">
        <v>82</v>
      </c>
      <c r="AY104" s="20" t="s">
        <v>141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80</v>
      </c>
      <c r="BK104" s="220">
        <f>ROUND(I104*H104,2)</f>
        <v>0</v>
      </c>
      <c r="BL104" s="20" t="s">
        <v>789</v>
      </c>
      <c r="BM104" s="219" t="s">
        <v>832</v>
      </c>
    </row>
    <row r="105" s="2" customFormat="1" ht="6.96" customHeight="1">
      <c r="A105" s="41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47"/>
      <c r="M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</sheetData>
  <sheetProtection sheet="1" autoFilter="0" formatColumns="0" formatRows="0" objects="1" scenarios="1" spinCount="100000" saltValue="gd+C4FjRlKabwqnBW8PQLsCZZZS+5S6q8SOlygew4C9hzjDWdjIFoRqk2BJFgLArh6O8WI2sLfe5soGDE7smkg==" hashValue="Ulshe6pQW+HrlgQ9zVMYTEsu0okFhfipZc3rB9KsZQb4jI5hAI+zPtaTfCQ9BMtQiiv7V0xfJgmLLYdJekxQjw==" algorithmName="SHA-512" password="CC35"/>
  <autoFilter ref="C82:K10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100" r:id="rId1" display="https://podminky.urs.cz/item/CS_URS_2023_01/04320300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833</v>
      </c>
      <c r="H4" s="23"/>
    </row>
    <row r="5" s="1" customFormat="1" ht="12" customHeight="1">
      <c r="B5" s="23"/>
      <c r="C5" s="288" t="s">
        <v>13</v>
      </c>
      <c r="D5" s="144" t="s">
        <v>14</v>
      </c>
      <c r="E5" s="1"/>
      <c r="F5" s="1"/>
      <c r="H5" s="23"/>
    </row>
    <row r="6" s="1" customFormat="1" ht="36.96" customHeight="1">
      <c r="B6" s="23"/>
      <c r="C6" s="289" t="s">
        <v>16</v>
      </c>
      <c r="D6" s="290" t="s">
        <v>17</v>
      </c>
      <c r="E6" s="1"/>
      <c r="F6" s="1"/>
      <c r="H6" s="23"/>
    </row>
    <row r="7" s="1" customFormat="1" ht="16.5" customHeight="1">
      <c r="B7" s="23"/>
      <c r="C7" s="136" t="s">
        <v>23</v>
      </c>
      <c r="D7" s="141" t="str">
        <f>'Rekapitulace stavby'!AN8</f>
        <v>10. 2. 2025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1"/>
      <c r="B9" s="291"/>
      <c r="C9" s="292" t="s">
        <v>53</v>
      </c>
      <c r="D9" s="293" t="s">
        <v>54</v>
      </c>
      <c r="E9" s="293" t="s">
        <v>128</v>
      </c>
      <c r="F9" s="294" t="s">
        <v>834</v>
      </c>
      <c r="G9" s="181"/>
      <c r="H9" s="291"/>
    </row>
    <row r="10" s="2" customFormat="1" ht="26.4" customHeight="1">
      <c r="A10" s="41"/>
      <c r="B10" s="47"/>
      <c r="C10" s="295" t="s">
        <v>77</v>
      </c>
      <c r="D10" s="295" t="s">
        <v>78</v>
      </c>
      <c r="E10" s="41"/>
      <c r="F10" s="41"/>
      <c r="G10" s="41"/>
      <c r="H10" s="47"/>
    </row>
    <row r="11" s="2" customFormat="1" ht="16.8" customHeight="1">
      <c r="A11" s="41"/>
      <c r="B11" s="47"/>
      <c r="C11" s="296" t="s">
        <v>105</v>
      </c>
      <c r="D11" s="297" t="s">
        <v>106</v>
      </c>
      <c r="E11" s="298" t="s">
        <v>100</v>
      </c>
      <c r="F11" s="299">
        <v>209.11000000000001</v>
      </c>
      <c r="G11" s="41"/>
      <c r="H11" s="47"/>
    </row>
    <row r="12" s="2" customFormat="1" ht="16.8" customHeight="1">
      <c r="A12" s="41"/>
      <c r="B12" s="47"/>
      <c r="C12" s="300" t="s">
        <v>19</v>
      </c>
      <c r="D12" s="300" t="s">
        <v>835</v>
      </c>
      <c r="E12" s="20" t="s">
        <v>19</v>
      </c>
      <c r="F12" s="301">
        <v>209.11000000000001</v>
      </c>
      <c r="G12" s="41"/>
      <c r="H12" s="47"/>
    </row>
    <row r="13" s="2" customFormat="1" ht="16.8" customHeight="1">
      <c r="A13" s="41"/>
      <c r="B13" s="47"/>
      <c r="C13" s="300" t="s">
        <v>19</v>
      </c>
      <c r="D13" s="300" t="s">
        <v>152</v>
      </c>
      <c r="E13" s="20" t="s">
        <v>19</v>
      </c>
      <c r="F13" s="301">
        <v>209.11000000000001</v>
      </c>
      <c r="G13" s="41"/>
      <c r="H13" s="47"/>
    </row>
    <row r="14" s="2" customFormat="1" ht="16.8" customHeight="1">
      <c r="A14" s="41"/>
      <c r="B14" s="47"/>
      <c r="C14" s="302" t="s">
        <v>836</v>
      </c>
      <c r="D14" s="41"/>
      <c r="E14" s="41"/>
      <c r="F14" s="41"/>
      <c r="G14" s="41"/>
      <c r="H14" s="47"/>
    </row>
    <row r="15" s="2" customFormat="1" ht="16.8" customHeight="1">
      <c r="A15" s="41"/>
      <c r="B15" s="47"/>
      <c r="C15" s="300" t="s">
        <v>209</v>
      </c>
      <c r="D15" s="300" t="s">
        <v>837</v>
      </c>
      <c r="E15" s="20" t="s">
        <v>100</v>
      </c>
      <c r="F15" s="301">
        <v>62.732999999999997</v>
      </c>
      <c r="G15" s="41"/>
      <c r="H15" s="47"/>
    </row>
    <row r="16" s="2" customFormat="1" ht="16.8" customHeight="1">
      <c r="A16" s="41"/>
      <c r="B16" s="47"/>
      <c r="C16" s="300" t="s">
        <v>221</v>
      </c>
      <c r="D16" s="300" t="s">
        <v>838</v>
      </c>
      <c r="E16" s="20" t="s">
        <v>100</v>
      </c>
      <c r="F16" s="301">
        <v>125.46599999999999</v>
      </c>
      <c r="G16" s="41"/>
      <c r="H16" s="47"/>
    </row>
    <row r="17" s="2" customFormat="1" ht="16.8" customHeight="1">
      <c r="A17" s="41"/>
      <c r="B17" s="47"/>
      <c r="C17" s="300" t="s">
        <v>233</v>
      </c>
      <c r="D17" s="300" t="s">
        <v>839</v>
      </c>
      <c r="E17" s="20" t="s">
        <v>100</v>
      </c>
      <c r="F17" s="301">
        <v>20.911000000000001</v>
      </c>
      <c r="G17" s="41"/>
      <c r="H17" s="47"/>
    </row>
    <row r="18" s="2" customFormat="1" ht="16.8" customHeight="1">
      <c r="A18" s="41"/>
      <c r="B18" s="47"/>
      <c r="C18" s="300" t="s">
        <v>285</v>
      </c>
      <c r="D18" s="300" t="s">
        <v>840</v>
      </c>
      <c r="E18" s="20" t="s">
        <v>100</v>
      </c>
      <c r="F18" s="301">
        <v>136.03999999999999</v>
      </c>
      <c r="G18" s="41"/>
      <c r="H18" s="47"/>
    </row>
    <row r="19" s="2" customFormat="1" ht="16.8" customHeight="1">
      <c r="A19" s="41"/>
      <c r="B19" s="47"/>
      <c r="C19" s="300" t="s">
        <v>299</v>
      </c>
      <c r="D19" s="300" t="s">
        <v>841</v>
      </c>
      <c r="E19" s="20" t="s">
        <v>100</v>
      </c>
      <c r="F19" s="301">
        <v>113.974</v>
      </c>
      <c r="G19" s="41"/>
      <c r="H19" s="47"/>
    </row>
    <row r="20" s="2" customFormat="1" ht="16.8" customHeight="1">
      <c r="A20" s="41"/>
      <c r="B20" s="47"/>
      <c r="C20" s="300" t="s">
        <v>305</v>
      </c>
      <c r="D20" s="300" t="s">
        <v>842</v>
      </c>
      <c r="E20" s="20" t="s">
        <v>100</v>
      </c>
      <c r="F20" s="301">
        <v>265.93799999999999</v>
      </c>
      <c r="G20" s="41"/>
      <c r="H20" s="47"/>
    </row>
    <row r="21" s="2" customFormat="1" ht="16.8" customHeight="1">
      <c r="A21" s="41"/>
      <c r="B21" s="47"/>
      <c r="C21" s="300" t="s">
        <v>317</v>
      </c>
      <c r="D21" s="300" t="s">
        <v>843</v>
      </c>
      <c r="E21" s="20" t="s">
        <v>100</v>
      </c>
      <c r="F21" s="301">
        <v>136.03999999999999</v>
      </c>
      <c r="G21" s="41"/>
      <c r="H21" s="47"/>
    </row>
    <row r="22" s="2" customFormat="1" ht="16.8" customHeight="1">
      <c r="A22" s="41"/>
      <c r="B22" s="47"/>
      <c r="C22" s="300" t="s">
        <v>326</v>
      </c>
      <c r="D22" s="300" t="s">
        <v>844</v>
      </c>
      <c r="E22" s="20" t="s">
        <v>100</v>
      </c>
      <c r="F22" s="301">
        <v>243.87200000000001</v>
      </c>
      <c r="G22" s="41"/>
      <c r="H22" s="47"/>
    </row>
    <row r="23" s="2" customFormat="1" ht="16.8" customHeight="1">
      <c r="A23" s="41"/>
      <c r="B23" s="47"/>
      <c r="C23" s="300" t="s">
        <v>403</v>
      </c>
      <c r="D23" s="300" t="s">
        <v>404</v>
      </c>
      <c r="E23" s="20" t="s">
        <v>100</v>
      </c>
      <c r="F23" s="301">
        <v>379.91199999999998</v>
      </c>
      <c r="G23" s="41"/>
      <c r="H23" s="47"/>
    </row>
    <row r="24" s="2" customFormat="1" ht="16.8" customHeight="1">
      <c r="A24" s="41"/>
      <c r="B24" s="47"/>
      <c r="C24" s="300" t="s">
        <v>410</v>
      </c>
      <c r="D24" s="300" t="s">
        <v>411</v>
      </c>
      <c r="E24" s="20" t="s">
        <v>100</v>
      </c>
      <c r="F24" s="301">
        <v>379.91199999999998</v>
      </c>
      <c r="G24" s="41"/>
      <c r="H24" s="47"/>
    </row>
    <row r="25" s="2" customFormat="1" ht="16.8" customHeight="1">
      <c r="A25" s="41"/>
      <c r="B25" s="47"/>
      <c r="C25" s="296" t="s">
        <v>96</v>
      </c>
      <c r="D25" s="297" t="s">
        <v>97</v>
      </c>
      <c r="E25" s="298" t="s">
        <v>89</v>
      </c>
      <c r="F25" s="299">
        <v>10.5</v>
      </c>
      <c r="G25" s="41"/>
      <c r="H25" s="47"/>
    </row>
    <row r="26" s="2" customFormat="1" ht="16.8" customHeight="1">
      <c r="A26" s="41"/>
      <c r="B26" s="47"/>
      <c r="C26" s="300" t="s">
        <v>19</v>
      </c>
      <c r="D26" s="300" t="s">
        <v>845</v>
      </c>
      <c r="E26" s="20" t="s">
        <v>19</v>
      </c>
      <c r="F26" s="301">
        <v>10.5</v>
      </c>
      <c r="G26" s="41"/>
      <c r="H26" s="47"/>
    </row>
    <row r="27" s="2" customFormat="1" ht="16.8" customHeight="1">
      <c r="A27" s="41"/>
      <c r="B27" s="47"/>
      <c r="C27" s="300" t="s">
        <v>19</v>
      </c>
      <c r="D27" s="300" t="s">
        <v>152</v>
      </c>
      <c r="E27" s="20" t="s">
        <v>19</v>
      </c>
      <c r="F27" s="301">
        <v>10.5</v>
      </c>
      <c r="G27" s="41"/>
      <c r="H27" s="47"/>
    </row>
    <row r="28" s="2" customFormat="1" ht="16.8" customHeight="1">
      <c r="A28" s="41"/>
      <c r="B28" s="47"/>
      <c r="C28" s="302" t="s">
        <v>836</v>
      </c>
      <c r="D28" s="41"/>
      <c r="E28" s="41"/>
      <c r="F28" s="41"/>
      <c r="G28" s="41"/>
      <c r="H28" s="47"/>
    </row>
    <row r="29" s="2" customFormat="1" ht="16.8" customHeight="1">
      <c r="A29" s="41"/>
      <c r="B29" s="47"/>
      <c r="C29" s="300" t="s">
        <v>153</v>
      </c>
      <c r="D29" s="300" t="s">
        <v>846</v>
      </c>
      <c r="E29" s="20" t="s">
        <v>89</v>
      </c>
      <c r="F29" s="301">
        <v>21</v>
      </c>
      <c r="G29" s="41"/>
      <c r="H29" s="47"/>
    </row>
    <row r="30" s="2" customFormat="1" ht="16.8" customHeight="1">
      <c r="A30" s="41"/>
      <c r="B30" s="47"/>
      <c r="C30" s="300" t="s">
        <v>158</v>
      </c>
      <c r="D30" s="300" t="s">
        <v>847</v>
      </c>
      <c r="E30" s="20" t="s">
        <v>89</v>
      </c>
      <c r="F30" s="301">
        <v>10.5</v>
      </c>
      <c r="G30" s="41"/>
      <c r="H30" s="47"/>
    </row>
    <row r="31" s="2" customFormat="1" ht="16.8" customHeight="1">
      <c r="A31" s="41"/>
      <c r="B31" s="47"/>
      <c r="C31" s="300" t="s">
        <v>162</v>
      </c>
      <c r="D31" s="300" t="s">
        <v>848</v>
      </c>
      <c r="E31" s="20" t="s">
        <v>89</v>
      </c>
      <c r="F31" s="301">
        <v>10.5</v>
      </c>
      <c r="G31" s="41"/>
      <c r="H31" s="47"/>
    </row>
    <row r="32" s="2" customFormat="1" ht="16.8" customHeight="1">
      <c r="A32" s="41"/>
      <c r="B32" s="47"/>
      <c r="C32" s="300" t="s">
        <v>447</v>
      </c>
      <c r="D32" s="300" t="s">
        <v>849</v>
      </c>
      <c r="E32" s="20" t="s">
        <v>89</v>
      </c>
      <c r="F32" s="301">
        <v>10.5</v>
      </c>
      <c r="G32" s="41"/>
      <c r="H32" s="47"/>
    </row>
    <row r="33" s="2" customFormat="1" ht="16.8" customHeight="1">
      <c r="A33" s="41"/>
      <c r="B33" s="47"/>
      <c r="C33" s="300" t="s">
        <v>458</v>
      </c>
      <c r="D33" s="300" t="s">
        <v>850</v>
      </c>
      <c r="E33" s="20" t="s">
        <v>89</v>
      </c>
      <c r="F33" s="301">
        <v>10.5</v>
      </c>
      <c r="G33" s="41"/>
      <c r="H33" s="47"/>
    </row>
    <row r="34" s="2" customFormat="1" ht="16.8" customHeight="1">
      <c r="A34" s="41"/>
      <c r="B34" s="47"/>
      <c r="C34" s="300" t="s">
        <v>462</v>
      </c>
      <c r="D34" s="300" t="s">
        <v>851</v>
      </c>
      <c r="E34" s="20" t="s">
        <v>89</v>
      </c>
      <c r="F34" s="301">
        <v>10.5</v>
      </c>
      <c r="G34" s="41"/>
      <c r="H34" s="47"/>
    </row>
    <row r="35" s="2" customFormat="1" ht="16.8" customHeight="1">
      <c r="A35" s="41"/>
      <c r="B35" s="47"/>
      <c r="C35" s="296" t="s">
        <v>92</v>
      </c>
      <c r="D35" s="297" t="s">
        <v>93</v>
      </c>
      <c r="E35" s="298" t="s">
        <v>89</v>
      </c>
      <c r="F35" s="299">
        <v>10.5</v>
      </c>
      <c r="G35" s="41"/>
      <c r="H35" s="47"/>
    </row>
    <row r="36" s="2" customFormat="1" ht="16.8" customHeight="1">
      <c r="A36" s="41"/>
      <c r="B36" s="47"/>
      <c r="C36" s="300" t="s">
        <v>19</v>
      </c>
      <c r="D36" s="300" t="s">
        <v>845</v>
      </c>
      <c r="E36" s="20" t="s">
        <v>19</v>
      </c>
      <c r="F36" s="301">
        <v>10.5</v>
      </c>
      <c r="G36" s="41"/>
      <c r="H36" s="47"/>
    </row>
    <row r="37" s="2" customFormat="1" ht="16.8" customHeight="1">
      <c r="A37" s="41"/>
      <c r="B37" s="47"/>
      <c r="C37" s="300" t="s">
        <v>19</v>
      </c>
      <c r="D37" s="300" t="s">
        <v>152</v>
      </c>
      <c r="E37" s="20" t="s">
        <v>19</v>
      </c>
      <c r="F37" s="301">
        <v>10.5</v>
      </c>
      <c r="G37" s="41"/>
      <c r="H37" s="47"/>
    </row>
    <row r="38" s="2" customFormat="1" ht="16.8" customHeight="1">
      <c r="A38" s="41"/>
      <c r="B38" s="47"/>
      <c r="C38" s="302" t="s">
        <v>836</v>
      </c>
      <c r="D38" s="41"/>
      <c r="E38" s="41"/>
      <c r="F38" s="41"/>
      <c r="G38" s="41"/>
      <c r="H38" s="47"/>
    </row>
    <row r="39" s="2" customFormat="1" ht="16.8" customHeight="1">
      <c r="A39" s="41"/>
      <c r="B39" s="47"/>
      <c r="C39" s="300" t="s">
        <v>144</v>
      </c>
      <c r="D39" s="300" t="s">
        <v>852</v>
      </c>
      <c r="E39" s="20" t="s">
        <v>89</v>
      </c>
      <c r="F39" s="301">
        <v>10.5</v>
      </c>
      <c r="G39" s="41"/>
      <c r="H39" s="47"/>
    </row>
    <row r="40" s="2" customFormat="1" ht="16.8" customHeight="1">
      <c r="A40" s="41"/>
      <c r="B40" s="47"/>
      <c r="C40" s="300" t="s">
        <v>153</v>
      </c>
      <c r="D40" s="300" t="s">
        <v>846</v>
      </c>
      <c r="E40" s="20" t="s">
        <v>89</v>
      </c>
      <c r="F40" s="301">
        <v>21</v>
      </c>
      <c r="G40" s="41"/>
      <c r="H40" s="47"/>
    </row>
    <row r="41" s="2" customFormat="1" ht="16.8" customHeight="1">
      <c r="A41" s="41"/>
      <c r="B41" s="47"/>
      <c r="C41" s="300" t="s">
        <v>442</v>
      </c>
      <c r="D41" s="300" t="s">
        <v>853</v>
      </c>
      <c r="E41" s="20" t="s">
        <v>89</v>
      </c>
      <c r="F41" s="301">
        <v>10.5</v>
      </c>
      <c r="G41" s="41"/>
      <c r="H41" s="47"/>
    </row>
    <row r="42" s="2" customFormat="1" ht="16.8" customHeight="1">
      <c r="A42" s="41"/>
      <c r="B42" s="47"/>
      <c r="C42" s="300" t="s">
        <v>452</v>
      </c>
      <c r="D42" s="300" t="s">
        <v>854</v>
      </c>
      <c r="E42" s="20" t="s">
        <v>89</v>
      </c>
      <c r="F42" s="301">
        <v>10.5</v>
      </c>
      <c r="G42" s="41"/>
      <c r="H42" s="47"/>
    </row>
    <row r="43" s="2" customFormat="1" ht="16.8" customHeight="1">
      <c r="A43" s="41"/>
      <c r="B43" s="47"/>
      <c r="C43" s="300" t="s">
        <v>467</v>
      </c>
      <c r="D43" s="300" t="s">
        <v>855</v>
      </c>
      <c r="E43" s="20" t="s">
        <v>89</v>
      </c>
      <c r="F43" s="301">
        <v>10.5</v>
      </c>
      <c r="G43" s="41"/>
      <c r="H43" s="47"/>
    </row>
    <row r="44" s="2" customFormat="1" ht="16.8" customHeight="1">
      <c r="A44" s="41"/>
      <c r="B44" s="47"/>
      <c r="C44" s="300" t="s">
        <v>706</v>
      </c>
      <c r="D44" s="300" t="s">
        <v>856</v>
      </c>
      <c r="E44" s="20" t="s">
        <v>89</v>
      </c>
      <c r="F44" s="301">
        <v>10.5</v>
      </c>
      <c r="G44" s="41"/>
      <c r="H44" s="47"/>
    </row>
    <row r="45" s="2" customFormat="1" ht="16.8" customHeight="1">
      <c r="A45" s="41"/>
      <c r="B45" s="47"/>
      <c r="C45" s="296" t="s">
        <v>102</v>
      </c>
      <c r="D45" s="297" t="s">
        <v>103</v>
      </c>
      <c r="E45" s="298" t="s">
        <v>100</v>
      </c>
      <c r="F45" s="299">
        <v>108.431</v>
      </c>
      <c r="G45" s="41"/>
      <c r="H45" s="47"/>
    </row>
    <row r="46" s="2" customFormat="1" ht="16.8" customHeight="1">
      <c r="A46" s="41"/>
      <c r="B46" s="47"/>
      <c r="C46" s="300" t="s">
        <v>19</v>
      </c>
      <c r="D46" s="300" t="s">
        <v>857</v>
      </c>
      <c r="E46" s="20" t="s">
        <v>19</v>
      </c>
      <c r="F46" s="301">
        <v>108.431</v>
      </c>
      <c r="G46" s="41"/>
      <c r="H46" s="47"/>
    </row>
    <row r="47" s="2" customFormat="1" ht="16.8" customHeight="1">
      <c r="A47" s="41"/>
      <c r="B47" s="47"/>
      <c r="C47" s="300" t="s">
        <v>19</v>
      </c>
      <c r="D47" s="300" t="s">
        <v>152</v>
      </c>
      <c r="E47" s="20" t="s">
        <v>19</v>
      </c>
      <c r="F47" s="301">
        <v>108.431</v>
      </c>
      <c r="G47" s="41"/>
      <c r="H47" s="47"/>
    </row>
    <row r="48" s="2" customFormat="1" ht="16.8" customHeight="1">
      <c r="A48" s="41"/>
      <c r="B48" s="47"/>
      <c r="C48" s="302" t="s">
        <v>836</v>
      </c>
      <c r="D48" s="41"/>
      <c r="E48" s="41"/>
      <c r="F48" s="41"/>
      <c r="G48" s="41"/>
      <c r="H48" s="47"/>
    </row>
    <row r="49" s="2" customFormat="1" ht="16.8" customHeight="1">
      <c r="A49" s="41"/>
      <c r="B49" s="47"/>
      <c r="C49" s="300" t="s">
        <v>204</v>
      </c>
      <c r="D49" s="300" t="s">
        <v>858</v>
      </c>
      <c r="E49" s="20" t="s">
        <v>100</v>
      </c>
      <c r="F49" s="301">
        <v>32.529000000000003</v>
      </c>
      <c r="G49" s="41"/>
      <c r="H49" s="47"/>
    </row>
    <row r="50" s="2" customFormat="1" ht="16.8" customHeight="1">
      <c r="A50" s="41"/>
      <c r="B50" s="47"/>
      <c r="C50" s="300" t="s">
        <v>215</v>
      </c>
      <c r="D50" s="300" t="s">
        <v>859</v>
      </c>
      <c r="E50" s="20" t="s">
        <v>100</v>
      </c>
      <c r="F50" s="301">
        <v>65.058999999999998</v>
      </c>
      <c r="G50" s="41"/>
      <c r="H50" s="47"/>
    </row>
    <row r="51" s="2" customFormat="1" ht="16.8" customHeight="1">
      <c r="A51" s="41"/>
      <c r="B51" s="47"/>
      <c r="C51" s="300" t="s">
        <v>227</v>
      </c>
      <c r="D51" s="300" t="s">
        <v>860</v>
      </c>
      <c r="E51" s="20" t="s">
        <v>100</v>
      </c>
      <c r="F51" s="301">
        <v>10.843</v>
      </c>
      <c r="G51" s="41"/>
      <c r="H51" s="47"/>
    </row>
    <row r="52" s="2" customFormat="1" ht="16.8" customHeight="1">
      <c r="A52" s="41"/>
      <c r="B52" s="47"/>
      <c r="C52" s="300" t="s">
        <v>285</v>
      </c>
      <c r="D52" s="300" t="s">
        <v>840</v>
      </c>
      <c r="E52" s="20" t="s">
        <v>100</v>
      </c>
      <c r="F52" s="301">
        <v>136.03999999999999</v>
      </c>
      <c r="G52" s="41"/>
      <c r="H52" s="47"/>
    </row>
    <row r="53" s="2" customFormat="1" ht="16.8" customHeight="1">
      <c r="A53" s="41"/>
      <c r="B53" s="47"/>
      <c r="C53" s="300" t="s">
        <v>299</v>
      </c>
      <c r="D53" s="300" t="s">
        <v>841</v>
      </c>
      <c r="E53" s="20" t="s">
        <v>100</v>
      </c>
      <c r="F53" s="301">
        <v>113.974</v>
      </c>
      <c r="G53" s="41"/>
      <c r="H53" s="47"/>
    </row>
    <row r="54" s="2" customFormat="1" ht="16.8" customHeight="1">
      <c r="A54" s="41"/>
      <c r="B54" s="47"/>
      <c r="C54" s="300" t="s">
        <v>305</v>
      </c>
      <c r="D54" s="300" t="s">
        <v>842</v>
      </c>
      <c r="E54" s="20" t="s">
        <v>100</v>
      </c>
      <c r="F54" s="301">
        <v>265.93799999999999</v>
      </c>
      <c r="G54" s="41"/>
      <c r="H54" s="47"/>
    </row>
    <row r="55" s="2" customFormat="1" ht="16.8" customHeight="1">
      <c r="A55" s="41"/>
      <c r="B55" s="47"/>
      <c r="C55" s="300" t="s">
        <v>317</v>
      </c>
      <c r="D55" s="300" t="s">
        <v>843</v>
      </c>
      <c r="E55" s="20" t="s">
        <v>100</v>
      </c>
      <c r="F55" s="301">
        <v>136.03999999999999</v>
      </c>
      <c r="G55" s="41"/>
      <c r="H55" s="47"/>
    </row>
    <row r="56" s="2" customFormat="1" ht="16.8" customHeight="1">
      <c r="A56" s="41"/>
      <c r="B56" s="47"/>
      <c r="C56" s="300" t="s">
        <v>326</v>
      </c>
      <c r="D56" s="300" t="s">
        <v>844</v>
      </c>
      <c r="E56" s="20" t="s">
        <v>100</v>
      </c>
      <c r="F56" s="301">
        <v>243.87200000000001</v>
      </c>
      <c r="G56" s="41"/>
      <c r="H56" s="47"/>
    </row>
    <row r="57" s="2" customFormat="1" ht="16.8" customHeight="1">
      <c r="A57" s="41"/>
      <c r="B57" s="47"/>
      <c r="C57" s="300" t="s">
        <v>403</v>
      </c>
      <c r="D57" s="300" t="s">
        <v>404</v>
      </c>
      <c r="E57" s="20" t="s">
        <v>100</v>
      </c>
      <c r="F57" s="301">
        <v>379.91199999999998</v>
      </c>
      <c r="G57" s="41"/>
      <c r="H57" s="47"/>
    </row>
    <row r="58" s="2" customFormat="1" ht="16.8" customHeight="1">
      <c r="A58" s="41"/>
      <c r="B58" s="47"/>
      <c r="C58" s="300" t="s">
        <v>410</v>
      </c>
      <c r="D58" s="300" t="s">
        <v>411</v>
      </c>
      <c r="E58" s="20" t="s">
        <v>100</v>
      </c>
      <c r="F58" s="301">
        <v>379.91199999999998</v>
      </c>
      <c r="G58" s="41"/>
      <c r="H58" s="47"/>
    </row>
    <row r="59" s="2" customFormat="1" ht="16.8" customHeight="1">
      <c r="A59" s="41"/>
      <c r="B59" s="47"/>
      <c r="C59" s="296" t="s">
        <v>98</v>
      </c>
      <c r="D59" s="297" t="s">
        <v>99</v>
      </c>
      <c r="E59" s="298" t="s">
        <v>100</v>
      </c>
      <c r="F59" s="299">
        <v>62.371000000000002</v>
      </c>
      <c r="G59" s="41"/>
      <c r="H59" s="47"/>
    </row>
    <row r="60" s="2" customFormat="1" ht="16.8" customHeight="1">
      <c r="A60" s="41"/>
      <c r="B60" s="47"/>
      <c r="C60" s="300" t="s">
        <v>19</v>
      </c>
      <c r="D60" s="300" t="s">
        <v>861</v>
      </c>
      <c r="E60" s="20" t="s">
        <v>19</v>
      </c>
      <c r="F60" s="301">
        <v>62.371000000000002</v>
      </c>
      <c r="G60" s="41"/>
      <c r="H60" s="47"/>
    </row>
    <row r="61" s="2" customFormat="1" ht="16.8" customHeight="1">
      <c r="A61" s="41"/>
      <c r="B61" s="47"/>
      <c r="C61" s="300" t="s">
        <v>19</v>
      </c>
      <c r="D61" s="300" t="s">
        <v>152</v>
      </c>
      <c r="E61" s="20" t="s">
        <v>19</v>
      </c>
      <c r="F61" s="301">
        <v>62.371000000000002</v>
      </c>
      <c r="G61" s="41"/>
      <c r="H61" s="47"/>
    </row>
    <row r="62" s="2" customFormat="1" ht="16.8" customHeight="1">
      <c r="A62" s="41"/>
      <c r="B62" s="47"/>
      <c r="C62" s="302" t="s">
        <v>836</v>
      </c>
      <c r="D62" s="41"/>
      <c r="E62" s="41"/>
      <c r="F62" s="41"/>
      <c r="G62" s="41"/>
      <c r="H62" s="47"/>
    </row>
    <row r="63" s="2" customFormat="1" ht="16.8" customHeight="1">
      <c r="A63" s="41"/>
      <c r="B63" s="47"/>
      <c r="C63" s="300" t="s">
        <v>185</v>
      </c>
      <c r="D63" s="300" t="s">
        <v>862</v>
      </c>
      <c r="E63" s="20" t="s">
        <v>100</v>
      </c>
      <c r="F63" s="301">
        <v>18.710999999999999</v>
      </c>
      <c r="G63" s="41"/>
      <c r="H63" s="47"/>
    </row>
    <row r="64" s="2" customFormat="1" ht="16.8" customHeight="1">
      <c r="A64" s="41"/>
      <c r="B64" s="47"/>
      <c r="C64" s="300" t="s">
        <v>192</v>
      </c>
      <c r="D64" s="300" t="s">
        <v>863</v>
      </c>
      <c r="E64" s="20" t="s">
        <v>100</v>
      </c>
      <c r="F64" s="301">
        <v>37.423000000000002</v>
      </c>
      <c r="G64" s="41"/>
      <c r="H64" s="47"/>
    </row>
    <row r="65" s="2" customFormat="1" ht="16.8" customHeight="1">
      <c r="A65" s="41"/>
      <c r="B65" s="47"/>
      <c r="C65" s="300" t="s">
        <v>198</v>
      </c>
      <c r="D65" s="300" t="s">
        <v>864</v>
      </c>
      <c r="E65" s="20" t="s">
        <v>100</v>
      </c>
      <c r="F65" s="301">
        <v>6.2370000000000001</v>
      </c>
      <c r="G65" s="41"/>
      <c r="H65" s="47"/>
    </row>
    <row r="66" s="2" customFormat="1" ht="16.8" customHeight="1">
      <c r="A66" s="41"/>
      <c r="B66" s="47"/>
      <c r="C66" s="300" t="s">
        <v>267</v>
      </c>
      <c r="D66" s="300" t="s">
        <v>865</v>
      </c>
      <c r="E66" s="20" t="s">
        <v>100</v>
      </c>
      <c r="F66" s="301">
        <v>62.371000000000002</v>
      </c>
      <c r="G66" s="41"/>
      <c r="H66" s="47"/>
    </row>
    <row r="67" s="2" customFormat="1" ht="16.8" customHeight="1">
      <c r="A67" s="41"/>
      <c r="B67" s="47"/>
      <c r="C67" s="300" t="s">
        <v>285</v>
      </c>
      <c r="D67" s="300" t="s">
        <v>840</v>
      </c>
      <c r="E67" s="20" t="s">
        <v>100</v>
      </c>
      <c r="F67" s="301">
        <v>136.03999999999999</v>
      </c>
      <c r="G67" s="41"/>
      <c r="H67" s="47"/>
    </row>
    <row r="68" s="2" customFormat="1" ht="16.8" customHeight="1">
      <c r="A68" s="41"/>
      <c r="B68" s="47"/>
      <c r="C68" s="300" t="s">
        <v>299</v>
      </c>
      <c r="D68" s="300" t="s">
        <v>841</v>
      </c>
      <c r="E68" s="20" t="s">
        <v>100</v>
      </c>
      <c r="F68" s="301">
        <v>113.974</v>
      </c>
      <c r="G68" s="41"/>
      <c r="H68" s="47"/>
    </row>
    <row r="69" s="2" customFormat="1" ht="16.8" customHeight="1">
      <c r="A69" s="41"/>
      <c r="B69" s="47"/>
      <c r="C69" s="300" t="s">
        <v>305</v>
      </c>
      <c r="D69" s="300" t="s">
        <v>842</v>
      </c>
      <c r="E69" s="20" t="s">
        <v>100</v>
      </c>
      <c r="F69" s="301">
        <v>265.93799999999999</v>
      </c>
      <c r="G69" s="41"/>
      <c r="H69" s="47"/>
    </row>
    <row r="70" s="2" customFormat="1" ht="16.8" customHeight="1">
      <c r="A70" s="41"/>
      <c r="B70" s="47"/>
      <c r="C70" s="300" t="s">
        <v>317</v>
      </c>
      <c r="D70" s="300" t="s">
        <v>843</v>
      </c>
      <c r="E70" s="20" t="s">
        <v>100</v>
      </c>
      <c r="F70" s="301">
        <v>136.03999999999999</v>
      </c>
      <c r="G70" s="41"/>
      <c r="H70" s="47"/>
    </row>
    <row r="71" s="2" customFormat="1" ht="16.8" customHeight="1">
      <c r="A71" s="41"/>
      <c r="B71" s="47"/>
      <c r="C71" s="300" t="s">
        <v>326</v>
      </c>
      <c r="D71" s="300" t="s">
        <v>844</v>
      </c>
      <c r="E71" s="20" t="s">
        <v>100</v>
      </c>
      <c r="F71" s="301">
        <v>243.87200000000001</v>
      </c>
      <c r="G71" s="41"/>
      <c r="H71" s="47"/>
    </row>
    <row r="72" s="2" customFormat="1" ht="16.8" customHeight="1">
      <c r="A72" s="41"/>
      <c r="B72" s="47"/>
      <c r="C72" s="300" t="s">
        <v>403</v>
      </c>
      <c r="D72" s="300" t="s">
        <v>404</v>
      </c>
      <c r="E72" s="20" t="s">
        <v>100</v>
      </c>
      <c r="F72" s="301">
        <v>379.91199999999998</v>
      </c>
      <c r="G72" s="41"/>
      <c r="H72" s="47"/>
    </row>
    <row r="73" s="2" customFormat="1" ht="16.8" customHeight="1">
      <c r="A73" s="41"/>
      <c r="B73" s="47"/>
      <c r="C73" s="300" t="s">
        <v>410</v>
      </c>
      <c r="D73" s="300" t="s">
        <v>411</v>
      </c>
      <c r="E73" s="20" t="s">
        <v>100</v>
      </c>
      <c r="F73" s="301">
        <v>379.91199999999998</v>
      </c>
      <c r="G73" s="41"/>
      <c r="H73" s="47"/>
    </row>
    <row r="74" s="2" customFormat="1" ht="16.8" customHeight="1">
      <c r="A74" s="41"/>
      <c r="B74" s="47"/>
      <c r="C74" s="296" t="s">
        <v>87</v>
      </c>
      <c r="D74" s="297" t="s">
        <v>88</v>
      </c>
      <c r="E74" s="298" t="s">
        <v>89</v>
      </c>
      <c r="F74" s="299">
        <v>196.65000000000001</v>
      </c>
      <c r="G74" s="41"/>
      <c r="H74" s="47"/>
    </row>
    <row r="75" s="2" customFormat="1" ht="16.8" customHeight="1">
      <c r="A75" s="41"/>
      <c r="B75" s="47"/>
      <c r="C75" s="300" t="s">
        <v>19</v>
      </c>
      <c r="D75" s="300" t="s">
        <v>866</v>
      </c>
      <c r="E75" s="20" t="s">
        <v>19</v>
      </c>
      <c r="F75" s="301">
        <v>196.65000000000001</v>
      </c>
      <c r="G75" s="41"/>
      <c r="H75" s="47"/>
    </row>
    <row r="76" s="2" customFormat="1" ht="16.8" customHeight="1">
      <c r="A76" s="41"/>
      <c r="B76" s="47"/>
      <c r="C76" s="300" t="s">
        <v>19</v>
      </c>
      <c r="D76" s="300" t="s">
        <v>152</v>
      </c>
      <c r="E76" s="20" t="s">
        <v>19</v>
      </c>
      <c r="F76" s="301">
        <v>196.65000000000001</v>
      </c>
      <c r="G76" s="41"/>
      <c r="H76" s="47"/>
    </row>
    <row r="77" s="2" customFormat="1" ht="16.8" customHeight="1">
      <c r="A77" s="41"/>
      <c r="B77" s="47"/>
      <c r="C77" s="302" t="s">
        <v>836</v>
      </c>
      <c r="D77" s="41"/>
      <c r="E77" s="41"/>
      <c r="F77" s="41"/>
      <c r="G77" s="41"/>
      <c r="H77" s="47"/>
    </row>
    <row r="78" s="2" customFormat="1" ht="16.8" customHeight="1">
      <c r="A78" s="41"/>
      <c r="B78" s="47"/>
      <c r="C78" s="300" t="s">
        <v>180</v>
      </c>
      <c r="D78" s="300" t="s">
        <v>867</v>
      </c>
      <c r="E78" s="20" t="s">
        <v>89</v>
      </c>
      <c r="F78" s="301">
        <v>196.65000000000001</v>
      </c>
      <c r="G78" s="41"/>
      <c r="H78" s="47"/>
    </row>
    <row r="79" s="2" customFormat="1" ht="16.8" customHeight="1">
      <c r="A79" s="41"/>
      <c r="B79" s="47"/>
      <c r="C79" s="300" t="s">
        <v>352</v>
      </c>
      <c r="D79" s="300" t="s">
        <v>868</v>
      </c>
      <c r="E79" s="20" t="s">
        <v>89</v>
      </c>
      <c r="F79" s="301">
        <v>196.65000000000001</v>
      </c>
      <c r="G79" s="41"/>
      <c r="H79" s="47"/>
    </row>
    <row r="80" s="2" customFormat="1" ht="16.8" customHeight="1">
      <c r="A80" s="41"/>
      <c r="B80" s="47"/>
      <c r="C80" s="300" t="s">
        <v>357</v>
      </c>
      <c r="D80" s="300" t="s">
        <v>869</v>
      </c>
      <c r="E80" s="20" t="s">
        <v>89</v>
      </c>
      <c r="F80" s="301">
        <v>196.65000000000001</v>
      </c>
      <c r="G80" s="41"/>
      <c r="H80" s="47"/>
    </row>
    <row r="81" s="2" customFormat="1" ht="16.8" customHeight="1">
      <c r="A81" s="41"/>
      <c r="B81" s="47"/>
      <c r="C81" s="300" t="s">
        <v>362</v>
      </c>
      <c r="D81" s="300" t="s">
        <v>870</v>
      </c>
      <c r="E81" s="20" t="s">
        <v>89</v>
      </c>
      <c r="F81" s="301">
        <v>196.65000000000001</v>
      </c>
      <c r="G81" s="41"/>
      <c r="H81" s="47"/>
    </row>
    <row r="82" s="2" customFormat="1" ht="16.8" customHeight="1">
      <c r="A82" s="41"/>
      <c r="B82" s="47"/>
      <c r="C82" s="300" t="s">
        <v>373</v>
      </c>
      <c r="D82" s="300" t="s">
        <v>871</v>
      </c>
      <c r="E82" s="20" t="s">
        <v>89</v>
      </c>
      <c r="F82" s="301">
        <v>196.65000000000001</v>
      </c>
      <c r="G82" s="41"/>
      <c r="H82" s="47"/>
    </row>
    <row r="83" s="2" customFormat="1" ht="16.8" customHeight="1">
      <c r="A83" s="41"/>
      <c r="B83" s="47"/>
      <c r="C83" s="300" t="s">
        <v>398</v>
      </c>
      <c r="D83" s="300" t="s">
        <v>872</v>
      </c>
      <c r="E83" s="20" t="s">
        <v>89</v>
      </c>
      <c r="F83" s="301">
        <v>196.65000000000001</v>
      </c>
      <c r="G83" s="41"/>
      <c r="H83" s="47"/>
    </row>
    <row r="84" s="2" customFormat="1" ht="7.44" customHeight="1">
      <c r="A84" s="41"/>
      <c r="B84" s="160"/>
      <c r="C84" s="161"/>
      <c r="D84" s="161"/>
      <c r="E84" s="161"/>
      <c r="F84" s="161"/>
      <c r="G84" s="161"/>
      <c r="H84" s="47"/>
    </row>
    <row r="85" s="2" customFormat="1">
      <c r="A85" s="41"/>
      <c r="B85" s="41"/>
      <c r="C85" s="41"/>
      <c r="D85" s="41"/>
      <c r="E85" s="41"/>
      <c r="F85" s="41"/>
      <c r="G85" s="41"/>
      <c r="H85" s="41"/>
    </row>
  </sheetData>
  <sheetProtection sheet="1" formatColumns="0" formatRows="0" objects="1" scenarios="1" spinCount="100000" saltValue="Jn+uZ139CaDsoPCsTdhMUnaBM0ardS4iESqJlVZe+gcoKs692D4Zd7jh8y2vWPCecgmDjOHrq1TimNhLtXkN+Q==" hashValue="SwDKNwcbYcrvUwDLOzaiCO0KtDGfWPYHGq0Ay+bEPCsMSPEi/d/el5OVaYQr8C1RdBRUx9bVJNNo4CPXr64n1w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3" customWidth="1"/>
    <col min="2" max="2" width="1.667969" style="303" customWidth="1"/>
    <col min="3" max="4" width="5" style="303" customWidth="1"/>
    <col min="5" max="5" width="11.66016" style="303" customWidth="1"/>
    <col min="6" max="6" width="9.160156" style="303" customWidth="1"/>
    <col min="7" max="7" width="5" style="303" customWidth="1"/>
    <col min="8" max="8" width="77.83203" style="303" customWidth="1"/>
    <col min="9" max="10" width="20" style="303" customWidth="1"/>
    <col min="11" max="11" width="1.667969" style="303" customWidth="1"/>
  </cols>
  <sheetData>
    <row r="1" s="1" customFormat="1" ht="37.5" customHeight="1"/>
    <row r="2" s="1" customFormat="1" ht="7.5" customHeight="1">
      <c r="B2" s="304"/>
      <c r="C2" s="305"/>
      <c r="D2" s="305"/>
      <c r="E2" s="305"/>
      <c r="F2" s="305"/>
      <c r="G2" s="305"/>
      <c r="H2" s="305"/>
      <c r="I2" s="305"/>
      <c r="J2" s="305"/>
      <c r="K2" s="306"/>
    </row>
    <row r="3" s="17" customFormat="1" ht="45" customHeight="1">
      <c r="B3" s="307"/>
      <c r="C3" s="308" t="s">
        <v>873</v>
      </c>
      <c r="D3" s="308"/>
      <c r="E3" s="308"/>
      <c r="F3" s="308"/>
      <c r="G3" s="308"/>
      <c r="H3" s="308"/>
      <c r="I3" s="308"/>
      <c r="J3" s="308"/>
      <c r="K3" s="309"/>
    </row>
    <row r="4" s="1" customFormat="1" ht="25.5" customHeight="1">
      <c r="B4" s="310"/>
      <c r="C4" s="311" t="s">
        <v>874</v>
      </c>
      <c r="D4" s="311"/>
      <c r="E4" s="311"/>
      <c r="F4" s="311"/>
      <c r="G4" s="311"/>
      <c r="H4" s="311"/>
      <c r="I4" s="311"/>
      <c r="J4" s="311"/>
      <c r="K4" s="312"/>
    </row>
    <row r="5" s="1" customFormat="1" ht="5.25" customHeight="1">
      <c r="B5" s="310"/>
      <c r="C5" s="313"/>
      <c r="D5" s="313"/>
      <c r="E5" s="313"/>
      <c r="F5" s="313"/>
      <c r="G5" s="313"/>
      <c r="H5" s="313"/>
      <c r="I5" s="313"/>
      <c r="J5" s="313"/>
      <c r="K5" s="312"/>
    </row>
    <row r="6" s="1" customFormat="1" ht="15" customHeight="1">
      <c r="B6" s="310"/>
      <c r="C6" s="314" t="s">
        <v>875</v>
      </c>
      <c r="D6" s="314"/>
      <c r="E6" s="314"/>
      <c r="F6" s="314"/>
      <c r="G6" s="314"/>
      <c r="H6" s="314"/>
      <c r="I6" s="314"/>
      <c r="J6" s="314"/>
      <c r="K6" s="312"/>
    </row>
    <row r="7" s="1" customFormat="1" ht="15" customHeight="1">
      <c r="B7" s="315"/>
      <c r="C7" s="314" t="s">
        <v>876</v>
      </c>
      <c r="D7" s="314"/>
      <c r="E7" s="314"/>
      <c r="F7" s="314"/>
      <c r="G7" s="314"/>
      <c r="H7" s="314"/>
      <c r="I7" s="314"/>
      <c r="J7" s="314"/>
      <c r="K7" s="312"/>
    </row>
    <row r="8" s="1" customFormat="1" ht="12.75" customHeight="1">
      <c r="B8" s="315"/>
      <c r="C8" s="314"/>
      <c r="D8" s="314"/>
      <c r="E8" s="314"/>
      <c r="F8" s="314"/>
      <c r="G8" s="314"/>
      <c r="H8" s="314"/>
      <c r="I8" s="314"/>
      <c r="J8" s="314"/>
      <c r="K8" s="312"/>
    </row>
    <row r="9" s="1" customFormat="1" ht="15" customHeight="1">
      <c r="B9" s="315"/>
      <c r="C9" s="314" t="s">
        <v>877</v>
      </c>
      <c r="D9" s="314"/>
      <c r="E9" s="314"/>
      <c r="F9" s="314"/>
      <c r="G9" s="314"/>
      <c r="H9" s="314"/>
      <c r="I9" s="314"/>
      <c r="J9" s="314"/>
      <c r="K9" s="312"/>
    </row>
    <row r="10" s="1" customFormat="1" ht="15" customHeight="1">
      <c r="B10" s="315"/>
      <c r="C10" s="314"/>
      <c r="D10" s="314" t="s">
        <v>878</v>
      </c>
      <c r="E10" s="314"/>
      <c r="F10" s="314"/>
      <c r="G10" s="314"/>
      <c r="H10" s="314"/>
      <c r="I10" s="314"/>
      <c r="J10" s="314"/>
      <c r="K10" s="312"/>
    </row>
    <row r="11" s="1" customFormat="1" ht="15" customHeight="1">
      <c r="B11" s="315"/>
      <c r="C11" s="316"/>
      <c r="D11" s="314" t="s">
        <v>879</v>
      </c>
      <c r="E11" s="314"/>
      <c r="F11" s="314"/>
      <c r="G11" s="314"/>
      <c r="H11" s="314"/>
      <c r="I11" s="314"/>
      <c r="J11" s="314"/>
      <c r="K11" s="312"/>
    </row>
    <row r="12" s="1" customFormat="1" ht="15" customHeight="1">
      <c r="B12" s="315"/>
      <c r="C12" s="316"/>
      <c r="D12" s="314"/>
      <c r="E12" s="314"/>
      <c r="F12" s="314"/>
      <c r="G12" s="314"/>
      <c r="H12" s="314"/>
      <c r="I12" s="314"/>
      <c r="J12" s="314"/>
      <c r="K12" s="312"/>
    </row>
    <row r="13" s="1" customFormat="1" ht="15" customHeight="1">
      <c r="B13" s="315"/>
      <c r="C13" s="316"/>
      <c r="D13" s="317" t="s">
        <v>880</v>
      </c>
      <c r="E13" s="314"/>
      <c r="F13" s="314"/>
      <c r="G13" s="314"/>
      <c r="H13" s="314"/>
      <c r="I13" s="314"/>
      <c r="J13" s="314"/>
      <c r="K13" s="312"/>
    </row>
    <row r="14" s="1" customFormat="1" ht="12.75" customHeight="1">
      <c r="B14" s="315"/>
      <c r="C14" s="316"/>
      <c r="D14" s="316"/>
      <c r="E14" s="316"/>
      <c r="F14" s="316"/>
      <c r="G14" s="316"/>
      <c r="H14" s="316"/>
      <c r="I14" s="316"/>
      <c r="J14" s="316"/>
      <c r="K14" s="312"/>
    </row>
    <row r="15" s="1" customFormat="1" ht="15" customHeight="1">
      <c r="B15" s="315"/>
      <c r="C15" s="316"/>
      <c r="D15" s="314" t="s">
        <v>881</v>
      </c>
      <c r="E15" s="314"/>
      <c r="F15" s="314"/>
      <c r="G15" s="314"/>
      <c r="H15" s="314"/>
      <c r="I15" s="314"/>
      <c r="J15" s="314"/>
      <c r="K15" s="312"/>
    </row>
    <row r="16" s="1" customFormat="1" ht="15" customHeight="1">
      <c r="B16" s="315"/>
      <c r="C16" s="316"/>
      <c r="D16" s="314" t="s">
        <v>882</v>
      </c>
      <c r="E16" s="314"/>
      <c r="F16" s="314"/>
      <c r="G16" s="314"/>
      <c r="H16" s="314"/>
      <c r="I16" s="314"/>
      <c r="J16" s="314"/>
      <c r="K16" s="312"/>
    </row>
    <row r="17" s="1" customFormat="1" ht="15" customHeight="1">
      <c r="B17" s="315"/>
      <c r="C17" s="316"/>
      <c r="D17" s="314" t="s">
        <v>883</v>
      </c>
      <c r="E17" s="314"/>
      <c r="F17" s="314"/>
      <c r="G17" s="314"/>
      <c r="H17" s="314"/>
      <c r="I17" s="314"/>
      <c r="J17" s="314"/>
      <c r="K17" s="312"/>
    </row>
    <row r="18" s="1" customFormat="1" ht="15" customHeight="1">
      <c r="B18" s="315"/>
      <c r="C18" s="316"/>
      <c r="D18" s="316"/>
      <c r="E18" s="318" t="s">
        <v>79</v>
      </c>
      <c r="F18" s="314" t="s">
        <v>884</v>
      </c>
      <c r="G18" s="314"/>
      <c r="H18" s="314"/>
      <c r="I18" s="314"/>
      <c r="J18" s="314"/>
      <c r="K18" s="312"/>
    </row>
    <row r="19" s="1" customFormat="1" ht="15" customHeight="1">
      <c r="B19" s="315"/>
      <c r="C19" s="316"/>
      <c r="D19" s="316"/>
      <c r="E19" s="318" t="s">
        <v>885</v>
      </c>
      <c r="F19" s="314" t="s">
        <v>886</v>
      </c>
      <c r="G19" s="314"/>
      <c r="H19" s="314"/>
      <c r="I19" s="314"/>
      <c r="J19" s="314"/>
      <c r="K19" s="312"/>
    </row>
    <row r="20" s="1" customFormat="1" ht="15" customHeight="1">
      <c r="B20" s="315"/>
      <c r="C20" s="316"/>
      <c r="D20" s="316"/>
      <c r="E20" s="318" t="s">
        <v>887</v>
      </c>
      <c r="F20" s="314" t="s">
        <v>888</v>
      </c>
      <c r="G20" s="314"/>
      <c r="H20" s="314"/>
      <c r="I20" s="314"/>
      <c r="J20" s="314"/>
      <c r="K20" s="312"/>
    </row>
    <row r="21" s="1" customFormat="1" ht="15" customHeight="1">
      <c r="B21" s="315"/>
      <c r="C21" s="316"/>
      <c r="D21" s="316"/>
      <c r="E21" s="318" t="s">
        <v>85</v>
      </c>
      <c r="F21" s="314" t="s">
        <v>889</v>
      </c>
      <c r="G21" s="314"/>
      <c r="H21" s="314"/>
      <c r="I21" s="314"/>
      <c r="J21" s="314"/>
      <c r="K21" s="312"/>
    </row>
    <row r="22" s="1" customFormat="1" ht="15" customHeight="1">
      <c r="B22" s="315"/>
      <c r="C22" s="316"/>
      <c r="D22" s="316"/>
      <c r="E22" s="318" t="s">
        <v>890</v>
      </c>
      <c r="F22" s="314" t="s">
        <v>83</v>
      </c>
      <c r="G22" s="314"/>
      <c r="H22" s="314"/>
      <c r="I22" s="314"/>
      <c r="J22" s="314"/>
      <c r="K22" s="312"/>
    </row>
    <row r="23" s="1" customFormat="1" ht="15" customHeight="1">
      <c r="B23" s="315"/>
      <c r="C23" s="316"/>
      <c r="D23" s="316"/>
      <c r="E23" s="318" t="s">
        <v>891</v>
      </c>
      <c r="F23" s="314" t="s">
        <v>892</v>
      </c>
      <c r="G23" s="314"/>
      <c r="H23" s="314"/>
      <c r="I23" s="314"/>
      <c r="J23" s="314"/>
      <c r="K23" s="312"/>
    </row>
    <row r="24" s="1" customFormat="1" ht="12.75" customHeight="1">
      <c r="B24" s="315"/>
      <c r="C24" s="316"/>
      <c r="D24" s="316"/>
      <c r="E24" s="316"/>
      <c r="F24" s="316"/>
      <c r="G24" s="316"/>
      <c r="H24" s="316"/>
      <c r="I24" s="316"/>
      <c r="J24" s="316"/>
      <c r="K24" s="312"/>
    </row>
    <row r="25" s="1" customFormat="1" ht="15" customHeight="1">
      <c r="B25" s="315"/>
      <c r="C25" s="314" t="s">
        <v>893</v>
      </c>
      <c r="D25" s="314"/>
      <c r="E25" s="314"/>
      <c r="F25" s="314"/>
      <c r="G25" s="314"/>
      <c r="H25" s="314"/>
      <c r="I25" s="314"/>
      <c r="J25" s="314"/>
      <c r="K25" s="312"/>
    </row>
    <row r="26" s="1" customFormat="1" ht="15" customHeight="1">
      <c r="B26" s="315"/>
      <c r="C26" s="314" t="s">
        <v>894</v>
      </c>
      <c r="D26" s="314"/>
      <c r="E26" s="314"/>
      <c r="F26" s="314"/>
      <c r="G26" s="314"/>
      <c r="H26" s="314"/>
      <c r="I26" s="314"/>
      <c r="J26" s="314"/>
      <c r="K26" s="312"/>
    </row>
    <row r="27" s="1" customFormat="1" ht="15" customHeight="1">
      <c r="B27" s="315"/>
      <c r="C27" s="314"/>
      <c r="D27" s="314" t="s">
        <v>895</v>
      </c>
      <c r="E27" s="314"/>
      <c r="F27" s="314"/>
      <c r="G27" s="314"/>
      <c r="H27" s="314"/>
      <c r="I27" s="314"/>
      <c r="J27" s="314"/>
      <c r="K27" s="312"/>
    </row>
    <row r="28" s="1" customFormat="1" ht="15" customHeight="1">
      <c r="B28" s="315"/>
      <c r="C28" s="316"/>
      <c r="D28" s="314" t="s">
        <v>896</v>
      </c>
      <c r="E28" s="314"/>
      <c r="F28" s="314"/>
      <c r="G28" s="314"/>
      <c r="H28" s="314"/>
      <c r="I28" s="314"/>
      <c r="J28" s="314"/>
      <c r="K28" s="312"/>
    </row>
    <row r="29" s="1" customFormat="1" ht="12.75" customHeight="1">
      <c r="B29" s="315"/>
      <c r="C29" s="316"/>
      <c r="D29" s="316"/>
      <c r="E29" s="316"/>
      <c r="F29" s="316"/>
      <c r="G29" s="316"/>
      <c r="H29" s="316"/>
      <c r="I29" s="316"/>
      <c r="J29" s="316"/>
      <c r="K29" s="312"/>
    </row>
    <row r="30" s="1" customFormat="1" ht="15" customHeight="1">
      <c r="B30" s="315"/>
      <c r="C30" s="316"/>
      <c r="D30" s="314" t="s">
        <v>897</v>
      </c>
      <c r="E30" s="314"/>
      <c r="F30" s="314"/>
      <c r="G30" s="314"/>
      <c r="H30" s="314"/>
      <c r="I30" s="314"/>
      <c r="J30" s="314"/>
      <c r="K30" s="312"/>
    </row>
    <row r="31" s="1" customFormat="1" ht="15" customHeight="1">
      <c r="B31" s="315"/>
      <c r="C31" s="316"/>
      <c r="D31" s="314" t="s">
        <v>898</v>
      </c>
      <c r="E31" s="314"/>
      <c r="F31" s="314"/>
      <c r="G31" s="314"/>
      <c r="H31" s="314"/>
      <c r="I31" s="314"/>
      <c r="J31" s="314"/>
      <c r="K31" s="312"/>
    </row>
    <row r="32" s="1" customFormat="1" ht="12.75" customHeight="1">
      <c r="B32" s="315"/>
      <c r="C32" s="316"/>
      <c r="D32" s="316"/>
      <c r="E32" s="316"/>
      <c r="F32" s="316"/>
      <c r="G32" s="316"/>
      <c r="H32" s="316"/>
      <c r="I32" s="316"/>
      <c r="J32" s="316"/>
      <c r="K32" s="312"/>
    </row>
    <row r="33" s="1" customFormat="1" ht="15" customHeight="1">
      <c r="B33" s="315"/>
      <c r="C33" s="316"/>
      <c r="D33" s="314" t="s">
        <v>899</v>
      </c>
      <c r="E33" s="314"/>
      <c r="F33" s="314"/>
      <c r="G33" s="314"/>
      <c r="H33" s="314"/>
      <c r="I33" s="314"/>
      <c r="J33" s="314"/>
      <c r="K33" s="312"/>
    </row>
    <row r="34" s="1" customFormat="1" ht="15" customHeight="1">
      <c r="B34" s="315"/>
      <c r="C34" s="316"/>
      <c r="D34" s="314" t="s">
        <v>900</v>
      </c>
      <c r="E34" s="314"/>
      <c r="F34" s="314"/>
      <c r="G34" s="314"/>
      <c r="H34" s="314"/>
      <c r="I34" s="314"/>
      <c r="J34" s="314"/>
      <c r="K34" s="312"/>
    </row>
    <row r="35" s="1" customFormat="1" ht="15" customHeight="1">
      <c r="B35" s="315"/>
      <c r="C35" s="316"/>
      <c r="D35" s="314" t="s">
        <v>901</v>
      </c>
      <c r="E35" s="314"/>
      <c r="F35" s="314"/>
      <c r="G35" s="314"/>
      <c r="H35" s="314"/>
      <c r="I35" s="314"/>
      <c r="J35" s="314"/>
      <c r="K35" s="312"/>
    </row>
    <row r="36" s="1" customFormat="1" ht="15" customHeight="1">
      <c r="B36" s="315"/>
      <c r="C36" s="316"/>
      <c r="D36" s="314"/>
      <c r="E36" s="317" t="s">
        <v>127</v>
      </c>
      <c r="F36" s="314"/>
      <c r="G36" s="314" t="s">
        <v>902</v>
      </c>
      <c r="H36" s="314"/>
      <c r="I36" s="314"/>
      <c r="J36" s="314"/>
      <c r="K36" s="312"/>
    </row>
    <row r="37" s="1" customFormat="1" ht="30.75" customHeight="1">
      <c r="B37" s="315"/>
      <c r="C37" s="316"/>
      <c r="D37" s="314"/>
      <c r="E37" s="317" t="s">
        <v>903</v>
      </c>
      <c r="F37" s="314"/>
      <c r="G37" s="314" t="s">
        <v>904</v>
      </c>
      <c r="H37" s="314"/>
      <c r="I37" s="314"/>
      <c r="J37" s="314"/>
      <c r="K37" s="312"/>
    </row>
    <row r="38" s="1" customFormat="1" ht="15" customHeight="1">
      <c r="B38" s="315"/>
      <c r="C38" s="316"/>
      <c r="D38" s="314"/>
      <c r="E38" s="317" t="s">
        <v>53</v>
      </c>
      <c r="F38" s="314"/>
      <c r="G38" s="314" t="s">
        <v>905</v>
      </c>
      <c r="H38" s="314"/>
      <c r="I38" s="314"/>
      <c r="J38" s="314"/>
      <c r="K38" s="312"/>
    </row>
    <row r="39" s="1" customFormat="1" ht="15" customHeight="1">
      <c r="B39" s="315"/>
      <c r="C39" s="316"/>
      <c r="D39" s="314"/>
      <c r="E39" s="317" t="s">
        <v>54</v>
      </c>
      <c r="F39" s="314"/>
      <c r="G39" s="314" t="s">
        <v>906</v>
      </c>
      <c r="H39" s="314"/>
      <c r="I39" s="314"/>
      <c r="J39" s="314"/>
      <c r="K39" s="312"/>
    </row>
    <row r="40" s="1" customFormat="1" ht="15" customHeight="1">
      <c r="B40" s="315"/>
      <c r="C40" s="316"/>
      <c r="D40" s="314"/>
      <c r="E40" s="317" t="s">
        <v>128</v>
      </c>
      <c r="F40" s="314"/>
      <c r="G40" s="314" t="s">
        <v>907</v>
      </c>
      <c r="H40" s="314"/>
      <c r="I40" s="314"/>
      <c r="J40" s="314"/>
      <c r="K40" s="312"/>
    </row>
    <row r="41" s="1" customFormat="1" ht="15" customHeight="1">
      <c r="B41" s="315"/>
      <c r="C41" s="316"/>
      <c r="D41" s="314"/>
      <c r="E41" s="317" t="s">
        <v>129</v>
      </c>
      <c r="F41" s="314"/>
      <c r="G41" s="314" t="s">
        <v>908</v>
      </c>
      <c r="H41" s="314"/>
      <c r="I41" s="314"/>
      <c r="J41" s="314"/>
      <c r="K41" s="312"/>
    </row>
    <row r="42" s="1" customFormat="1" ht="15" customHeight="1">
      <c r="B42" s="315"/>
      <c r="C42" s="316"/>
      <c r="D42" s="314"/>
      <c r="E42" s="317" t="s">
        <v>909</v>
      </c>
      <c r="F42" s="314"/>
      <c r="G42" s="314" t="s">
        <v>910</v>
      </c>
      <c r="H42" s="314"/>
      <c r="I42" s="314"/>
      <c r="J42" s="314"/>
      <c r="K42" s="312"/>
    </row>
    <row r="43" s="1" customFormat="1" ht="15" customHeight="1">
      <c r="B43" s="315"/>
      <c r="C43" s="316"/>
      <c r="D43" s="314"/>
      <c r="E43" s="317"/>
      <c r="F43" s="314"/>
      <c r="G43" s="314" t="s">
        <v>911</v>
      </c>
      <c r="H43" s="314"/>
      <c r="I43" s="314"/>
      <c r="J43" s="314"/>
      <c r="K43" s="312"/>
    </row>
    <row r="44" s="1" customFormat="1" ht="15" customHeight="1">
      <c r="B44" s="315"/>
      <c r="C44" s="316"/>
      <c r="D44" s="314"/>
      <c r="E44" s="317" t="s">
        <v>912</v>
      </c>
      <c r="F44" s="314"/>
      <c r="G44" s="314" t="s">
        <v>913</v>
      </c>
      <c r="H44" s="314"/>
      <c r="I44" s="314"/>
      <c r="J44" s="314"/>
      <c r="K44" s="312"/>
    </row>
    <row r="45" s="1" customFormat="1" ht="15" customHeight="1">
      <c r="B45" s="315"/>
      <c r="C45" s="316"/>
      <c r="D45" s="314"/>
      <c r="E45" s="317" t="s">
        <v>131</v>
      </c>
      <c r="F45" s="314"/>
      <c r="G45" s="314" t="s">
        <v>914</v>
      </c>
      <c r="H45" s="314"/>
      <c r="I45" s="314"/>
      <c r="J45" s="314"/>
      <c r="K45" s="312"/>
    </row>
    <row r="46" s="1" customFormat="1" ht="12.75" customHeight="1">
      <c r="B46" s="315"/>
      <c r="C46" s="316"/>
      <c r="D46" s="314"/>
      <c r="E46" s="314"/>
      <c r="F46" s="314"/>
      <c r="G46" s="314"/>
      <c r="H46" s="314"/>
      <c r="I46" s="314"/>
      <c r="J46" s="314"/>
      <c r="K46" s="312"/>
    </row>
    <row r="47" s="1" customFormat="1" ht="15" customHeight="1">
      <c r="B47" s="315"/>
      <c r="C47" s="316"/>
      <c r="D47" s="314" t="s">
        <v>915</v>
      </c>
      <c r="E47" s="314"/>
      <c r="F47" s="314"/>
      <c r="G47" s="314"/>
      <c r="H47" s="314"/>
      <c r="I47" s="314"/>
      <c r="J47" s="314"/>
      <c r="K47" s="312"/>
    </row>
    <row r="48" s="1" customFormat="1" ht="15" customHeight="1">
      <c r="B48" s="315"/>
      <c r="C48" s="316"/>
      <c r="D48" s="316"/>
      <c r="E48" s="314" t="s">
        <v>916</v>
      </c>
      <c r="F48" s="314"/>
      <c r="G48" s="314"/>
      <c r="H48" s="314"/>
      <c r="I48" s="314"/>
      <c r="J48" s="314"/>
      <c r="K48" s="312"/>
    </row>
    <row r="49" s="1" customFormat="1" ht="15" customHeight="1">
      <c r="B49" s="315"/>
      <c r="C49" s="316"/>
      <c r="D49" s="316"/>
      <c r="E49" s="314" t="s">
        <v>917</v>
      </c>
      <c r="F49" s="314"/>
      <c r="G49" s="314"/>
      <c r="H49" s="314"/>
      <c r="I49" s="314"/>
      <c r="J49" s="314"/>
      <c r="K49" s="312"/>
    </row>
    <row r="50" s="1" customFormat="1" ht="15" customHeight="1">
      <c r="B50" s="315"/>
      <c r="C50" s="316"/>
      <c r="D50" s="316"/>
      <c r="E50" s="314" t="s">
        <v>918</v>
      </c>
      <c r="F50" s="314"/>
      <c r="G50" s="314"/>
      <c r="H50" s="314"/>
      <c r="I50" s="314"/>
      <c r="J50" s="314"/>
      <c r="K50" s="312"/>
    </row>
    <row r="51" s="1" customFormat="1" ht="15" customHeight="1">
      <c r="B51" s="315"/>
      <c r="C51" s="316"/>
      <c r="D51" s="314" t="s">
        <v>919</v>
      </c>
      <c r="E51" s="314"/>
      <c r="F51" s="314"/>
      <c r="G51" s="314"/>
      <c r="H51" s="314"/>
      <c r="I51" s="314"/>
      <c r="J51" s="314"/>
      <c r="K51" s="312"/>
    </row>
    <row r="52" s="1" customFormat="1" ht="25.5" customHeight="1">
      <c r="B52" s="310"/>
      <c r="C52" s="311" t="s">
        <v>920</v>
      </c>
      <c r="D52" s="311"/>
      <c r="E52" s="311"/>
      <c r="F52" s="311"/>
      <c r="G52" s="311"/>
      <c r="H52" s="311"/>
      <c r="I52" s="311"/>
      <c r="J52" s="311"/>
      <c r="K52" s="312"/>
    </row>
    <row r="53" s="1" customFormat="1" ht="5.25" customHeight="1">
      <c r="B53" s="310"/>
      <c r="C53" s="313"/>
      <c r="D53" s="313"/>
      <c r="E53" s="313"/>
      <c r="F53" s="313"/>
      <c r="G53" s="313"/>
      <c r="H53" s="313"/>
      <c r="I53" s="313"/>
      <c r="J53" s="313"/>
      <c r="K53" s="312"/>
    </row>
    <row r="54" s="1" customFormat="1" ht="15" customHeight="1">
      <c r="B54" s="310"/>
      <c r="C54" s="314" t="s">
        <v>921</v>
      </c>
      <c r="D54" s="314"/>
      <c r="E54" s="314"/>
      <c r="F54" s="314"/>
      <c r="G54" s="314"/>
      <c r="H54" s="314"/>
      <c r="I54" s="314"/>
      <c r="J54" s="314"/>
      <c r="K54" s="312"/>
    </row>
    <row r="55" s="1" customFormat="1" ht="15" customHeight="1">
      <c r="B55" s="310"/>
      <c r="C55" s="314" t="s">
        <v>922</v>
      </c>
      <c r="D55" s="314"/>
      <c r="E55" s="314"/>
      <c r="F55" s="314"/>
      <c r="G55" s="314"/>
      <c r="H55" s="314"/>
      <c r="I55" s="314"/>
      <c r="J55" s="314"/>
      <c r="K55" s="312"/>
    </row>
    <row r="56" s="1" customFormat="1" ht="12.75" customHeight="1">
      <c r="B56" s="310"/>
      <c r="C56" s="314"/>
      <c r="D56" s="314"/>
      <c r="E56" s="314"/>
      <c r="F56" s="314"/>
      <c r="G56" s="314"/>
      <c r="H56" s="314"/>
      <c r="I56" s="314"/>
      <c r="J56" s="314"/>
      <c r="K56" s="312"/>
    </row>
    <row r="57" s="1" customFormat="1" ht="15" customHeight="1">
      <c r="B57" s="310"/>
      <c r="C57" s="314" t="s">
        <v>923</v>
      </c>
      <c r="D57" s="314"/>
      <c r="E57" s="314"/>
      <c r="F57" s="314"/>
      <c r="G57" s="314"/>
      <c r="H57" s="314"/>
      <c r="I57" s="314"/>
      <c r="J57" s="314"/>
      <c r="K57" s="312"/>
    </row>
    <row r="58" s="1" customFormat="1" ht="15" customHeight="1">
      <c r="B58" s="310"/>
      <c r="C58" s="316"/>
      <c r="D58" s="314" t="s">
        <v>924</v>
      </c>
      <c r="E58" s="314"/>
      <c r="F58" s="314"/>
      <c r="G58" s="314"/>
      <c r="H58" s="314"/>
      <c r="I58" s="314"/>
      <c r="J58" s="314"/>
      <c r="K58" s="312"/>
    </row>
    <row r="59" s="1" customFormat="1" ht="15" customHeight="1">
      <c r="B59" s="310"/>
      <c r="C59" s="316"/>
      <c r="D59" s="314" t="s">
        <v>925</v>
      </c>
      <c r="E59" s="314"/>
      <c r="F59" s="314"/>
      <c r="G59" s="314"/>
      <c r="H59" s="314"/>
      <c r="I59" s="314"/>
      <c r="J59" s="314"/>
      <c r="K59" s="312"/>
    </row>
    <row r="60" s="1" customFormat="1" ht="15" customHeight="1">
      <c r="B60" s="310"/>
      <c r="C60" s="316"/>
      <c r="D60" s="314" t="s">
        <v>926</v>
      </c>
      <c r="E60" s="314"/>
      <c r="F60" s="314"/>
      <c r="G60" s="314"/>
      <c r="H60" s="314"/>
      <c r="I60" s="314"/>
      <c r="J60" s="314"/>
      <c r="K60" s="312"/>
    </row>
    <row r="61" s="1" customFormat="1" ht="15" customHeight="1">
      <c r="B61" s="310"/>
      <c r="C61" s="316"/>
      <c r="D61" s="314" t="s">
        <v>927</v>
      </c>
      <c r="E61" s="314"/>
      <c r="F61" s="314"/>
      <c r="G61" s="314"/>
      <c r="H61" s="314"/>
      <c r="I61" s="314"/>
      <c r="J61" s="314"/>
      <c r="K61" s="312"/>
    </row>
    <row r="62" s="1" customFormat="1" ht="15" customHeight="1">
      <c r="B62" s="310"/>
      <c r="C62" s="316"/>
      <c r="D62" s="319" t="s">
        <v>928</v>
      </c>
      <c r="E62" s="319"/>
      <c r="F62" s="319"/>
      <c r="G62" s="319"/>
      <c r="H62" s="319"/>
      <c r="I62" s="319"/>
      <c r="J62" s="319"/>
      <c r="K62" s="312"/>
    </row>
    <row r="63" s="1" customFormat="1" ht="15" customHeight="1">
      <c r="B63" s="310"/>
      <c r="C63" s="316"/>
      <c r="D63" s="314" t="s">
        <v>929</v>
      </c>
      <c r="E63" s="314"/>
      <c r="F63" s="314"/>
      <c r="G63" s="314"/>
      <c r="H63" s="314"/>
      <c r="I63" s="314"/>
      <c r="J63" s="314"/>
      <c r="K63" s="312"/>
    </row>
    <row r="64" s="1" customFormat="1" ht="12.75" customHeight="1">
      <c r="B64" s="310"/>
      <c r="C64" s="316"/>
      <c r="D64" s="316"/>
      <c r="E64" s="320"/>
      <c r="F64" s="316"/>
      <c r="G64" s="316"/>
      <c r="H64" s="316"/>
      <c r="I64" s="316"/>
      <c r="J64" s="316"/>
      <c r="K64" s="312"/>
    </row>
    <row r="65" s="1" customFormat="1" ht="15" customHeight="1">
      <c r="B65" s="310"/>
      <c r="C65" s="316"/>
      <c r="D65" s="314" t="s">
        <v>930</v>
      </c>
      <c r="E65" s="314"/>
      <c r="F65" s="314"/>
      <c r="G65" s="314"/>
      <c r="H65" s="314"/>
      <c r="I65" s="314"/>
      <c r="J65" s="314"/>
      <c r="K65" s="312"/>
    </row>
    <row r="66" s="1" customFormat="1" ht="15" customHeight="1">
      <c r="B66" s="310"/>
      <c r="C66" s="316"/>
      <c r="D66" s="319" t="s">
        <v>931</v>
      </c>
      <c r="E66" s="319"/>
      <c r="F66" s="319"/>
      <c r="G66" s="319"/>
      <c r="H66" s="319"/>
      <c r="I66" s="319"/>
      <c r="J66" s="319"/>
      <c r="K66" s="312"/>
    </row>
    <row r="67" s="1" customFormat="1" ht="15" customHeight="1">
      <c r="B67" s="310"/>
      <c r="C67" s="316"/>
      <c r="D67" s="314" t="s">
        <v>932</v>
      </c>
      <c r="E67" s="314"/>
      <c r="F67" s="314"/>
      <c r="G67" s="314"/>
      <c r="H67" s="314"/>
      <c r="I67" s="314"/>
      <c r="J67" s="314"/>
      <c r="K67" s="312"/>
    </row>
    <row r="68" s="1" customFormat="1" ht="15" customHeight="1">
      <c r="B68" s="310"/>
      <c r="C68" s="316"/>
      <c r="D68" s="314" t="s">
        <v>933</v>
      </c>
      <c r="E68" s="314"/>
      <c r="F68" s="314"/>
      <c r="G68" s="314"/>
      <c r="H68" s="314"/>
      <c r="I68" s="314"/>
      <c r="J68" s="314"/>
      <c r="K68" s="312"/>
    </row>
    <row r="69" s="1" customFormat="1" ht="15" customHeight="1">
      <c r="B69" s="310"/>
      <c r="C69" s="316"/>
      <c r="D69" s="314" t="s">
        <v>934</v>
      </c>
      <c r="E69" s="314"/>
      <c r="F69" s="314"/>
      <c r="G69" s="314"/>
      <c r="H69" s="314"/>
      <c r="I69" s="314"/>
      <c r="J69" s="314"/>
      <c r="K69" s="312"/>
    </row>
    <row r="70" s="1" customFormat="1" ht="15" customHeight="1">
      <c r="B70" s="310"/>
      <c r="C70" s="316"/>
      <c r="D70" s="314" t="s">
        <v>935</v>
      </c>
      <c r="E70" s="314"/>
      <c r="F70" s="314"/>
      <c r="G70" s="314"/>
      <c r="H70" s="314"/>
      <c r="I70" s="314"/>
      <c r="J70" s="314"/>
      <c r="K70" s="312"/>
    </row>
    <row r="71" s="1" customFormat="1" ht="12.75" customHeight="1">
      <c r="B71" s="321"/>
      <c r="C71" s="322"/>
      <c r="D71" s="322"/>
      <c r="E71" s="322"/>
      <c r="F71" s="322"/>
      <c r="G71" s="322"/>
      <c r="H71" s="322"/>
      <c r="I71" s="322"/>
      <c r="J71" s="322"/>
      <c r="K71" s="323"/>
    </row>
    <row r="72" s="1" customFormat="1" ht="18.75" customHeight="1">
      <c r="B72" s="324"/>
      <c r="C72" s="324"/>
      <c r="D72" s="324"/>
      <c r="E72" s="324"/>
      <c r="F72" s="324"/>
      <c r="G72" s="324"/>
      <c r="H72" s="324"/>
      <c r="I72" s="324"/>
      <c r="J72" s="324"/>
      <c r="K72" s="325"/>
    </row>
    <row r="73" s="1" customFormat="1" ht="18.75" customHeight="1">
      <c r="B73" s="325"/>
      <c r="C73" s="325"/>
      <c r="D73" s="325"/>
      <c r="E73" s="325"/>
      <c r="F73" s="325"/>
      <c r="G73" s="325"/>
      <c r="H73" s="325"/>
      <c r="I73" s="325"/>
      <c r="J73" s="325"/>
      <c r="K73" s="325"/>
    </row>
    <row r="74" s="1" customFormat="1" ht="7.5" customHeight="1">
      <c r="B74" s="326"/>
      <c r="C74" s="327"/>
      <c r="D74" s="327"/>
      <c r="E74" s="327"/>
      <c r="F74" s="327"/>
      <c r="G74" s="327"/>
      <c r="H74" s="327"/>
      <c r="I74" s="327"/>
      <c r="J74" s="327"/>
      <c r="K74" s="328"/>
    </row>
    <row r="75" s="1" customFormat="1" ht="45" customHeight="1">
      <c r="B75" s="329"/>
      <c r="C75" s="330" t="s">
        <v>936</v>
      </c>
      <c r="D75" s="330"/>
      <c r="E75" s="330"/>
      <c r="F75" s="330"/>
      <c r="G75" s="330"/>
      <c r="H75" s="330"/>
      <c r="I75" s="330"/>
      <c r="J75" s="330"/>
      <c r="K75" s="331"/>
    </row>
    <row r="76" s="1" customFormat="1" ht="17.25" customHeight="1">
      <c r="B76" s="329"/>
      <c r="C76" s="332" t="s">
        <v>937</v>
      </c>
      <c r="D76" s="332"/>
      <c r="E76" s="332"/>
      <c r="F76" s="332" t="s">
        <v>938</v>
      </c>
      <c r="G76" s="333"/>
      <c r="H76" s="332" t="s">
        <v>54</v>
      </c>
      <c r="I76" s="332" t="s">
        <v>57</v>
      </c>
      <c r="J76" s="332" t="s">
        <v>939</v>
      </c>
      <c r="K76" s="331"/>
    </row>
    <row r="77" s="1" customFormat="1" ht="17.25" customHeight="1">
      <c r="B77" s="329"/>
      <c r="C77" s="334" t="s">
        <v>940</v>
      </c>
      <c r="D77" s="334"/>
      <c r="E77" s="334"/>
      <c r="F77" s="335" t="s">
        <v>941</v>
      </c>
      <c r="G77" s="336"/>
      <c r="H77" s="334"/>
      <c r="I77" s="334"/>
      <c r="J77" s="334" t="s">
        <v>942</v>
      </c>
      <c r="K77" s="331"/>
    </row>
    <row r="78" s="1" customFormat="1" ht="5.25" customHeight="1">
      <c r="B78" s="329"/>
      <c r="C78" s="337"/>
      <c r="D78" s="337"/>
      <c r="E78" s="337"/>
      <c r="F78" s="337"/>
      <c r="G78" s="338"/>
      <c r="H78" s="337"/>
      <c r="I78" s="337"/>
      <c r="J78" s="337"/>
      <c r="K78" s="331"/>
    </row>
    <row r="79" s="1" customFormat="1" ht="15" customHeight="1">
      <c r="B79" s="329"/>
      <c r="C79" s="317" t="s">
        <v>53</v>
      </c>
      <c r="D79" s="339"/>
      <c r="E79" s="339"/>
      <c r="F79" s="340" t="s">
        <v>943</v>
      </c>
      <c r="G79" s="341"/>
      <c r="H79" s="317" t="s">
        <v>944</v>
      </c>
      <c r="I79" s="317" t="s">
        <v>945</v>
      </c>
      <c r="J79" s="317">
        <v>20</v>
      </c>
      <c r="K79" s="331"/>
    </row>
    <row r="80" s="1" customFormat="1" ht="15" customHeight="1">
      <c r="B80" s="329"/>
      <c r="C80" s="317" t="s">
        <v>946</v>
      </c>
      <c r="D80" s="317"/>
      <c r="E80" s="317"/>
      <c r="F80" s="340" t="s">
        <v>943</v>
      </c>
      <c r="G80" s="341"/>
      <c r="H80" s="317" t="s">
        <v>947</v>
      </c>
      <c r="I80" s="317" t="s">
        <v>945</v>
      </c>
      <c r="J80" s="317">
        <v>120</v>
      </c>
      <c r="K80" s="331"/>
    </row>
    <row r="81" s="1" customFormat="1" ht="15" customHeight="1">
      <c r="B81" s="342"/>
      <c r="C81" s="317" t="s">
        <v>948</v>
      </c>
      <c r="D81" s="317"/>
      <c r="E81" s="317"/>
      <c r="F81" s="340" t="s">
        <v>949</v>
      </c>
      <c r="G81" s="341"/>
      <c r="H81" s="317" t="s">
        <v>950</v>
      </c>
      <c r="I81" s="317" t="s">
        <v>945</v>
      </c>
      <c r="J81" s="317">
        <v>50</v>
      </c>
      <c r="K81" s="331"/>
    </row>
    <row r="82" s="1" customFormat="1" ht="15" customHeight="1">
      <c r="B82" s="342"/>
      <c r="C82" s="317" t="s">
        <v>951</v>
      </c>
      <c r="D82" s="317"/>
      <c r="E82" s="317"/>
      <c r="F82" s="340" t="s">
        <v>943</v>
      </c>
      <c r="G82" s="341"/>
      <c r="H82" s="317" t="s">
        <v>952</v>
      </c>
      <c r="I82" s="317" t="s">
        <v>953</v>
      </c>
      <c r="J82" s="317"/>
      <c r="K82" s="331"/>
    </row>
    <row r="83" s="1" customFormat="1" ht="15" customHeight="1">
      <c r="B83" s="342"/>
      <c r="C83" s="343" t="s">
        <v>954</v>
      </c>
      <c r="D83" s="343"/>
      <c r="E83" s="343"/>
      <c r="F83" s="344" t="s">
        <v>949</v>
      </c>
      <c r="G83" s="343"/>
      <c r="H83" s="343" t="s">
        <v>955</v>
      </c>
      <c r="I83" s="343" t="s">
        <v>945</v>
      </c>
      <c r="J83" s="343">
        <v>15</v>
      </c>
      <c r="K83" s="331"/>
    </row>
    <row r="84" s="1" customFormat="1" ht="15" customHeight="1">
      <c r="B84" s="342"/>
      <c r="C84" s="343" t="s">
        <v>956</v>
      </c>
      <c r="D84" s="343"/>
      <c r="E84" s="343"/>
      <c r="F84" s="344" t="s">
        <v>949</v>
      </c>
      <c r="G84" s="343"/>
      <c r="H84" s="343" t="s">
        <v>957</v>
      </c>
      <c r="I84" s="343" t="s">
        <v>945</v>
      </c>
      <c r="J84" s="343">
        <v>15</v>
      </c>
      <c r="K84" s="331"/>
    </row>
    <row r="85" s="1" customFormat="1" ht="15" customHeight="1">
      <c r="B85" s="342"/>
      <c r="C85" s="343" t="s">
        <v>958</v>
      </c>
      <c r="D85" s="343"/>
      <c r="E85" s="343"/>
      <c r="F85" s="344" t="s">
        <v>949</v>
      </c>
      <c r="G85" s="343"/>
      <c r="H85" s="343" t="s">
        <v>959</v>
      </c>
      <c r="I85" s="343" t="s">
        <v>945</v>
      </c>
      <c r="J85" s="343">
        <v>20</v>
      </c>
      <c r="K85" s="331"/>
    </row>
    <row r="86" s="1" customFormat="1" ht="15" customHeight="1">
      <c r="B86" s="342"/>
      <c r="C86" s="343" t="s">
        <v>960</v>
      </c>
      <c r="D86" s="343"/>
      <c r="E86" s="343"/>
      <c r="F86" s="344" t="s">
        <v>949</v>
      </c>
      <c r="G86" s="343"/>
      <c r="H86" s="343" t="s">
        <v>961</v>
      </c>
      <c r="I86" s="343" t="s">
        <v>945</v>
      </c>
      <c r="J86" s="343">
        <v>20</v>
      </c>
      <c r="K86" s="331"/>
    </row>
    <row r="87" s="1" customFormat="1" ht="15" customHeight="1">
      <c r="B87" s="342"/>
      <c r="C87" s="317" t="s">
        <v>962</v>
      </c>
      <c r="D87" s="317"/>
      <c r="E87" s="317"/>
      <c r="F87" s="340" t="s">
        <v>949</v>
      </c>
      <c r="G87" s="341"/>
      <c r="H87" s="317" t="s">
        <v>963</v>
      </c>
      <c r="I87" s="317" t="s">
        <v>945</v>
      </c>
      <c r="J87" s="317">
        <v>50</v>
      </c>
      <c r="K87" s="331"/>
    </row>
    <row r="88" s="1" customFormat="1" ht="15" customHeight="1">
      <c r="B88" s="342"/>
      <c r="C88" s="317" t="s">
        <v>964</v>
      </c>
      <c r="D88" s="317"/>
      <c r="E88" s="317"/>
      <c r="F88" s="340" t="s">
        <v>949</v>
      </c>
      <c r="G88" s="341"/>
      <c r="H88" s="317" t="s">
        <v>965</v>
      </c>
      <c r="I88" s="317" t="s">
        <v>945</v>
      </c>
      <c r="J88" s="317">
        <v>20</v>
      </c>
      <c r="K88" s="331"/>
    </row>
    <row r="89" s="1" customFormat="1" ht="15" customHeight="1">
      <c r="B89" s="342"/>
      <c r="C89" s="317" t="s">
        <v>966</v>
      </c>
      <c r="D89" s="317"/>
      <c r="E89" s="317"/>
      <c r="F89" s="340" t="s">
        <v>949</v>
      </c>
      <c r="G89" s="341"/>
      <c r="H89" s="317" t="s">
        <v>967</v>
      </c>
      <c r="I89" s="317" t="s">
        <v>945</v>
      </c>
      <c r="J89" s="317">
        <v>20</v>
      </c>
      <c r="K89" s="331"/>
    </row>
    <row r="90" s="1" customFormat="1" ht="15" customHeight="1">
      <c r="B90" s="342"/>
      <c r="C90" s="317" t="s">
        <v>968</v>
      </c>
      <c r="D90" s="317"/>
      <c r="E90" s="317"/>
      <c r="F90" s="340" t="s">
        <v>949</v>
      </c>
      <c r="G90" s="341"/>
      <c r="H90" s="317" t="s">
        <v>969</v>
      </c>
      <c r="I90" s="317" t="s">
        <v>945</v>
      </c>
      <c r="J90" s="317">
        <v>50</v>
      </c>
      <c r="K90" s="331"/>
    </row>
    <row r="91" s="1" customFormat="1" ht="15" customHeight="1">
      <c r="B91" s="342"/>
      <c r="C91" s="317" t="s">
        <v>970</v>
      </c>
      <c r="D91" s="317"/>
      <c r="E91" s="317"/>
      <c r="F91" s="340" t="s">
        <v>949</v>
      </c>
      <c r="G91" s="341"/>
      <c r="H91" s="317" t="s">
        <v>970</v>
      </c>
      <c r="I91" s="317" t="s">
        <v>945</v>
      </c>
      <c r="J91" s="317">
        <v>50</v>
      </c>
      <c r="K91" s="331"/>
    </row>
    <row r="92" s="1" customFormat="1" ht="15" customHeight="1">
      <c r="B92" s="342"/>
      <c r="C92" s="317" t="s">
        <v>971</v>
      </c>
      <c r="D92" s="317"/>
      <c r="E92" s="317"/>
      <c r="F92" s="340" t="s">
        <v>949</v>
      </c>
      <c r="G92" s="341"/>
      <c r="H92" s="317" t="s">
        <v>972</v>
      </c>
      <c r="I92" s="317" t="s">
        <v>945</v>
      </c>
      <c r="J92" s="317">
        <v>255</v>
      </c>
      <c r="K92" s="331"/>
    </row>
    <row r="93" s="1" customFormat="1" ht="15" customHeight="1">
      <c r="B93" s="342"/>
      <c r="C93" s="317" t="s">
        <v>973</v>
      </c>
      <c r="D93" s="317"/>
      <c r="E93" s="317"/>
      <c r="F93" s="340" t="s">
        <v>943</v>
      </c>
      <c r="G93" s="341"/>
      <c r="H93" s="317" t="s">
        <v>974</v>
      </c>
      <c r="I93" s="317" t="s">
        <v>975</v>
      </c>
      <c r="J93" s="317"/>
      <c r="K93" s="331"/>
    </row>
    <row r="94" s="1" customFormat="1" ht="15" customHeight="1">
      <c r="B94" s="342"/>
      <c r="C94" s="317" t="s">
        <v>976</v>
      </c>
      <c r="D94" s="317"/>
      <c r="E94" s="317"/>
      <c r="F94" s="340" t="s">
        <v>943</v>
      </c>
      <c r="G94" s="341"/>
      <c r="H94" s="317" t="s">
        <v>977</v>
      </c>
      <c r="I94" s="317" t="s">
        <v>978</v>
      </c>
      <c r="J94" s="317"/>
      <c r="K94" s="331"/>
    </row>
    <row r="95" s="1" customFormat="1" ht="15" customHeight="1">
      <c r="B95" s="342"/>
      <c r="C95" s="317" t="s">
        <v>979</v>
      </c>
      <c r="D95" s="317"/>
      <c r="E95" s="317"/>
      <c r="F95" s="340" t="s">
        <v>943</v>
      </c>
      <c r="G95" s="341"/>
      <c r="H95" s="317" t="s">
        <v>979</v>
      </c>
      <c r="I95" s="317" t="s">
        <v>978</v>
      </c>
      <c r="J95" s="317"/>
      <c r="K95" s="331"/>
    </row>
    <row r="96" s="1" customFormat="1" ht="15" customHeight="1">
      <c r="B96" s="342"/>
      <c r="C96" s="317" t="s">
        <v>38</v>
      </c>
      <c r="D96" s="317"/>
      <c r="E96" s="317"/>
      <c r="F96" s="340" t="s">
        <v>943</v>
      </c>
      <c r="G96" s="341"/>
      <c r="H96" s="317" t="s">
        <v>980</v>
      </c>
      <c r="I96" s="317" t="s">
        <v>978</v>
      </c>
      <c r="J96" s="317"/>
      <c r="K96" s="331"/>
    </row>
    <row r="97" s="1" customFormat="1" ht="15" customHeight="1">
      <c r="B97" s="342"/>
      <c r="C97" s="317" t="s">
        <v>48</v>
      </c>
      <c r="D97" s="317"/>
      <c r="E97" s="317"/>
      <c r="F97" s="340" t="s">
        <v>943</v>
      </c>
      <c r="G97" s="341"/>
      <c r="H97" s="317" t="s">
        <v>981</v>
      </c>
      <c r="I97" s="317" t="s">
        <v>978</v>
      </c>
      <c r="J97" s="317"/>
      <c r="K97" s="331"/>
    </row>
    <row r="98" s="1" customFormat="1" ht="15" customHeight="1">
      <c r="B98" s="345"/>
      <c r="C98" s="346"/>
      <c r="D98" s="346"/>
      <c r="E98" s="346"/>
      <c r="F98" s="346"/>
      <c r="G98" s="346"/>
      <c r="H98" s="346"/>
      <c r="I98" s="346"/>
      <c r="J98" s="346"/>
      <c r="K98" s="347"/>
    </row>
    <row r="99" s="1" customFormat="1" ht="18.75" customHeight="1">
      <c r="B99" s="348"/>
      <c r="C99" s="349"/>
      <c r="D99" s="349"/>
      <c r="E99" s="349"/>
      <c r="F99" s="349"/>
      <c r="G99" s="349"/>
      <c r="H99" s="349"/>
      <c r="I99" s="349"/>
      <c r="J99" s="349"/>
      <c r="K99" s="348"/>
    </row>
    <row r="100" s="1" customFormat="1" ht="18.75" customHeight="1">
      <c r="B100" s="325"/>
      <c r="C100" s="325"/>
      <c r="D100" s="325"/>
      <c r="E100" s="325"/>
      <c r="F100" s="325"/>
      <c r="G100" s="325"/>
      <c r="H100" s="325"/>
      <c r="I100" s="325"/>
      <c r="J100" s="325"/>
      <c r="K100" s="325"/>
    </row>
    <row r="101" s="1" customFormat="1" ht="7.5" customHeight="1">
      <c r="B101" s="326"/>
      <c r="C101" s="327"/>
      <c r="D101" s="327"/>
      <c r="E101" s="327"/>
      <c r="F101" s="327"/>
      <c r="G101" s="327"/>
      <c r="H101" s="327"/>
      <c r="I101" s="327"/>
      <c r="J101" s="327"/>
      <c r="K101" s="328"/>
    </row>
    <row r="102" s="1" customFormat="1" ht="45" customHeight="1">
      <c r="B102" s="329"/>
      <c r="C102" s="330" t="s">
        <v>982</v>
      </c>
      <c r="D102" s="330"/>
      <c r="E102" s="330"/>
      <c r="F102" s="330"/>
      <c r="G102" s="330"/>
      <c r="H102" s="330"/>
      <c r="I102" s="330"/>
      <c r="J102" s="330"/>
      <c r="K102" s="331"/>
    </row>
    <row r="103" s="1" customFormat="1" ht="17.25" customHeight="1">
      <c r="B103" s="329"/>
      <c r="C103" s="332" t="s">
        <v>937</v>
      </c>
      <c r="D103" s="332"/>
      <c r="E103" s="332"/>
      <c r="F103" s="332" t="s">
        <v>938</v>
      </c>
      <c r="G103" s="333"/>
      <c r="H103" s="332" t="s">
        <v>54</v>
      </c>
      <c r="I103" s="332" t="s">
        <v>57</v>
      </c>
      <c r="J103" s="332" t="s">
        <v>939</v>
      </c>
      <c r="K103" s="331"/>
    </row>
    <row r="104" s="1" customFormat="1" ht="17.25" customHeight="1">
      <c r="B104" s="329"/>
      <c r="C104" s="334" t="s">
        <v>940</v>
      </c>
      <c r="D104" s="334"/>
      <c r="E104" s="334"/>
      <c r="F104" s="335" t="s">
        <v>941</v>
      </c>
      <c r="G104" s="336"/>
      <c r="H104" s="334"/>
      <c r="I104" s="334"/>
      <c r="J104" s="334" t="s">
        <v>942</v>
      </c>
      <c r="K104" s="331"/>
    </row>
    <row r="105" s="1" customFormat="1" ht="5.25" customHeight="1">
      <c r="B105" s="329"/>
      <c r="C105" s="332"/>
      <c r="D105" s="332"/>
      <c r="E105" s="332"/>
      <c r="F105" s="332"/>
      <c r="G105" s="350"/>
      <c r="H105" s="332"/>
      <c r="I105" s="332"/>
      <c r="J105" s="332"/>
      <c r="K105" s="331"/>
    </row>
    <row r="106" s="1" customFormat="1" ht="15" customHeight="1">
      <c r="B106" s="329"/>
      <c r="C106" s="317" t="s">
        <v>53</v>
      </c>
      <c r="D106" s="339"/>
      <c r="E106" s="339"/>
      <c r="F106" s="340" t="s">
        <v>943</v>
      </c>
      <c r="G106" s="317"/>
      <c r="H106" s="317" t="s">
        <v>983</v>
      </c>
      <c r="I106" s="317" t="s">
        <v>945</v>
      </c>
      <c r="J106" s="317">
        <v>20</v>
      </c>
      <c r="K106" s="331"/>
    </row>
    <row r="107" s="1" customFormat="1" ht="15" customHeight="1">
      <c r="B107" s="329"/>
      <c r="C107" s="317" t="s">
        <v>946</v>
      </c>
      <c r="D107" s="317"/>
      <c r="E107" s="317"/>
      <c r="F107" s="340" t="s">
        <v>943</v>
      </c>
      <c r="G107" s="317"/>
      <c r="H107" s="317" t="s">
        <v>983</v>
      </c>
      <c r="I107" s="317" t="s">
        <v>945</v>
      </c>
      <c r="J107" s="317">
        <v>120</v>
      </c>
      <c r="K107" s="331"/>
    </row>
    <row r="108" s="1" customFormat="1" ht="15" customHeight="1">
      <c r="B108" s="342"/>
      <c r="C108" s="317" t="s">
        <v>948</v>
      </c>
      <c r="D108" s="317"/>
      <c r="E108" s="317"/>
      <c r="F108" s="340" t="s">
        <v>949</v>
      </c>
      <c r="G108" s="317"/>
      <c r="H108" s="317" t="s">
        <v>983</v>
      </c>
      <c r="I108" s="317" t="s">
        <v>945</v>
      </c>
      <c r="J108" s="317">
        <v>50</v>
      </c>
      <c r="K108" s="331"/>
    </row>
    <row r="109" s="1" customFormat="1" ht="15" customHeight="1">
      <c r="B109" s="342"/>
      <c r="C109" s="317" t="s">
        <v>951</v>
      </c>
      <c r="D109" s="317"/>
      <c r="E109" s="317"/>
      <c r="F109" s="340" t="s">
        <v>943</v>
      </c>
      <c r="G109" s="317"/>
      <c r="H109" s="317" t="s">
        <v>983</v>
      </c>
      <c r="I109" s="317" t="s">
        <v>953</v>
      </c>
      <c r="J109" s="317"/>
      <c r="K109" s="331"/>
    </row>
    <row r="110" s="1" customFormat="1" ht="15" customHeight="1">
      <c r="B110" s="342"/>
      <c r="C110" s="317" t="s">
        <v>962</v>
      </c>
      <c r="D110" s="317"/>
      <c r="E110" s="317"/>
      <c r="F110" s="340" t="s">
        <v>949</v>
      </c>
      <c r="G110" s="317"/>
      <c r="H110" s="317" t="s">
        <v>983</v>
      </c>
      <c r="I110" s="317" t="s">
        <v>945</v>
      </c>
      <c r="J110" s="317">
        <v>50</v>
      </c>
      <c r="K110" s="331"/>
    </row>
    <row r="111" s="1" customFormat="1" ht="15" customHeight="1">
      <c r="B111" s="342"/>
      <c r="C111" s="317" t="s">
        <v>970</v>
      </c>
      <c r="D111" s="317"/>
      <c r="E111" s="317"/>
      <c r="F111" s="340" t="s">
        <v>949</v>
      </c>
      <c r="G111" s="317"/>
      <c r="H111" s="317" t="s">
        <v>983</v>
      </c>
      <c r="I111" s="317" t="s">
        <v>945</v>
      </c>
      <c r="J111" s="317">
        <v>50</v>
      </c>
      <c r="K111" s="331"/>
    </row>
    <row r="112" s="1" customFormat="1" ht="15" customHeight="1">
      <c r="B112" s="342"/>
      <c r="C112" s="317" t="s">
        <v>968</v>
      </c>
      <c r="D112" s="317"/>
      <c r="E112" s="317"/>
      <c r="F112" s="340" t="s">
        <v>949</v>
      </c>
      <c r="G112" s="317"/>
      <c r="H112" s="317" t="s">
        <v>983</v>
      </c>
      <c r="I112" s="317" t="s">
        <v>945</v>
      </c>
      <c r="J112" s="317">
        <v>50</v>
      </c>
      <c r="K112" s="331"/>
    </row>
    <row r="113" s="1" customFormat="1" ht="15" customHeight="1">
      <c r="B113" s="342"/>
      <c r="C113" s="317" t="s">
        <v>53</v>
      </c>
      <c r="D113" s="317"/>
      <c r="E113" s="317"/>
      <c r="F113" s="340" t="s">
        <v>943</v>
      </c>
      <c r="G113" s="317"/>
      <c r="H113" s="317" t="s">
        <v>984</v>
      </c>
      <c r="I113" s="317" t="s">
        <v>945</v>
      </c>
      <c r="J113" s="317">
        <v>20</v>
      </c>
      <c r="K113" s="331"/>
    </row>
    <row r="114" s="1" customFormat="1" ht="15" customHeight="1">
      <c r="B114" s="342"/>
      <c r="C114" s="317" t="s">
        <v>985</v>
      </c>
      <c r="D114" s="317"/>
      <c r="E114" s="317"/>
      <c r="F114" s="340" t="s">
        <v>943</v>
      </c>
      <c r="G114" s="317"/>
      <c r="H114" s="317" t="s">
        <v>986</v>
      </c>
      <c r="I114" s="317" t="s">
        <v>945</v>
      </c>
      <c r="J114" s="317">
        <v>120</v>
      </c>
      <c r="K114" s="331"/>
    </row>
    <row r="115" s="1" customFormat="1" ht="15" customHeight="1">
      <c r="B115" s="342"/>
      <c r="C115" s="317" t="s">
        <v>38</v>
      </c>
      <c r="D115" s="317"/>
      <c r="E115" s="317"/>
      <c r="F115" s="340" t="s">
        <v>943</v>
      </c>
      <c r="G115" s="317"/>
      <c r="H115" s="317" t="s">
        <v>987</v>
      </c>
      <c r="I115" s="317" t="s">
        <v>978</v>
      </c>
      <c r="J115" s="317"/>
      <c r="K115" s="331"/>
    </row>
    <row r="116" s="1" customFormat="1" ht="15" customHeight="1">
      <c r="B116" s="342"/>
      <c r="C116" s="317" t="s">
        <v>48</v>
      </c>
      <c r="D116" s="317"/>
      <c r="E116" s="317"/>
      <c r="F116" s="340" t="s">
        <v>943</v>
      </c>
      <c r="G116" s="317"/>
      <c r="H116" s="317" t="s">
        <v>988</v>
      </c>
      <c r="I116" s="317" t="s">
        <v>978</v>
      </c>
      <c r="J116" s="317"/>
      <c r="K116" s="331"/>
    </row>
    <row r="117" s="1" customFormat="1" ht="15" customHeight="1">
      <c r="B117" s="342"/>
      <c r="C117" s="317" t="s">
        <v>57</v>
      </c>
      <c r="D117" s="317"/>
      <c r="E117" s="317"/>
      <c r="F117" s="340" t="s">
        <v>943</v>
      </c>
      <c r="G117" s="317"/>
      <c r="H117" s="317" t="s">
        <v>989</v>
      </c>
      <c r="I117" s="317" t="s">
        <v>990</v>
      </c>
      <c r="J117" s="317"/>
      <c r="K117" s="331"/>
    </row>
    <row r="118" s="1" customFormat="1" ht="15" customHeight="1">
      <c r="B118" s="345"/>
      <c r="C118" s="351"/>
      <c r="D118" s="351"/>
      <c r="E118" s="351"/>
      <c r="F118" s="351"/>
      <c r="G118" s="351"/>
      <c r="H118" s="351"/>
      <c r="I118" s="351"/>
      <c r="J118" s="351"/>
      <c r="K118" s="347"/>
    </row>
    <row r="119" s="1" customFormat="1" ht="18.75" customHeight="1">
      <c r="B119" s="352"/>
      <c r="C119" s="353"/>
      <c r="D119" s="353"/>
      <c r="E119" s="353"/>
      <c r="F119" s="354"/>
      <c r="G119" s="353"/>
      <c r="H119" s="353"/>
      <c r="I119" s="353"/>
      <c r="J119" s="353"/>
      <c r="K119" s="352"/>
    </row>
    <row r="120" s="1" customFormat="1" ht="18.75" customHeight="1">
      <c r="B120" s="325"/>
      <c r="C120" s="325"/>
      <c r="D120" s="325"/>
      <c r="E120" s="325"/>
      <c r="F120" s="325"/>
      <c r="G120" s="325"/>
      <c r="H120" s="325"/>
      <c r="I120" s="325"/>
      <c r="J120" s="325"/>
      <c r="K120" s="325"/>
    </row>
    <row r="121" s="1" customFormat="1" ht="7.5" customHeight="1">
      <c r="B121" s="355"/>
      <c r="C121" s="356"/>
      <c r="D121" s="356"/>
      <c r="E121" s="356"/>
      <c r="F121" s="356"/>
      <c r="G121" s="356"/>
      <c r="H121" s="356"/>
      <c r="I121" s="356"/>
      <c r="J121" s="356"/>
      <c r="K121" s="357"/>
    </row>
    <row r="122" s="1" customFormat="1" ht="45" customHeight="1">
      <c r="B122" s="358"/>
      <c r="C122" s="308" t="s">
        <v>991</v>
      </c>
      <c r="D122" s="308"/>
      <c r="E122" s="308"/>
      <c r="F122" s="308"/>
      <c r="G122" s="308"/>
      <c r="H122" s="308"/>
      <c r="I122" s="308"/>
      <c r="J122" s="308"/>
      <c r="K122" s="359"/>
    </row>
    <row r="123" s="1" customFormat="1" ht="17.25" customHeight="1">
      <c r="B123" s="360"/>
      <c r="C123" s="332" t="s">
        <v>937</v>
      </c>
      <c r="D123" s="332"/>
      <c r="E123" s="332"/>
      <c r="F123" s="332" t="s">
        <v>938</v>
      </c>
      <c r="G123" s="333"/>
      <c r="H123" s="332" t="s">
        <v>54</v>
      </c>
      <c r="I123" s="332" t="s">
        <v>57</v>
      </c>
      <c r="J123" s="332" t="s">
        <v>939</v>
      </c>
      <c r="K123" s="361"/>
    </row>
    <row r="124" s="1" customFormat="1" ht="17.25" customHeight="1">
      <c r="B124" s="360"/>
      <c r="C124" s="334" t="s">
        <v>940</v>
      </c>
      <c r="D124" s="334"/>
      <c r="E124" s="334"/>
      <c r="F124" s="335" t="s">
        <v>941</v>
      </c>
      <c r="G124" s="336"/>
      <c r="H124" s="334"/>
      <c r="I124" s="334"/>
      <c r="J124" s="334" t="s">
        <v>942</v>
      </c>
      <c r="K124" s="361"/>
    </row>
    <row r="125" s="1" customFormat="1" ht="5.25" customHeight="1">
      <c r="B125" s="362"/>
      <c r="C125" s="337"/>
      <c r="D125" s="337"/>
      <c r="E125" s="337"/>
      <c r="F125" s="337"/>
      <c r="G125" s="363"/>
      <c r="H125" s="337"/>
      <c r="I125" s="337"/>
      <c r="J125" s="337"/>
      <c r="K125" s="364"/>
    </row>
    <row r="126" s="1" customFormat="1" ht="15" customHeight="1">
      <c r="B126" s="362"/>
      <c r="C126" s="317" t="s">
        <v>946</v>
      </c>
      <c r="D126" s="339"/>
      <c r="E126" s="339"/>
      <c r="F126" s="340" t="s">
        <v>943</v>
      </c>
      <c r="G126" s="317"/>
      <c r="H126" s="317" t="s">
        <v>983</v>
      </c>
      <c r="I126" s="317" t="s">
        <v>945</v>
      </c>
      <c r="J126" s="317">
        <v>120</v>
      </c>
      <c r="K126" s="365"/>
    </row>
    <row r="127" s="1" customFormat="1" ht="15" customHeight="1">
      <c r="B127" s="362"/>
      <c r="C127" s="317" t="s">
        <v>992</v>
      </c>
      <c r="D127" s="317"/>
      <c r="E127" s="317"/>
      <c r="F127" s="340" t="s">
        <v>943</v>
      </c>
      <c r="G127" s="317"/>
      <c r="H127" s="317" t="s">
        <v>993</v>
      </c>
      <c r="I127" s="317" t="s">
        <v>945</v>
      </c>
      <c r="J127" s="317" t="s">
        <v>994</v>
      </c>
      <c r="K127" s="365"/>
    </row>
    <row r="128" s="1" customFormat="1" ht="15" customHeight="1">
      <c r="B128" s="362"/>
      <c r="C128" s="317" t="s">
        <v>891</v>
      </c>
      <c r="D128" s="317"/>
      <c r="E128" s="317"/>
      <c r="F128" s="340" t="s">
        <v>943</v>
      </c>
      <c r="G128" s="317"/>
      <c r="H128" s="317" t="s">
        <v>995</v>
      </c>
      <c r="I128" s="317" t="s">
        <v>945</v>
      </c>
      <c r="J128" s="317" t="s">
        <v>994</v>
      </c>
      <c r="K128" s="365"/>
    </row>
    <row r="129" s="1" customFormat="1" ht="15" customHeight="1">
      <c r="B129" s="362"/>
      <c r="C129" s="317" t="s">
        <v>954</v>
      </c>
      <c r="D129" s="317"/>
      <c r="E129" s="317"/>
      <c r="F129" s="340" t="s">
        <v>949</v>
      </c>
      <c r="G129" s="317"/>
      <c r="H129" s="317" t="s">
        <v>955</v>
      </c>
      <c r="I129" s="317" t="s">
        <v>945</v>
      </c>
      <c r="J129" s="317">
        <v>15</v>
      </c>
      <c r="K129" s="365"/>
    </row>
    <row r="130" s="1" customFormat="1" ht="15" customHeight="1">
      <c r="B130" s="362"/>
      <c r="C130" s="343" t="s">
        <v>956</v>
      </c>
      <c r="D130" s="343"/>
      <c r="E130" s="343"/>
      <c r="F130" s="344" t="s">
        <v>949</v>
      </c>
      <c r="G130" s="343"/>
      <c r="H130" s="343" t="s">
        <v>957</v>
      </c>
      <c r="I130" s="343" t="s">
        <v>945</v>
      </c>
      <c r="J130" s="343">
        <v>15</v>
      </c>
      <c r="K130" s="365"/>
    </row>
    <row r="131" s="1" customFormat="1" ht="15" customHeight="1">
      <c r="B131" s="362"/>
      <c r="C131" s="343" t="s">
        <v>958</v>
      </c>
      <c r="D131" s="343"/>
      <c r="E131" s="343"/>
      <c r="F131" s="344" t="s">
        <v>949</v>
      </c>
      <c r="G131" s="343"/>
      <c r="H131" s="343" t="s">
        <v>959</v>
      </c>
      <c r="I131" s="343" t="s">
        <v>945</v>
      </c>
      <c r="J131" s="343">
        <v>20</v>
      </c>
      <c r="K131" s="365"/>
    </row>
    <row r="132" s="1" customFormat="1" ht="15" customHeight="1">
      <c r="B132" s="362"/>
      <c r="C132" s="343" t="s">
        <v>960</v>
      </c>
      <c r="D132" s="343"/>
      <c r="E132" s="343"/>
      <c r="F132" s="344" t="s">
        <v>949</v>
      </c>
      <c r="G132" s="343"/>
      <c r="H132" s="343" t="s">
        <v>961</v>
      </c>
      <c r="I132" s="343" t="s">
        <v>945</v>
      </c>
      <c r="J132" s="343">
        <v>20</v>
      </c>
      <c r="K132" s="365"/>
    </row>
    <row r="133" s="1" customFormat="1" ht="15" customHeight="1">
      <c r="B133" s="362"/>
      <c r="C133" s="317" t="s">
        <v>948</v>
      </c>
      <c r="D133" s="317"/>
      <c r="E133" s="317"/>
      <c r="F133" s="340" t="s">
        <v>949</v>
      </c>
      <c r="G133" s="317"/>
      <c r="H133" s="317" t="s">
        <v>983</v>
      </c>
      <c r="I133" s="317" t="s">
        <v>945</v>
      </c>
      <c r="J133" s="317">
        <v>50</v>
      </c>
      <c r="K133" s="365"/>
    </row>
    <row r="134" s="1" customFormat="1" ht="15" customHeight="1">
      <c r="B134" s="362"/>
      <c r="C134" s="317" t="s">
        <v>962</v>
      </c>
      <c r="D134" s="317"/>
      <c r="E134" s="317"/>
      <c r="F134" s="340" t="s">
        <v>949</v>
      </c>
      <c r="G134" s="317"/>
      <c r="H134" s="317" t="s">
        <v>983</v>
      </c>
      <c r="I134" s="317" t="s">
        <v>945</v>
      </c>
      <c r="J134" s="317">
        <v>50</v>
      </c>
      <c r="K134" s="365"/>
    </row>
    <row r="135" s="1" customFormat="1" ht="15" customHeight="1">
      <c r="B135" s="362"/>
      <c r="C135" s="317" t="s">
        <v>968</v>
      </c>
      <c r="D135" s="317"/>
      <c r="E135" s="317"/>
      <c r="F135" s="340" t="s">
        <v>949</v>
      </c>
      <c r="G135" s="317"/>
      <c r="H135" s="317" t="s">
        <v>983</v>
      </c>
      <c r="I135" s="317" t="s">
        <v>945</v>
      </c>
      <c r="J135" s="317">
        <v>50</v>
      </c>
      <c r="K135" s="365"/>
    </row>
    <row r="136" s="1" customFormat="1" ht="15" customHeight="1">
      <c r="B136" s="362"/>
      <c r="C136" s="317" t="s">
        <v>970</v>
      </c>
      <c r="D136" s="317"/>
      <c r="E136" s="317"/>
      <c r="F136" s="340" t="s">
        <v>949</v>
      </c>
      <c r="G136" s="317"/>
      <c r="H136" s="317" t="s">
        <v>983</v>
      </c>
      <c r="I136" s="317" t="s">
        <v>945</v>
      </c>
      <c r="J136" s="317">
        <v>50</v>
      </c>
      <c r="K136" s="365"/>
    </row>
    <row r="137" s="1" customFormat="1" ht="15" customHeight="1">
      <c r="B137" s="362"/>
      <c r="C137" s="317" t="s">
        <v>971</v>
      </c>
      <c r="D137" s="317"/>
      <c r="E137" s="317"/>
      <c r="F137" s="340" t="s">
        <v>949</v>
      </c>
      <c r="G137" s="317"/>
      <c r="H137" s="317" t="s">
        <v>996</v>
      </c>
      <c r="I137" s="317" t="s">
        <v>945</v>
      </c>
      <c r="J137" s="317">
        <v>255</v>
      </c>
      <c r="K137" s="365"/>
    </row>
    <row r="138" s="1" customFormat="1" ht="15" customHeight="1">
      <c r="B138" s="362"/>
      <c r="C138" s="317" t="s">
        <v>973</v>
      </c>
      <c r="D138" s="317"/>
      <c r="E138" s="317"/>
      <c r="F138" s="340" t="s">
        <v>943</v>
      </c>
      <c r="G138" s="317"/>
      <c r="H138" s="317" t="s">
        <v>997</v>
      </c>
      <c r="I138" s="317" t="s">
        <v>975</v>
      </c>
      <c r="J138" s="317"/>
      <c r="K138" s="365"/>
    </row>
    <row r="139" s="1" customFormat="1" ht="15" customHeight="1">
      <c r="B139" s="362"/>
      <c r="C139" s="317" t="s">
        <v>976</v>
      </c>
      <c r="D139" s="317"/>
      <c r="E139" s="317"/>
      <c r="F139" s="340" t="s">
        <v>943</v>
      </c>
      <c r="G139" s="317"/>
      <c r="H139" s="317" t="s">
        <v>998</v>
      </c>
      <c r="I139" s="317" t="s">
        <v>978</v>
      </c>
      <c r="J139" s="317"/>
      <c r="K139" s="365"/>
    </row>
    <row r="140" s="1" customFormat="1" ht="15" customHeight="1">
      <c r="B140" s="362"/>
      <c r="C140" s="317" t="s">
        <v>979</v>
      </c>
      <c r="D140" s="317"/>
      <c r="E140" s="317"/>
      <c r="F140" s="340" t="s">
        <v>943</v>
      </c>
      <c r="G140" s="317"/>
      <c r="H140" s="317" t="s">
        <v>979</v>
      </c>
      <c r="I140" s="317" t="s">
        <v>978</v>
      </c>
      <c r="J140" s="317"/>
      <c r="K140" s="365"/>
    </row>
    <row r="141" s="1" customFormat="1" ht="15" customHeight="1">
      <c r="B141" s="362"/>
      <c r="C141" s="317" t="s">
        <v>38</v>
      </c>
      <c r="D141" s="317"/>
      <c r="E141" s="317"/>
      <c r="F141" s="340" t="s">
        <v>943</v>
      </c>
      <c r="G141" s="317"/>
      <c r="H141" s="317" t="s">
        <v>999</v>
      </c>
      <c r="I141" s="317" t="s">
        <v>978</v>
      </c>
      <c r="J141" s="317"/>
      <c r="K141" s="365"/>
    </row>
    <row r="142" s="1" customFormat="1" ht="15" customHeight="1">
      <c r="B142" s="362"/>
      <c r="C142" s="317" t="s">
        <v>1000</v>
      </c>
      <c r="D142" s="317"/>
      <c r="E142" s="317"/>
      <c r="F142" s="340" t="s">
        <v>943</v>
      </c>
      <c r="G142" s="317"/>
      <c r="H142" s="317" t="s">
        <v>1001</v>
      </c>
      <c r="I142" s="317" t="s">
        <v>978</v>
      </c>
      <c r="J142" s="317"/>
      <c r="K142" s="365"/>
    </row>
    <row r="143" s="1" customFormat="1" ht="15" customHeight="1">
      <c r="B143" s="366"/>
      <c r="C143" s="367"/>
      <c r="D143" s="367"/>
      <c r="E143" s="367"/>
      <c r="F143" s="367"/>
      <c r="G143" s="367"/>
      <c r="H143" s="367"/>
      <c r="I143" s="367"/>
      <c r="J143" s="367"/>
      <c r="K143" s="368"/>
    </row>
    <row r="144" s="1" customFormat="1" ht="18.75" customHeight="1">
      <c r="B144" s="353"/>
      <c r="C144" s="353"/>
      <c r="D144" s="353"/>
      <c r="E144" s="353"/>
      <c r="F144" s="354"/>
      <c r="G144" s="353"/>
      <c r="H144" s="353"/>
      <c r="I144" s="353"/>
      <c r="J144" s="353"/>
      <c r="K144" s="353"/>
    </row>
    <row r="145" s="1" customFormat="1" ht="18.75" customHeight="1">
      <c r="B145" s="325"/>
      <c r="C145" s="325"/>
      <c r="D145" s="325"/>
      <c r="E145" s="325"/>
      <c r="F145" s="325"/>
      <c r="G145" s="325"/>
      <c r="H145" s="325"/>
      <c r="I145" s="325"/>
      <c r="J145" s="325"/>
      <c r="K145" s="325"/>
    </row>
    <row r="146" s="1" customFormat="1" ht="7.5" customHeight="1">
      <c r="B146" s="326"/>
      <c r="C146" s="327"/>
      <c r="D146" s="327"/>
      <c r="E146" s="327"/>
      <c r="F146" s="327"/>
      <c r="G146" s="327"/>
      <c r="H146" s="327"/>
      <c r="I146" s="327"/>
      <c r="J146" s="327"/>
      <c r="K146" s="328"/>
    </row>
    <row r="147" s="1" customFormat="1" ht="45" customHeight="1">
      <c r="B147" s="329"/>
      <c r="C147" s="330" t="s">
        <v>1002</v>
      </c>
      <c r="D147" s="330"/>
      <c r="E147" s="330"/>
      <c r="F147" s="330"/>
      <c r="G147" s="330"/>
      <c r="H147" s="330"/>
      <c r="I147" s="330"/>
      <c r="J147" s="330"/>
      <c r="K147" s="331"/>
    </row>
    <row r="148" s="1" customFormat="1" ht="17.25" customHeight="1">
      <c r="B148" s="329"/>
      <c r="C148" s="332" t="s">
        <v>937</v>
      </c>
      <c r="D148" s="332"/>
      <c r="E148" s="332"/>
      <c r="F148" s="332" t="s">
        <v>938</v>
      </c>
      <c r="G148" s="333"/>
      <c r="H148" s="332" t="s">
        <v>54</v>
      </c>
      <c r="I148" s="332" t="s">
        <v>57</v>
      </c>
      <c r="J148" s="332" t="s">
        <v>939</v>
      </c>
      <c r="K148" s="331"/>
    </row>
    <row r="149" s="1" customFormat="1" ht="17.25" customHeight="1">
      <c r="B149" s="329"/>
      <c r="C149" s="334" t="s">
        <v>940</v>
      </c>
      <c r="D149" s="334"/>
      <c r="E149" s="334"/>
      <c r="F149" s="335" t="s">
        <v>941</v>
      </c>
      <c r="G149" s="336"/>
      <c r="H149" s="334"/>
      <c r="I149" s="334"/>
      <c r="J149" s="334" t="s">
        <v>942</v>
      </c>
      <c r="K149" s="331"/>
    </row>
    <row r="150" s="1" customFormat="1" ht="5.25" customHeight="1">
      <c r="B150" s="342"/>
      <c r="C150" s="337"/>
      <c r="D150" s="337"/>
      <c r="E150" s="337"/>
      <c r="F150" s="337"/>
      <c r="G150" s="338"/>
      <c r="H150" s="337"/>
      <c r="I150" s="337"/>
      <c r="J150" s="337"/>
      <c r="K150" s="365"/>
    </row>
    <row r="151" s="1" customFormat="1" ht="15" customHeight="1">
      <c r="B151" s="342"/>
      <c r="C151" s="369" t="s">
        <v>946</v>
      </c>
      <c r="D151" s="317"/>
      <c r="E151" s="317"/>
      <c r="F151" s="370" t="s">
        <v>943</v>
      </c>
      <c r="G151" s="317"/>
      <c r="H151" s="369" t="s">
        <v>983</v>
      </c>
      <c r="I151" s="369" t="s">
        <v>945</v>
      </c>
      <c r="J151" s="369">
        <v>120</v>
      </c>
      <c r="K151" s="365"/>
    </row>
    <row r="152" s="1" customFormat="1" ht="15" customHeight="1">
      <c r="B152" s="342"/>
      <c r="C152" s="369" t="s">
        <v>992</v>
      </c>
      <c r="D152" s="317"/>
      <c r="E152" s="317"/>
      <c r="F152" s="370" t="s">
        <v>943</v>
      </c>
      <c r="G152" s="317"/>
      <c r="H152" s="369" t="s">
        <v>1003</v>
      </c>
      <c r="I152" s="369" t="s">
        <v>945</v>
      </c>
      <c r="J152" s="369" t="s">
        <v>994</v>
      </c>
      <c r="K152" s="365"/>
    </row>
    <row r="153" s="1" customFormat="1" ht="15" customHeight="1">
      <c r="B153" s="342"/>
      <c r="C153" s="369" t="s">
        <v>891</v>
      </c>
      <c r="D153" s="317"/>
      <c r="E153" s="317"/>
      <c r="F153" s="370" t="s">
        <v>943</v>
      </c>
      <c r="G153" s="317"/>
      <c r="H153" s="369" t="s">
        <v>1004</v>
      </c>
      <c r="I153" s="369" t="s">
        <v>945</v>
      </c>
      <c r="J153" s="369" t="s">
        <v>994</v>
      </c>
      <c r="K153" s="365"/>
    </row>
    <row r="154" s="1" customFormat="1" ht="15" customHeight="1">
      <c r="B154" s="342"/>
      <c r="C154" s="369" t="s">
        <v>948</v>
      </c>
      <c r="D154" s="317"/>
      <c r="E154" s="317"/>
      <c r="F154" s="370" t="s">
        <v>949</v>
      </c>
      <c r="G154" s="317"/>
      <c r="H154" s="369" t="s">
        <v>983</v>
      </c>
      <c r="I154" s="369" t="s">
        <v>945</v>
      </c>
      <c r="J154" s="369">
        <v>50</v>
      </c>
      <c r="K154" s="365"/>
    </row>
    <row r="155" s="1" customFormat="1" ht="15" customHeight="1">
      <c r="B155" s="342"/>
      <c r="C155" s="369" t="s">
        <v>951</v>
      </c>
      <c r="D155" s="317"/>
      <c r="E155" s="317"/>
      <c r="F155" s="370" t="s">
        <v>943</v>
      </c>
      <c r="G155" s="317"/>
      <c r="H155" s="369" t="s">
        <v>983</v>
      </c>
      <c r="I155" s="369" t="s">
        <v>953</v>
      </c>
      <c r="J155" s="369"/>
      <c r="K155" s="365"/>
    </row>
    <row r="156" s="1" customFormat="1" ht="15" customHeight="1">
      <c r="B156" s="342"/>
      <c r="C156" s="369" t="s">
        <v>962</v>
      </c>
      <c r="D156" s="317"/>
      <c r="E156" s="317"/>
      <c r="F156" s="370" t="s">
        <v>949</v>
      </c>
      <c r="G156" s="317"/>
      <c r="H156" s="369" t="s">
        <v>983</v>
      </c>
      <c r="I156" s="369" t="s">
        <v>945</v>
      </c>
      <c r="J156" s="369">
        <v>50</v>
      </c>
      <c r="K156" s="365"/>
    </row>
    <row r="157" s="1" customFormat="1" ht="15" customHeight="1">
      <c r="B157" s="342"/>
      <c r="C157" s="369" t="s">
        <v>970</v>
      </c>
      <c r="D157" s="317"/>
      <c r="E157" s="317"/>
      <c r="F157" s="370" t="s">
        <v>949</v>
      </c>
      <c r="G157" s="317"/>
      <c r="H157" s="369" t="s">
        <v>983</v>
      </c>
      <c r="I157" s="369" t="s">
        <v>945</v>
      </c>
      <c r="J157" s="369">
        <v>50</v>
      </c>
      <c r="K157" s="365"/>
    </row>
    <row r="158" s="1" customFormat="1" ht="15" customHeight="1">
      <c r="B158" s="342"/>
      <c r="C158" s="369" t="s">
        <v>968</v>
      </c>
      <c r="D158" s="317"/>
      <c r="E158" s="317"/>
      <c r="F158" s="370" t="s">
        <v>949</v>
      </c>
      <c r="G158" s="317"/>
      <c r="H158" s="369" t="s">
        <v>983</v>
      </c>
      <c r="I158" s="369" t="s">
        <v>945</v>
      </c>
      <c r="J158" s="369">
        <v>50</v>
      </c>
      <c r="K158" s="365"/>
    </row>
    <row r="159" s="1" customFormat="1" ht="15" customHeight="1">
      <c r="B159" s="342"/>
      <c r="C159" s="369" t="s">
        <v>111</v>
      </c>
      <c r="D159" s="317"/>
      <c r="E159" s="317"/>
      <c r="F159" s="370" t="s">
        <v>943</v>
      </c>
      <c r="G159" s="317"/>
      <c r="H159" s="369" t="s">
        <v>1005</v>
      </c>
      <c r="I159" s="369" t="s">
        <v>945</v>
      </c>
      <c r="J159" s="369" t="s">
        <v>1006</v>
      </c>
      <c r="K159" s="365"/>
    </row>
    <row r="160" s="1" customFormat="1" ht="15" customHeight="1">
      <c r="B160" s="342"/>
      <c r="C160" s="369" t="s">
        <v>1007</v>
      </c>
      <c r="D160" s="317"/>
      <c r="E160" s="317"/>
      <c r="F160" s="370" t="s">
        <v>943</v>
      </c>
      <c r="G160" s="317"/>
      <c r="H160" s="369" t="s">
        <v>1008</v>
      </c>
      <c r="I160" s="369" t="s">
        <v>978</v>
      </c>
      <c r="J160" s="369"/>
      <c r="K160" s="365"/>
    </row>
    <row r="161" s="1" customFormat="1" ht="15" customHeight="1">
      <c r="B161" s="371"/>
      <c r="C161" s="351"/>
      <c r="D161" s="351"/>
      <c r="E161" s="351"/>
      <c r="F161" s="351"/>
      <c r="G161" s="351"/>
      <c r="H161" s="351"/>
      <c r="I161" s="351"/>
      <c r="J161" s="351"/>
      <c r="K161" s="372"/>
    </row>
    <row r="162" s="1" customFormat="1" ht="18.75" customHeight="1">
      <c r="B162" s="353"/>
      <c r="C162" s="363"/>
      <c r="D162" s="363"/>
      <c r="E162" s="363"/>
      <c r="F162" s="373"/>
      <c r="G162" s="363"/>
      <c r="H162" s="363"/>
      <c r="I162" s="363"/>
      <c r="J162" s="363"/>
      <c r="K162" s="353"/>
    </row>
    <row r="163" s="1" customFormat="1" ht="18.75" customHeight="1">
      <c r="B163" s="325"/>
      <c r="C163" s="325"/>
      <c r="D163" s="325"/>
      <c r="E163" s="325"/>
      <c r="F163" s="325"/>
      <c r="G163" s="325"/>
      <c r="H163" s="325"/>
      <c r="I163" s="325"/>
      <c r="J163" s="325"/>
      <c r="K163" s="325"/>
    </row>
    <row r="164" s="1" customFormat="1" ht="7.5" customHeight="1">
      <c r="B164" s="304"/>
      <c r="C164" s="305"/>
      <c r="D164" s="305"/>
      <c r="E164" s="305"/>
      <c r="F164" s="305"/>
      <c r="G164" s="305"/>
      <c r="H164" s="305"/>
      <c r="I164" s="305"/>
      <c r="J164" s="305"/>
      <c r="K164" s="306"/>
    </row>
    <row r="165" s="1" customFormat="1" ht="45" customHeight="1">
      <c r="B165" s="307"/>
      <c r="C165" s="308" t="s">
        <v>1009</v>
      </c>
      <c r="D165" s="308"/>
      <c r="E165" s="308"/>
      <c r="F165" s="308"/>
      <c r="G165" s="308"/>
      <c r="H165" s="308"/>
      <c r="I165" s="308"/>
      <c r="J165" s="308"/>
      <c r="K165" s="309"/>
    </row>
    <row r="166" s="1" customFormat="1" ht="17.25" customHeight="1">
      <c r="B166" s="307"/>
      <c r="C166" s="332" t="s">
        <v>937</v>
      </c>
      <c r="D166" s="332"/>
      <c r="E166" s="332"/>
      <c r="F166" s="332" t="s">
        <v>938</v>
      </c>
      <c r="G166" s="374"/>
      <c r="H166" s="375" t="s">
        <v>54</v>
      </c>
      <c r="I166" s="375" t="s">
        <v>57</v>
      </c>
      <c r="J166" s="332" t="s">
        <v>939</v>
      </c>
      <c r="K166" s="309"/>
    </row>
    <row r="167" s="1" customFormat="1" ht="17.25" customHeight="1">
      <c r="B167" s="310"/>
      <c r="C167" s="334" t="s">
        <v>940</v>
      </c>
      <c r="D167" s="334"/>
      <c r="E167" s="334"/>
      <c r="F167" s="335" t="s">
        <v>941</v>
      </c>
      <c r="G167" s="376"/>
      <c r="H167" s="377"/>
      <c r="I167" s="377"/>
      <c r="J167" s="334" t="s">
        <v>942</v>
      </c>
      <c r="K167" s="312"/>
    </row>
    <row r="168" s="1" customFormat="1" ht="5.25" customHeight="1">
      <c r="B168" s="342"/>
      <c r="C168" s="337"/>
      <c r="D168" s="337"/>
      <c r="E168" s="337"/>
      <c r="F168" s="337"/>
      <c r="G168" s="338"/>
      <c r="H168" s="337"/>
      <c r="I168" s="337"/>
      <c r="J168" s="337"/>
      <c r="K168" s="365"/>
    </row>
    <row r="169" s="1" customFormat="1" ht="15" customHeight="1">
      <c r="B169" s="342"/>
      <c r="C169" s="317" t="s">
        <v>946</v>
      </c>
      <c r="D169" s="317"/>
      <c r="E169" s="317"/>
      <c r="F169" s="340" t="s">
        <v>943</v>
      </c>
      <c r="G169" s="317"/>
      <c r="H169" s="317" t="s">
        <v>983</v>
      </c>
      <c r="I169" s="317" t="s">
        <v>945</v>
      </c>
      <c r="J169" s="317">
        <v>120</v>
      </c>
      <c r="K169" s="365"/>
    </row>
    <row r="170" s="1" customFormat="1" ht="15" customHeight="1">
      <c r="B170" s="342"/>
      <c r="C170" s="317" t="s">
        <v>992</v>
      </c>
      <c r="D170" s="317"/>
      <c r="E170" s="317"/>
      <c r="F170" s="340" t="s">
        <v>943</v>
      </c>
      <c r="G170" s="317"/>
      <c r="H170" s="317" t="s">
        <v>993</v>
      </c>
      <c r="I170" s="317" t="s">
        <v>945</v>
      </c>
      <c r="J170" s="317" t="s">
        <v>994</v>
      </c>
      <c r="K170" s="365"/>
    </row>
    <row r="171" s="1" customFormat="1" ht="15" customHeight="1">
      <c r="B171" s="342"/>
      <c r="C171" s="317" t="s">
        <v>891</v>
      </c>
      <c r="D171" s="317"/>
      <c r="E171" s="317"/>
      <c r="F171" s="340" t="s">
        <v>943</v>
      </c>
      <c r="G171" s="317"/>
      <c r="H171" s="317" t="s">
        <v>1010</v>
      </c>
      <c r="I171" s="317" t="s">
        <v>945</v>
      </c>
      <c r="J171" s="317" t="s">
        <v>994</v>
      </c>
      <c r="K171" s="365"/>
    </row>
    <row r="172" s="1" customFormat="1" ht="15" customHeight="1">
      <c r="B172" s="342"/>
      <c r="C172" s="317" t="s">
        <v>948</v>
      </c>
      <c r="D172" s="317"/>
      <c r="E172" s="317"/>
      <c r="F172" s="340" t="s">
        <v>949</v>
      </c>
      <c r="G172" s="317"/>
      <c r="H172" s="317" t="s">
        <v>1010</v>
      </c>
      <c r="I172" s="317" t="s">
        <v>945</v>
      </c>
      <c r="J172" s="317">
        <v>50</v>
      </c>
      <c r="K172" s="365"/>
    </row>
    <row r="173" s="1" customFormat="1" ht="15" customHeight="1">
      <c r="B173" s="342"/>
      <c r="C173" s="317" t="s">
        <v>951</v>
      </c>
      <c r="D173" s="317"/>
      <c r="E173" s="317"/>
      <c r="F173" s="340" t="s">
        <v>943</v>
      </c>
      <c r="G173" s="317"/>
      <c r="H173" s="317" t="s">
        <v>1010</v>
      </c>
      <c r="I173" s="317" t="s">
        <v>953</v>
      </c>
      <c r="J173" s="317"/>
      <c r="K173" s="365"/>
    </row>
    <row r="174" s="1" customFormat="1" ht="15" customHeight="1">
      <c r="B174" s="342"/>
      <c r="C174" s="317" t="s">
        <v>962</v>
      </c>
      <c r="D174" s="317"/>
      <c r="E174" s="317"/>
      <c r="F174" s="340" t="s">
        <v>949</v>
      </c>
      <c r="G174" s="317"/>
      <c r="H174" s="317" t="s">
        <v>1010</v>
      </c>
      <c r="I174" s="317" t="s">
        <v>945</v>
      </c>
      <c r="J174" s="317">
        <v>50</v>
      </c>
      <c r="K174" s="365"/>
    </row>
    <row r="175" s="1" customFormat="1" ht="15" customHeight="1">
      <c r="B175" s="342"/>
      <c r="C175" s="317" t="s">
        <v>970</v>
      </c>
      <c r="D175" s="317"/>
      <c r="E175" s="317"/>
      <c r="F175" s="340" t="s">
        <v>949</v>
      </c>
      <c r="G175" s="317"/>
      <c r="H175" s="317" t="s">
        <v>1010</v>
      </c>
      <c r="I175" s="317" t="s">
        <v>945</v>
      </c>
      <c r="J175" s="317">
        <v>50</v>
      </c>
      <c r="K175" s="365"/>
    </row>
    <row r="176" s="1" customFormat="1" ht="15" customHeight="1">
      <c r="B176" s="342"/>
      <c r="C176" s="317" t="s">
        <v>968</v>
      </c>
      <c r="D176" s="317"/>
      <c r="E176" s="317"/>
      <c r="F176" s="340" t="s">
        <v>949</v>
      </c>
      <c r="G176" s="317"/>
      <c r="H176" s="317" t="s">
        <v>1010</v>
      </c>
      <c r="I176" s="317" t="s">
        <v>945</v>
      </c>
      <c r="J176" s="317">
        <v>50</v>
      </c>
      <c r="K176" s="365"/>
    </row>
    <row r="177" s="1" customFormat="1" ht="15" customHeight="1">
      <c r="B177" s="342"/>
      <c r="C177" s="317" t="s">
        <v>127</v>
      </c>
      <c r="D177" s="317"/>
      <c r="E177" s="317"/>
      <c r="F177" s="340" t="s">
        <v>943</v>
      </c>
      <c r="G177" s="317"/>
      <c r="H177" s="317" t="s">
        <v>1011</v>
      </c>
      <c r="I177" s="317" t="s">
        <v>1012</v>
      </c>
      <c r="J177" s="317"/>
      <c r="K177" s="365"/>
    </row>
    <row r="178" s="1" customFormat="1" ht="15" customHeight="1">
      <c r="B178" s="342"/>
      <c r="C178" s="317" t="s">
        <v>57</v>
      </c>
      <c r="D178" s="317"/>
      <c r="E178" s="317"/>
      <c r="F178" s="340" t="s">
        <v>943</v>
      </c>
      <c r="G178" s="317"/>
      <c r="H178" s="317" t="s">
        <v>1013</v>
      </c>
      <c r="I178" s="317" t="s">
        <v>1014</v>
      </c>
      <c r="J178" s="317">
        <v>1</v>
      </c>
      <c r="K178" s="365"/>
    </row>
    <row r="179" s="1" customFormat="1" ht="15" customHeight="1">
      <c r="B179" s="342"/>
      <c r="C179" s="317" t="s">
        <v>53</v>
      </c>
      <c r="D179" s="317"/>
      <c r="E179" s="317"/>
      <c r="F179" s="340" t="s">
        <v>943</v>
      </c>
      <c r="G179" s="317"/>
      <c r="H179" s="317" t="s">
        <v>1015</v>
      </c>
      <c r="I179" s="317" t="s">
        <v>945</v>
      </c>
      <c r="J179" s="317">
        <v>20</v>
      </c>
      <c r="K179" s="365"/>
    </row>
    <row r="180" s="1" customFormat="1" ht="15" customHeight="1">
      <c r="B180" s="342"/>
      <c r="C180" s="317" t="s">
        <v>54</v>
      </c>
      <c r="D180" s="317"/>
      <c r="E180" s="317"/>
      <c r="F180" s="340" t="s">
        <v>943</v>
      </c>
      <c r="G180" s="317"/>
      <c r="H180" s="317" t="s">
        <v>1016</v>
      </c>
      <c r="I180" s="317" t="s">
        <v>945</v>
      </c>
      <c r="J180" s="317">
        <v>255</v>
      </c>
      <c r="K180" s="365"/>
    </row>
    <row r="181" s="1" customFormat="1" ht="15" customHeight="1">
      <c r="B181" s="342"/>
      <c r="C181" s="317" t="s">
        <v>128</v>
      </c>
      <c r="D181" s="317"/>
      <c r="E181" s="317"/>
      <c r="F181" s="340" t="s">
        <v>943</v>
      </c>
      <c r="G181" s="317"/>
      <c r="H181" s="317" t="s">
        <v>907</v>
      </c>
      <c r="I181" s="317" t="s">
        <v>945</v>
      </c>
      <c r="J181" s="317">
        <v>10</v>
      </c>
      <c r="K181" s="365"/>
    </row>
    <row r="182" s="1" customFormat="1" ht="15" customHeight="1">
      <c r="B182" s="342"/>
      <c r="C182" s="317" t="s">
        <v>129</v>
      </c>
      <c r="D182" s="317"/>
      <c r="E182" s="317"/>
      <c r="F182" s="340" t="s">
        <v>943</v>
      </c>
      <c r="G182" s="317"/>
      <c r="H182" s="317" t="s">
        <v>1017</v>
      </c>
      <c r="I182" s="317" t="s">
        <v>978</v>
      </c>
      <c r="J182" s="317"/>
      <c r="K182" s="365"/>
    </row>
    <row r="183" s="1" customFormat="1" ht="15" customHeight="1">
      <c r="B183" s="342"/>
      <c r="C183" s="317" t="s">
        <v>1018</v>
      </c>
      <c r="D183" s="317"/>
      <c r="E183" s="317"/>
      <c r="F183" s="340" t="s">
        <v>943</v>
      </c>
      <c r="G183" s="317"/>
      <c r="H183" s="317" t="s">
        <v>1019</v>
      </c>
      <c r="I183" s="317" t="s">
        <v>978</v>
      </c>
      <c r="J183" s="317"/>
      <c r="K183" s="365"/>
    </row>
    <row r="184" s="1" customFormat="1" ht="15" customHeight="1">
      <c r="B184" s="342"/>
      <c r="C184" s="317" t="s">
        <v>1007</v>
      </c>
      <c r="D184" s="317"/>
      <c r="E184" s="317"/>
      <c r="F184" s="340" t="s">
        <v>943</v>
      </c>
      <c r="G184" s="317"/>
      <c r="H184" s="317" t="s">
        <v>1020</v>
      </c>
      <c r="I184" s="317" t="s">
        <v>978</v>
      </c>
      <c r="J184" s="317"/>
      <c r="K184" s="365"/>
    </row>
    <row r="185" s="1" customFormat="1" ht="15" customHeight="1">
      <c r="B185" s="342"/>
      <c r="C185" s="317" t="s">
        <v>131</v>
      </c>
      <c r="D185" s="317"/>
      <c r="E185" s="317"/>
      <c r="F185" s="340" t="s">
        <v>949</v>
      </c>
      <c r="G185" s="317"/>
      <c r="H185" s="317" t="s">
        <v>1021</v>
      </c>
      <c r="I185" s="317" t="s">
        <v>945</v>
      </c>
      <c r="J185" s="317">
        <v>50</v>
      </c>
      <c r="K185" s="365"/>
    </row>
    <row r="186" s="1" customFormat="1" ht="15" customHeight="1">
      <c r="B186" s="342"/>
      <c r="C186" s="317" t="s">
        <v>1022</v>
      </c>
      <c r="D186" s="317"/>
      <c r="E186" s="317"/>
      <c r="F186" s="340" t="s">
        <v>949</v>
      </c>
      <c r="G186" s="317"/>
      <c r="H186" s="317" t="s">
        <v>1023</v>
      </c>
      <c r="I186" s="317" t="s">
        <v>1024</v>
      </c>
      <c r="J186" s="317"/>
      <c r="K186" s="365"/>
    </row>
    <row r="187" s="1" customFormat="1" ht="15" customHeight="1">
      <c r="B187" s="342"/>
      <c r="C187" s="317" t="s">
        <v>1025</v>
      </c>
      <c r="D187" s="317"/>
      <c r="E187" s="317"/>
      <c r="F187" s="340" t="s">
        <v>949</v>
      </c>
      <c r="G187" s="317"/>
      <c r="H187" s="317" t="s">
        <v>1026</v>
      </c>
      <c r="I187" s="317" t="s">
        <v>1024</v>
      </c>
      <c r="J187" s="317"/>
      <c r="K187" s="365"/>
    </row>
    <row r="188" s="1" customFormat="1" ht="15" customHeight="1">
      <c r="B188" s="342"/>
      <c r="C188" s="317" t="s">
        <v>1027</v>
      </c>
      <c r="D188" s="317"/>
      <c r="E188" s="317"/>
      <c r="F188" s="340" t="s">
        <v>949</v>
      </c>
      <c r="G188" s="317"/>
      <c r="H188" s="317" t="s">
        <v>1028</v>
      </c>
      <c r="I188" s="317" t="s">
        <v>1024</v>
      </c>
      <c r="J188" s="317"/>
      <c r="K188" s="365"/>
    </row>
    <row r="189" s="1" customFormat="1" ht="15" customHeight="1">
      <c r="B189" s="342"/>
      <c r="C189" s="378" t="s">
        <v>1029</v>
      </c>
      <c r="D189" s="317"/>
      <c r="E189" s="317"/>
      <c r="F189" s="340" t="s">
        <v>949</v>
      </c>
      <c r="G189" s="317"/>
      <c r="H189" s="317" t="s">
        <v>1030</v>
      </c>
      <c r="I189" s="317" t="s">
        <v>1031</v>
      </c>
      <c r="J189" s="379" t="s">
        <v>1032</v>
      </c>
      <c r="K189" s="365"/>
    </row>
    <row r="190" s="18" customFormat="1" ht="15" customHeight="1">
      <c r="B190" s="380"/>
      <c r="C190" s="381" t="s">
        <v>1033</v>
      </c>
      <c r="D190" s="382"/>
      <c r="E190" s="382"/>
      <c r="F190" s="383" t="s">
        <v>949</v>
      </c>
      <c r="G190" s="382"/>
      <c r="H190" s="382" t="s">
        <v>1034</v>
      </c>
      <c r="I190" s="382" t="s">
        <v>1031</v>
      </c>
      <c r="J190" s="384" t="s">
        <v>1032</v>
      </c>
      <c r="K190" s="385"/>
    </row>
    <row r="191" s="1" customFormat="1" ht="15" customHeight="1">
      <c r="B191" s="342"/>
      <c r="C191" s="378" t="s">
        <v>42</v>
      </c>
      <c r="D191" s="317"/>
      <c r="E191" s="317"/>
      <c r="F191" s="340" t="s">
        <v>943</v>
      </c>
      <c r="G191" s="317"/>
      <c r="H191" s="314" t="s">
        <v>1035</v>
      </c>
      <c r="I191" s="317" t="s">
        <v>1036</v>
      </c>
      <c r="J191" s="317"/>
      <c r="K191" s="365"/>
    </row>
    <row r="192" s="1" customFormat="1" ht="15" customHeight="1">
      <c r="B192" s="342"/>
      <c r="C192" s="378" t="s">
        <v>1037</v>
      </c>
      <c r="D192" s="317"/>
      <c r="E192" s="317"/>
      <c r="F192" s="340" t="s">
        <v>943</v>
      </c>
      <c r="G192" s="317"/>
      <c r="H192" s="317" t="s">
        <v>1038</v>
      </c>
      <c r="I192" s="317" t="s">
        <v>978</v>
      </c>
      <c r="J192" s="317"/>
      <c r="K192" s="365"/>
    </row>
    <row r="193" s="1" customFormat="1" ht="15" customHeight="1">
      <c r="B193" s="342"/>
      <c r="C193" s="378" t="s">
        <v>1039</v>
      </c>
      <c r="D193" s="317"/>
      <c r="E193" s="317"/>
      <c r="F193" s="340" t="s">
        <v>943</v>
      </c>
      <c r="G193" s="317"/>
      <c r="H193" s="317" t="s">
        <v>1040</v>
      </c>
      <c r="I193" s="317" t="s">
        <v>978</v>
      </c>
      <c r="J193" s="317"/>
      <c r="K193" s="365"/>
    </row>
    <row r="194" s="1" customFormat="1" ht="15" customHeight="1">
      <c r="B194" s="342"/>
      <c r="C194" s="378" t="s">
        <v>1041</v>
      </c>
      <c r="D194" s="317"/>
      <c r="E194" s="317"/>
      <c r="F194" s="340" t="s">
        <v>949</v>
      </c>
      <c r="G194" s="317"/>
      <c r="H194" s="317" t="s">
        <v>1042</v>
      </c>
      <c r="I194" s="317" t="s">
        <v>978</v>
      </c>
      <c r="J194" s="317"/>
      <c r="K194" s="365"/>
    </row>
    <row r="195" s="1" customFormat="1" ht="15" customHeight="1">
      <c r="B195" s="371"/>
      <c r="C195" s="386"/>
      <c r="D195" s="351"/>
      <c r="E195" s="351"/>
      <c r="F195" s="351"/>
      <c r="G195" s="351"/>
      <c r="H195" s="351"/>
      <c r="I195" s="351"/>
      <c r="J195" s="351"/>
      <c r="K195" s="372"/>
    </row>
    <row r="196" s="1" customFormat="1" ht="18.75" customHeight="1">
      <c r="B196" s="353"/>
      <c r="C196" s="363"/>
      <c r="D196" s="363"/>
      <c r="E196" s="363"/>
      <c r="F196" s="373"/>
      <c r="G196" s="363"/>
      <c r="H196" s="363"/>
      <c r="I196" s="363"/>
      <c r="J196" s="363"/>
      <c r="K196" s="353"/>
    </row>
    <row r="197" s="1" customFormat="1" ht="18.75" customHeight="1">
      <c r="B197" s="353"/>
      <c r="C197" s="363"/>
      <c r="D197" s="363"/>
      <c r="E197" s="363"/>
      <c r="F197" s="373"/>
      <c r="G197" s="363"/>
      <c r="H197" s="363"/>
      <c r="I197" s="363"/>
      <c r="J197" s="363"/>
      <c r="K197" s="353"/>
    </row>
    <row r="198" s="1" customFormat="1" ht="18.75" customHeight="1">
      <c r="B198" s="325"/>
      <c r="C198" s="325"/>
      <c r="D198" s="325"/>
      <c r="E198" s="325"/>
      <c r="F198" s="325"/>
      <c r="G198" s="325"/>
      <c r="H198" s="325"/>
      <c r="I198" s="325"/>
      <c r="J198" s="325"/>
      <c r="K198" s="325"/>
    </row>
    <row r="199" s="1" customFormat="1" ht="13.5">
      <c r="B199" s="304"/>
      <c r="C199" s="305"/>
      <c r="D199" s="305"/>
      <c r="E199" s="305"/>
      <c r="F199" s="305"/>
      <c r="G199" s="305"/>
      <c r="H199" s="305"/>
      <c r="I199" s="305"/>
      <c r="J199" s="305"/>
      <c r="K199" s="306"/>
    </row>
    <row r="200" s="1" customFormat="1" ht="21">
      <c r="B200" s="307"/>
      <c r="C200" s="308" t="s">
        <v>1043</v>
      </c>
      <c r="D200" s="308"/>
      <c r="E200" s="308"/>
      <c r="F200" s="308"/>
      <c r="G200" s="308"/>
      <c r="H200" s="308"/>
      <c r="I200" s="308"/>
      <c r="J200" s="308"/>
      <c r="K200" s="309"/>
    </row>
    <row r="201" s="1" customFormat="1" ht="25.5" customHeight="1">
      <c r="B201" s="307"/>
      <c r="C201" s="387" t="s">
        <v>1044</v>
      </c>
      <c r="D201" s="387"/>
      <c r="E201" s="387"/>
      <c r="F201" s="387" t="s">
        <v>1045</v>
      </c>
      <c r="G201" s="388"/>
      <c r="H201" s="387" t="s">
        <v>1046</v>
      </c>
      <c r="I201" s="387"/>
      <c r="J201" s="387"/>
      <c r="K201" s="309"/>
    </row>
    <row r="202" s="1" customFormat="1" ht="5.25" customHeight="1">
      <c r="B202" s="342"/>
      <c r="C202" s="337"/>
      <c r="D202" s="337"/>
      <c r="E202" s="337"/>
      <c r="F202" s="337"/>
      <c r="G202" s="363"/>
      <c r="H202" s="337"/>
      <c r="I202" s="337"/>
      <c r="J202" s="337"/>
      <c r="K202" s="365"/>
    </row>
    <row r="203" s="1" customFormat="1" ht="15" customHeight="1">
      <c r="B203" s="342"/>
      <c r="C203" s="317" t="s">
        <v>1036</v>
      </c>
      <c r="D203" s="317"/>
      <c r="E203" s="317"/>
      <c r="F203" s="340" t="s">
        <v>43</v>
      </c>
      <c r="G203" s="317"/>
      <c r="H203" s="317" t="s">
        <v>1047</v>
      </c>
      <c r="I203" s="317"/>
      <c r="J203" s="317"/>
      <c r="K203" s="365"/>
    </row>
    <row r="204" s="1" customFormat="1" ht="15" customHeight="1">
      <c r="B204" s="342"/>
      <c r="C204" s="317"/>
      <c r="D204" s="317"/>
      <c r="E204" s="317"/>
      <c r="F204" s="340" t="s">
        <v>44</v>
      </c>
      <c r="G204" s="317"/>
      <c r="H204" s="317" t="s">
        <v>1048</v>
      </c>
      <c r="I204" s="317"/>
      <c r="J204" s="317"/>
      <c r="K204" s="365"/>
    </row>
    <row r="205" s="1" customFormat="1" ht="15" customHeight="1">
      <c r="B205" s="342"/>
      <c r="C205" s="317"/>
      <c r="D205" s="317"/>
      <c r="E205" s="317"/>
      <c r="F205" s="340" t="s">
        <v>47</v>
      </c>
      <c r="G205" s="317"/>
      <c r="H205" s="317" t="s">
        <v>1049</v>
      </c>
      <c r="I205" s="317"/>
      <c r="J205" s="317"/>
      <c r="K205" s="365"/>
    </row>
    <row r="206" s="1" customFormat="1" ht="15" customHeight="1">
      <c r="B206" s="342"/>
      <c r="C206" s="317"/>
      <c r="D206" s="317"/>
      <c r="E206" s="317"/>
      <c r="F206" s="340" t="s">
        <v>45</v>
      </c>
      <c r="G206" s="317"/>
      <c r="H206" s="317" t="s">
        <v>1050</v>
      </c>
      <c r="I206" s="317"/>
      <c r="J206" s="317"/>
      <c r="K206" s="365"/>
    </row>
    <row r="207" s="1" customFormat="1" ht="15" customHeight="1">
      <c r="B207" s="342"/>
      <c r="C207" s="317"/>
      <c r="D207" s="317"/>
      <c r="E207" s="317"/>
      <c r="F207" s="340" t="s">
        <v>46</v>
      </c>
      <c r="G207" s="317"/>
      <c r="H207" s="317" t="s">
        <v>1051</v>
      </c>
      <c r="I207" s="317"/>
      <c r="J207" s="317"/>
      <c r="K207" s="365"/>
    </row>
    <row r="208" s="1" customFormat="1" ht="15" customHeight="1">
      <c r="B208" s="342"/>
      <c r="C208" s="317"/>
      <c r="D208" s="317"/>
      <c r="E208" s="317"/>
      <c r="F208" s="340"/>
      <c r="G208" s="317"/>
      <c r="H208" s="317"/>
      <c r="I208" s="317"/>
      <c r="J208" s="317"/>
      <c r="K208" s="365"/>
    </row>
    <row r="209" s="1" customFormat="1" ht="15" customHeight="1">
      <c r="B209" s="342"/>
      <c r="C209" s="317" t="s">
        <v>990</v>
      </c>
      <c r="D209" s="317"/>
      <c r="E209" s="317"/>
      <c r="F209" s="340" t="s">
        <v>79</v>
      </c>
      <c r="G209" s="317"/>
      <c r="H209" s="317" t="s">
        <v>1052</v>
      </c>
      <c r="I209" s="317"/>
      <c r="J209" s="317"/>
      <c r="K209" s="365"/>
    </row>
    <row r="210" s="1" customFormat="1" ht="15" customHeight="1">
      <c r="B210" s="342"/>
      <c r="C210" s="317"/>
      <c r="D210" s="317"/>
      <c r="E210" s="317"/>
      <c r="F210" s="340" t="s">
        <v>887</v>
      </c>
      <c r="G210" s="317"/>
      <c r="H210" s="317" t="s">
        <v>888</v>
      </c>
      <c r="I210" s="317"/>
      <c r="J210" s="317"/>
      <c r="K210" s="365"/>
    </row>
    <row r="211" s="1" customFormat="1" ht="15" customHeight="1">
      <c r="B211" s="342"/>
      <c r="C211" s="317"/>
      <c r="D211" s="317"/>
      <c r="E211" s="317"/>
      <c r="F211" s="340" t="s">
        <v>885</v>
      </c>
      <c r="G211" s="317"/>
      <c r="H211" s="317" t="s">
        <v>1053</v>
      </c>
      <c r="I211" s="317"/>
      <c r="J211" s="317"/>
      <c r="K211" s="365"/>
    </row>
    <row r="212" s="1" customFormat="1" ht="15" customHeight="1">
      <c r="B212" s="389"/>
      <c r="C212" s="317"/>
      <c r="D212" s="317"/>
      <c r="E212" s="317"/>
      <c r="F212" s="340" t="s">
        <v>85</v>
      </c>
      <c r="G212" s="378"/>
      <c r="H212" s="369" t="s">
        <v>889</v>
      </c>
      <c r="I212" s="369"/>
      <c r="J212" s="369"/>
      <c r="K212" s="390"/>
    </row>
    <row r="213" s="1" customFormat="1" ht="15" customHeight="1">
      <c r="B213" s="389"/>
      <c r="C213" s="317"/>
      <c r="D213" s="317"/>
      <c r="E213" s="317"/>
      <c r="F213" s="340" t="s">
        <v>890</v>
      </c>
      <c r="G213" s="378"/>
      <c r="H213" s="369" t="s">
        <v>1054</v>
      </c>
      <c r="I213" s="369"/>
      <c r="J213" s="369"/>
      <c r="K213" s="390"/>
    </row>
    <row r="214" s="1" customFormat="1" ht="15" customHeight="1">
      <c r="B214" s="389"/>
      <c r="C214" s="317"/>
      <c r="D214" s="317"/>
      <c r="E214" s="317"/>
      <c r="F214" s="340"/>
      <c r="G214" s="378"/>
      <c r="H214" s="369"/>
      <c r="I214" s="369"/>
      <c r="J214" s="369"/>
      <c r="K214" s="390"/>
    </row>
    <row r="215" s="1" customFormat="1" ht="15" customHeight="1">
      <c r="B215" s="389"/>
      <c r="C215" s="317" t="s">
        <v>1014</v>
      </c>
      <c r="D215" s="317"/>
      <c r="E215" s="317"/>
      <c r="F215" s="340">
        <v>1</v>
      </c>
      <c r="G215" s="378"/>
      <c r="H215" s="369" t="s">
        <v>1055</v>
      </c>
      <c r="I215" s="369"/>
      <c r="J215" s="369"/>
      <c r="K215" s="390"/>
    </row>
    <row r="216" s="1" customFormat="1" ht="15" customHeight="1">
      <c r="B216" s="389"/>
      <c r="C216" s="317"/>
      <c r="D216" s="317"/>
      <c r="E216" s="317"/>
      <c r="F216" s="340">
        <v>2</v>
      </c>
      <c r="G216" s="378"/>
      <c r="H216" s="369" t="s">
        <v>1056</v>
      </c>
      <c r="I216" s="369"/>
      <c r="J216" s="369"/>
      <c r="K216" s="390"/>
    </row>
    <row r="217" s="1" customFormat="1" ht="15" customHeight="1">
      <c r="B217" s="389"/>
      <c r="C217" s="317"/>
      <c r="D217" s="317"/>
      <c r="E217" s="317"/>
      <c r="F217" s="340">
        <v>3</v>
      </c>
      <c r="G217" s="378"/>
      <c r="H217" s="369" t="s">
        <v>1057</v>
      </c>
      <c r="I217" s="369"/>
      <c r="J217" s="369"/>
      <c r="K217" s="390"/>
    </row>
    <row r="218" s="1" customFormat="1" ht="15" customHeight="1">
      <c r="B218" s="389"/>
      <c r="C218" s="317"/>
      <c r="D218" s="317"/>
      <c r="E218" s="317"/>
      <c r="F218" s="340">
        <v>4</v>
      </c>
      <c r="G218" s="378"/>
      <c r="H218" s="369" t="s">
        <v>1058</v>
      </c>
      <c r="I218" s="369"/>
      <c r="J218" s="369"/>
      <c r="K218" s="390"/>
    </row>
    <row r="219" s="1" customFormat="1" ht="12.75" customHeight="1">
      <c r="B219" s="391"/>
      <c r="C219" s="392"/>
      <c r="D219" s="392"/>
      <c r="E219" s="392"/>
      <c r="F219" s="392"/>
      <c r="G219" s="392"/>
      <c r="H219" s="392"/>
      <c r="I219" s="392"/>
      <c r="J219" s="392"/>
      <c r="K219" s="39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Pepa</dc:creator>
  <cp:lastModifiedBy>Pepa</cp:lastModifiedBy>
  <dcterms:created xsi:type="dcterms:W3CDTF">2025-02-18T12:42:23Z</dcterms:created>
  <dcterms:modified xsi:type="dcterms:W3CDTF">2025-02-18T12:42:30Z</dcterms:modified>
</cp:coreProperties>
</file>