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3 - Vnější a vnitřní ..." sheetId="2" r:id="rId2"/>
    <sheet name="SO 04 - VO" sheetId="3" r:id="rId3"/>
    <sheet name="SO-00 - VRN" sheetId="4" r:id="rId4"/>
    <sheet name="SO-01 - SPODNÍ STAVBA" sheetId="5" r:id="rId5"/>
    <sheet name="SO-02 - HORNÍ STAVBA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03 - Vnější a vnitřní ...'!$C$91:$K$480</definedName>
    <definedName name="_xlnm.Print_Area" localSheetId="1">'SO 03 - Vnější a vnitřní ...'!$C$4:$J$39,'SO 03 - Vnější a vnitřní ...'!$C$45:$J$73,'SO 03 - Vnější a vnitřní ...'!$C$79:$K$480</definedName>
    <definedName name="_xlnm.Print_Titles" localSheetId="1">'SO 03 - Vnější a vnitřní ...'!$91:$91</definedName>
    <definedName name="_xlnm._FilterDatabase" localSheetId="2" hidden="1">'SO 04 - VO'!$C$83:$K$121</definedName>
    <definedName name="_xlnm.Print_Area" localSheetId="2">'SO 04 - VO'!$C$4:$J$39,'SO 04 - VO'!$C$45:$J$65,'SO 04 - VO'!$C$71:$K$121</definedName>
    <definedName name="_xlnm.Print_Titles" localSheetId="2">'SO 04 - VO'!$83:$83</definedName>
    <definedName name="_xlnm._FilterDatabase" localSheetId="3" hidden="1">'SO-00 - VRN'!$C$83:$K$114</definedName>
    <definedName name="_xlnm.Print_Area" localSheetId="3">'SO-00 - VRN'!$C$4:$J$39,'SO-00 - VRN'!$C$45:$J$65,'SO-00 - VRN'!$C$71:$K$114</definedName>
    <definedName name="_xlnm.Print_Titles" localSheetId="3">'SO-00 - VRN'!$83:$83</definedName>
    <definedName name="_xlnm._FilterDatabase" localSheetId="4" hidden="1">'SO-01 - SPODNÍ STAVBA'!$C$84:$K$176</definedName>
    <definedName name="_xlnm.Print_Area" localSheetId="4">'SO-01 - SPODNÍ STAVBA'!$C$4:$J$39,'SO-01 - SPODNÍ STAVBA'!$C$45:$J$66,'SO-01 - SPODNÍ STAVBA'!$C$72:$K$176</definedName>
    <definedName name="_xlnm.Print_Titles" localSheetId="4">'SO-01 - SPODNÍ STAVBA'!$84:$84</definedName>
    <definedName name="_xlnm._FilterDatabase" localSheetId="5" hidden="1">'SO-02 - HORNÍ STAVBA'!$C$109:$K$563</definedName>
    <definedName name="_xlnm.Print_Area" localSheetId="5">'SO-02 - HORNÍ STAVBA'!$C$4:$J$39,'SO-02 - HORNÍ STAVBA'!$C$45:$J$91,'SO-02 - HORNÍ STAVBA'!$C$97:$K$563</definedName>
    <definedName name="_xlnm.Print_Titles" localSheetId="5">'SO-02 - HORNÍ STAVBA'!$109:$109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6"/>
  <c r="BH526"/>
  <c r="BG526"/>
  <c r="BF526"/>
  <c r="T526"/>
  <c r="R526"/>
  <c r="P526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0"/>
  <c r="BH510"/>
  <c r="BG510"/>
  <c r="BF510"/>
  <c r="T510"/>
  <c r="R510"/>
  <c r="P510"/>
  <c r="BI507"/>
  <c r="BH507"/>
  <c r="BG507"/>
  <c r="BF507"/>
  <c r="T507"/>
  <c r="R507"/>
  <c r="P507"/>
  <c r="BI506"/>
  <c r="BH506"/>
  <c r="BG506"/>
  <c r="BF506"/>
  <c r="T506"/>
  <c r="R506"/>
  <c r="P506"/>
  <c r="BI501"/>
  <c r="BH501"/>
  <c r="BG501"/>
  <c r="BF501"/>
  <c r="T501"/>
  <c r="R501"/>
  <c r="P501"/>
  <c r="BI498"/>
  <c r="BH498"/>
  <c r="BG498"/>
  <c r="BF498"/>
  <c r="T498"/>
  <c r="R498"/>
  <c r="P498"/>
  <c r="BI497"/>
  <c r="BH497"/>
  <c r="BG497"/>
  <c r="BF497"/>
  <c r="T497"/>
  <c r="R497"/>
  <c r="P497"/>
  <c r="BI491"/>
  <c r="BH491"/>
  <c r="BG491"/>
  <c r="BF491"/>
  <c r="T491"/>
  <c r="R491"/>
  <c r="P491"/>
  <c r="BI488"/>
  <c r="BH488"/>
  <c r="BG488"/>
  <c r="BF488"/>
  <c r="T488"/>
  <c r="R488"/>
  <c r="P488"/>
  <c r="BI487"/>
  <c r="BH487"/>
  <c r="BG487"/>
  <c r="BF487"/>
  <c r="T487"/>
  <c r="R487"/>
  <c r="P487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6"/>
  <c r="BH476"/>
  <c r="BG476"/>
  <c r="BF476"/>
  <c r="T476"/>
  <c r="R476"/>
  <c r="P476"/>
  <c r="BI473"/>
  <c r="BH473"/>
  <c r="BG473"/>
  <c r="BF473"/>
  <c r="T473"/>
  <c r="R473"/>
  <c r="P473"/>
  <c r="BI472"/>
  <c r="BH472"/>
  <c r="BG472"/>
  <c r="BF472"/>
  <c r="T472"/>
  <c r="R472"/>
  <c r="P472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45"/>
  <c r="BH445"/>
  <c r="BG445"/>
  <c r="BF445"/>
  <c r="T445"/>
  <c r="R445"/>
  <c r="P445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0"/>
  <c r="BH260"/>
  <c r="BG260"/>
  <c r="BF260"/>
  <c r="T260"/>
  <c r="R260"/>
  <c r="P260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F104"/>
  <c r="E102"/>
  <c r="F52"/>
  <c r="E50"/>
  <c r="J24"/>
  <c r="E24"/>
  <c r="J107"/>
  <c r="J23"/>
  <c r="J21"/>
  <c r="E21"/>
  <c r="J106"/>
  <c r="J20"/>
  <c r="J18"/>
  <c r="E18"/>
  <c r="F107"/>
  <c r="J17"/>
  <c r="J15"/>
  <c r="E15"/>
  <c r="F106"/>
  <c r="J14"/>
  <c r="J12"/>
  <c r="J52"/>
  <c r="E7"/>
  <c r="E100"/>
  <c i="5" r="J37"/>
  <c r="J36"/>
  <c i="1" r="AY58"/>
  <c i="5" r="J35"/>
  <c i="1" r="AX58"/>
  <c i="5"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48"/>
  <c i="4" r="J37"/>
  <c r="J36"/>
  <c i="1" r="AY57"/>
  <c i="4" r="J35"/>
  <c i="1" r="AX57"/>
  <c i="4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48"/>
  <c i="3" r="J37"/>
  <c r="J36"/>
  <c i="1" r="AY56"/>
  <c i="3" r="J35"/>
  <c i="1" r="AX56"/>
  <c i="3"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78"/>
  <c r="E7"/>
  <c r="E74"/>
  <c i="2" r="J37"/>
  <c r="J36"/>
  <c i="1" r="AY55"/>
  <c i="2" r="J35"/>
  <c i="1" r="AX55"/>
  <c i="2" r="BI479"/>
  <c r="BH479"/>
  <c r="BG479"/>
  <c r="BF479"/>
  <c r="T479"/>
  <c r="R479"/>
  <c r="P479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2"/>
  <c r="BH412"/>
  <c r="BG412"/>
  <c r="BF412"/>
  <c r="T412"/>
  <c r="R412"/>
  <c r="P412"/>
  <c r="BI411"/>
  <c r="BH411"/>
  <c r="BG411"/>
  <c r="BF411"/>
  <c r="T411"/>
  <c r="R411"/>
  <c r="P411"/>
  <c r="BI405"/>
  <c r="BH405"/>
  <c r="BG405"/>
  <c r="BF405"/>
  <c r="T405"/>
  <c r="R405"/>
  <c r="P405"/>
  <c r="BI402"/>
  <c r="BH402"/>
  <c r="BG402"/>
  <c r="BF402"/>
  <c r="T402"/>
  <c r="R402"/>
  <c r="P402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T385"/>
  <c r="R386"/>
  <c r="R385"/>
  <c r="P386"/>
  <c r="P385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18"/>
  <c r="BH318"/>
  <c r="BG318"/>
  <c r="BF318"/>
  <c r="T318"/>
  <c r="R318"/>
  <c r="P318"/>
  <c r="BI308"/>
  <c r="BH308"/>
  <c r="BG308"/>
  <c r="BF308"/>
  <c r="T308"/>
  <c r="R308"/>
  <c r="P308"/>
  <c r="BI301"/>
  <c r="BH301"/>
  <c r="BG301"/>
  <c r="BF301"/>
  <c r="T301"/>
  <c r="T300"/>
  <c r="R301"/>
  <c r="R300"/>
  <c r="P301"/>
  <c r="P300"/>
  <c r="BI295"/>
  <c r="BH295"/>
  <c r="BG295"/>
  <c r="BF295"/>
  <c r="T295"/>
  <c r="R295"/>
  <c r="P295"/>
  <c r="BI294"/>
  <c r="BH294"/>
  <c r="BG294"/>
  <c r="BF294"/>
  <c r="T294"/>
  <c r="R294"/>
  <c r="P294"/>
  <c r="BI289"/>
  <c r="BH289"/>
  <c r="BG289"/>
  <c r="BF289"/>
  <c r="T289"/>
  <c r="R289"/>
  <c r="P289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7"/>
  <c r="BH257"/>
  <c r="BG257"/>
  <c r="BF257"/>
  <c r="T257"/>
  <c r="R257"/>
  <c r="P257"/>
  <c r="BI251"/>
  <c r="BH251"/>
  <c r="BG251"/>
  <c r="BF251"/>
  <c r="T251"/>
  <c r="R251"/>
  <c r="P251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89"/>
  <c r="BH189"/>
  <c r="BG189"/>
  <c r="BF189"/>
  <c r="T189"/>
  <c r="R189"/>
  <c r="P189"/>
  <c r="BI180"/>
  <c r="BH180"/>
  <c r="BG180"/>
  <c r="BF180"/>
  <c r="T180"/>
  <c r="R180"/>
  <c r="P180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37"/>
  <c r="BH137"/>
  <c r="BG137"/>
  <c r="BF137"/>
  <c r="T137"/>
  <c r="R137"/>
  <c r="P137"/>
  <c r="BI131"/>
  <c r="BH131"/>
  <c r="BG131"/>
  <c r="BF131"/>
  <c r="T131"/>
  <c r="R131"/>
  <c r="P131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F86"/>
  <c r="E84"/>
  <c r="F52"/>
  <c r="E50"/>
  <c r="J24"/>
  <c r="E24"/>
  <c r="J55"/>
  <c r="J23"/>
  <c r="J21"/>
  <c r="E21"/>
  <c r="J54"/>
  <c r="J20"/>
  <c r="J18"/>
  <c r="E18"/>
  <c r="F89"/>
  <c r="J17"/>
  <c r="J15"/>
  <c r="E15"/>
  <c r="F88"/>
  <c r="J14"/>
  <c r="J12"/>
  <c r="J52"/>
  <c r="E7"/>
  <c r="E82"/>
  <c i="1" r="L50"/>
  <c r="AM50"/>
  <c r="AM49"/>
  <c r="L49"/>
  <c r="AM47"/>
  <c r="L47"/>
  <c r="L45"/>
  <c r="L44"/>
  <c i="2" r="BK439"/>
  <c r="BK479"/>
  <c r="BK137"/>
  <c i="5" r="J93"/>
  <c i="6" r="J169"/>
  <c r="J154"/>
  <c r="J433"/>
  <c r="BK307"/>
  <c r="J440"/>
  <c r="J271"/>
  <c r="BK215"/>
  <c i="2" r="J325"/>
  <c r="J353"/>
  <c i="4" r="J93"/>
  <c i="6" r="BK267"/>
  <c r="BK249"/>
  <c r="BK223"/>
  <c r="BK419"/>
  <c r="BK356"/>
  <c i="2" r="J455"/>
  <c r="J204"/>
  <c i="4" r="BK101"/>
  <c i="6" r="BK313"/>
  <c r="J313"/>
  <c r="BK211"/>
  <c i="2" r="BK154"/>
  <c r="BK365"/>
  <c i="4" r="BK97"/>
  <c i="6" r="J546"/>
  <c r="J206"/>
  <c r="J267"/>
  <c r="BK253"/>
  <c i="2" r="BK425"/>
  <c r="BK116"/>
  <c r="BK325"/>
  <c i="3" r="J94"/>
  <c i="4" r="J99"/>
  <c i="5" r="BK159"/>
  <c i="6" r="J552"/>
  <c r="BK345"/>
  <c r="BK242"/>
  <c r="BK411"/>
  <c r="J445"/>
  <c r="BK560"/>
  <c r="BK562"/>
  <c r="BK131"/>
  <c i="2" r="J189"/>
  <c r="J250"/>
  <c i="5" r="J108"/>
  <c i="6" r="J195"/>
  <c r="BK445"/>
  <c i="2" r="J159"/>
  <c i="6" r="J429"/>
  <c r="BK548"/>
  <c r="J329"/>
  <c r="J560"/>
  <c i="2" r="J462"/>
  <c r="BK455"/>
  <c i="3" r="BK111"/>
  <c i="6" r="BK309"/>
  <c r="BK123"/>
  <c i="3" r="J103"/>
  <c i="5" r="BK112"/>
  <c i="6" r="J408"/>
  <c r="J544"/>
  <c r="BK133"/>
  <c r="J390"/>
  <c i="2" r="J439"/>
  <c r="BK348"/>
  <c i="3" r="BK120"/>
  <c i="6" r="J473"/>
  <c i="4" r="BK91"/>
  <c i="5" r="J126"/>
  <c i="6" r="BK527"/>
  <c r="BK406"/>
  <c r="BK274"/>
  <c r="J182"/>
  <c r="J190"/>
  <c r="J247"/>
  <c i="2" r="BK353"/>
  <c i="6" r="J456"/>
  <c r="J379"/>
  <c r="BK171"/>
  <c r="J548"/>
  <c i="2" r="BK204"/>
  <c i="6" r="BK531"/>
  <c r="BK164"/>
  <c r="J231"/>
  <c i="2" r="J380"/>
  <c r="J301"/>
  <c i="4" r="BK99"/>
  <c i="6" r="BK469"/>
  <c r="J491"/>
  <c r="J349"/>
  <c r="J123"/>
  <c r="J531"/>
  <c r="BK201"/>
  <c r="BK118"/>
  <c r="J470"/>
  <c i="2" r="BK220"/>
  <c i="4" r="BK93"/>
  <c i="6" r="J411"/>
  <c r="BK358"/>
  <c r="BK127"/>
  <c i="3" r="BK92"/>
  <c i="6" r="J527"/>
  <c r="J253"/>
  <c r="BK318"/>
  <c r="BK302"/>
  <c r="BK162"/>
  <c i="2" r="BK390"/>
  <c i="3" r="J117"/>
  <c i="6" r="BK529"/>
  <c r="BK121"/>
  <c r="J260"/>
  <c i="2" r="J295"/>
  <c r="BK415"/>
  <c r="BK405"/>
  <c i="5" r="J157"/>
  <c i="6" r="BK352"/>
  <c r="J284"/>
  <c r="J435"/>
  <c i="5" r="J164"/>
  <c i="6" r="J462"/>
  <c i="1" r="AS54"/>
  <c i="6" r="BK233"/>
  <c r="BK295"/>
  <c i="2" r="J215"/>
  <c r="BK258"/>
  <c i="3" r="BK97"/>
  <c i="6" r="BK388"/>
  <c r="BK113"/>
  <c r="J453"/>
  <c r="BK297"/>
  <c r="BK540"/>
  <c i="2" r="BK386"/>
  <c r="BK308"/>
  <c r="BK371"/>
  <c i="3" r="J89"/>
  <c r="BK109"/>
  <c i="5" r="J128"/>
  <c r="J88"/>
  <c i="6" r="J476"/>
  <c r="BK335"/>
  <c r="J255"/>
  <c r="J276"/>
  <c r="BK408"/>
  <c r="J529"/>
  <c r="J213"/>
  <c r="J400"/>
  <c r="J506"/>
  <c i="2" r="BK294"/>
  <c r="BK131"/>
  <c r="J263"/>
  <c i="3" r="J120"/>
  <c i="4" r="J113"/>
  <c i="5" r="BK108"/>
  <c i="6" r="BK479"/>
  <c r="BK229"/>
  <c r="J307"/>
  <c r="BK327"/>
  <c r="BK519"/>
  <c r="BK546"/>
  <c i="5" r="J112"/>
  <c i="6" r="J497"/>
  <c r="BK433"/>
  <c i="2" r="J348"/>
  <c r="BK229"/>
  <c i="4" r="J110"/>
  <c i="6" r="BK472"/>
  <c r="J419"/>
  <c r="BK426"/>
  <c r="BK558"/>
  <c r="BK186"/>
  <c i="2" r="J443"/>
  <c r="J356"/>
  <c r="J116"/>
  <c r="J308"/>
  <c i="4" r="J91"/>
  <c i="5" r="BK139"/>
  <c i="6" r="BK337"/>
  <c r="BK158"/>
  <c r="BK534"/>
  <c r="BK497"/>
  <c r="J368"/>
  <c r="J556"/>
  <c r="J289"/>
  <c r="J386"/>
  <c i="2" r="J195"/>
  <c r="J164"/>
  <c r="J405"/>
  <c r="J371"/>
  <c r="J470"/>
  <c r="BK412"/>
  <c r="J233"/>
  <c r="BK110"/>
  <c i="3" r="BK115"/>
  <c i="4" r="J101"/>
  <c r="BK105"/>
  <c r="J95"/>
  <c i="5" r="J175"/>
  <c r="BK175"/>
  <c r="J173"/>
  <c r="BK141"/>
  <c i="6" r="BK544"/>
  <c r="J519"/>
  <c r="BK435"/>
  <c r="BK375"/>
  <c r="J219"/>
  <c r="J171"/>
  <c r="BK507"/>
  <c r="J302"/>
  <c r="J223"/>
  <c r="J158"/>
  <c r="J152"/>
  <c r="J406"/>
  <c r="J331"/>
  <c r="J558"/>
  <c r="J388"/>
  <c r="J113"/>
  <c i="2" r="BK470"/>
  <c i="6" r="BK398"/>
  <c i="2" r="J451"/>
  <c i="4" r="J97"/>
  <c i="6" r="BK552"/>
  <c r="BK255"/>
  <c r="J487"/>
  <c r="J352"/>
  <c r="J259"/>
  <c r="J532"/>
  <c r="BK190"/>
  <c i="2" r="J212"/>
  <c r="J412"/>
  <c i="6" r="BK532"/>
  <c r="BK182"/>
  <c r="J217"/>
  <c i="2" r="J411"/>
  <c i="4" r="BK95"/>
  <c i="6" r="J320"/>
  <c r="BK151"/>
  <c r="BK320"/>
  <c r="J536"/>
  <c i="2" r="BK375"/>
  <c i="3" r="BK89"/>
  <c i="6" r="J550"/>
  <c r="J421"/>
  <c r="BK431"/>
  <c i="2" r="J415"/>
  <c r="J365"/>
  <c i="3" r="BK94"/>
  <c i="6" r="J517"/>
  <c r="BK377"/>
  <c r="J402"/>
  <c r="BK213"/>
  <c i="2" r="J361"/>
  <c i="3" r="J115"/>
  <c i="6" r="J205"/>
  <c r="J201"/>
  <c i="2" r="J240"/>
  <c r="BK251"/>
  <c i="5" r="J103"/>
  <c i="6" r="J431"/>
  <c r="BK368"/>
  <c r="J131"/>
  <c r="J384"/>
  <c r="J149"/>
  <c r="J278"/>
  <c i="2" r="BK148"/>
  <c r="BK443"/>
  <c i="6" r="J354"/>
  <c r="BK169"/>
  <c r="J322"/>
  <c i="2" r="BK198"/>
  <c r="BK466"/>
  <c i="6" r="J438"/>
  <c r="BK488"/>
  <c r="BK152"/>
  <c r="J135"/>
  <c i="4" r="J87"/>
  <c i="2" r="BK189"/>
  <c r="BK340"/>
  <c i="6" r="BK140"/>
  <c r="J510"/>
  <c r="J464"/>
  <c i="2" r="J95"/>
  <c r="J390"/>
  <c i="5" r="J139"/>
  <c i="6" r="BK273"/>
  <c r="J229"/>
  <c r="J423"/>
  <c r="BK206"/>
  <c i="2" r="BK122"/>
  <c r="BK263"/>
  <c r="J170"/>
  <c r="BK283"/>
  <c i="3" r="J99"/>
  <c i="4" r="BK94"/>
  <c i="5" r="J123"/>
  <c r="BK123"/>
  <c i="6" r="BK487"/>
  <c r="J193"/>
  <c r="J507"/>
  <c r="BK526"/>
  <c r="J472"/>
  <c i="2" r="BK195"/>
  <c r="J258"/>
  <c i="3" r="BK87"/>
  <c i="5" r="BK168"/>
  <c i="6" r="BK423"/>
  <c r="BK416"/>
  <c r="J534"/>
  <c i="2" r="BK224"/>
  <c i="6" r="BK276"/>
  <c r="J118"/>
  <c r="J347"/>
  <c r="J324"/>
  <c i="2" r="BK395"/>
  <c i="3" r="J118"/>
  <c i="5" r="BK90"/>
  <c i="6" r="BK384"/>
  <c r="BK265"/>
  <c r="J477"/>
  <c i="5" r="J121"/>
  <c i="6" r="J233"/>
  <c r="BK193"/>
  <c r="BK476"/>
  <c r="J115"/>
  <c i="2" r="J283"/>
  <c r="BK164"/>
  <c i="5" r="BK171"/>
  <c i="6" r="BK506"/>
  <c r="J337"/>
  <c r="J520"/>
  <c i="2" r="BK215"/>
  <c i="4" r="J103"/>
  <c i="6" r="BK542"/>
  <c r="J127"/>
  <c r="J121"/>
  <c i="5" r="J168"/>
  <c i="6" r="BK349"/>
  <c i="2" r="BK431"/>
  <c i="3" r="J113"/>
  <c i="6" r="BK361"/>
  <c r="BK429"/>
  <c r="J140"/>
  <c i="2" r="BK318"/>
  <c r="J198"/>
  <c i="6" r="BK480"/>
  <c r="BK456"/>
  <c r="BK464"/>
  <c r="BK224"/>
  <c r="BK459"/>
  <c i="2" r="J340"/>
  <c r="J266"/>
  <c r="J435"/>
  <c r="J447"/>
  <c i="4" r="J94"/>
  <c i="5" r="BK162"/>
  <c r="BK88"/>
  <c i="2" r="BK257"/>
  <c r="BK373"/>
  <c i="3" r="J92"/>
  <c i="5" r="BK128"/>
  <c i="6" r="BK115"/>
  <c r="J242"/>
  <c i="2" r="BK435"/>
  <c i="6" r="BK347"/>
  <c r="BK440"/>
  <c r="J404"/>
  <c i="2" r="BK250"/>
  <c r="J479"/>
  <c r="J294"/>
  <c i="4" r="BK89"/>
  <c i="6" r="BK554"/>
  <c r="J398"/>
  <c i="2" r="J122"/>
  <c i="5" r="BK126"/>
  <c i="6" r="J501"/>
  <c r="J186"/>
  <c r="J179"/>
  <c r="J318"/>
  <c i="2" r="BK180"/>
  <c r="J466"/>
  <c r="J224"/>
  <c i="5" r="BK148"/>
  <c i="6" r="J162"/>
  <c r="J333"/>
  <c r="J237"/>
  <c r="BK284"/>
  <c r="BK404"/>
  <c r="BK154"/>
  <c r="J554"/>
  <c i="5" r="J159"/>
  <c i="2" r="J375"/>
  <c i="3" r="J111"/>
  <c i="6" r="J370"/>
  <c r="J457"/>
  <c r="J538"/>
  <c i="2" r="BK402"/>
  <c i="4" r="BK110"/>
  <c i="6" r="BK515"/>
  <c r="J184"/>
  <c r="J327"/>
  <c i="2" r="BK478"/>
  <c r="J289"/>
  <c r="J244"/>
  <c r="BK356"/>
  <c r="J425"/>
  <c i="4" r="BK103"/>
  <c i="5" r="BK143"/>
  <c r="BK155"/>
  <c i="6" r="J426"/>
  <c r="BK278"/>
  <c r="BK142"/>
  <c r="J295"/>
  <c r="BK501"/>
  <c r="J469"/>
  <c r="J358"/>
  <c i="2" r="BK233"/>
  <c i="5" r="J95"/>
  <c i="2" r="BK331"/>
  <c i="6" r="BK219"/>
  <c i="2" r="J137"/>
  <c i="4" r="BK108"/>
  <c i="5" r="BK121"/>
  <c i="6" r="J224"/>
  <c r="BK400"/>
  <c r="BK458"/>
  <c r="BK340"/>
  <c r="BK514"/>
  <c r="J273"/>
  <c i="2" r="J110"/>
  <c i="5" r="J171"/>
  <c i="6" r="J514"/>
  <c r="BK473"/>
  <c r="BK331"/>
  <c i="2" r="BK244"/>
  <c i="4" r="BK113"/>
  <c i="6" r="BK149"/>
  <c r="BK393"/>
  <c r="BK386"/>
  <c r="BK390"/>
  <c i="2" r="BK335"/>
  <c r="BK289"/>
  <c i="4" r="BK87"/>
  <c i="6" r="J309"/>
  <c r="J361"/>
  <c r="BK195"/>
  <c i="2" r="J154"/>
  <c r="BK458"/>
  <c r="BK105"/>
  <c r="J331"/>
  <c r="J458"/>
  <c r="J272"/>
  <c r="BK170"/>
  <c r="J395"/>
  <c i="3" r="J97"/>
  <c r="J87"/>
  <c i="4" r="J108"/>
  <c i="5" r="BK93"/>
  <c r="J124"/>
  <c r="BK164"/>
  <c i="6" r="BK536"/>
  <c r="BK510"/>
  <c r="J251"/>
  <c r="BK205"/>
  <c r="J142"/>
  <c r="J375"/>
  <c r="BK175"/>
  <c r="J356"/>
  <c r="BK366"/>
  <c r="J211"/>
  <c r="J156"/>
  <c r="BK144"/>
  <c r="BK457"/>
  <c i="3" r="J109"/>
  <c i="6" r="BK556"/>
  <c r="J416"/>
  <c r="J454"/>
  <c r="BK522"/>
  <c i="2" r="BK474"/>
  <c r="J420"/>
  <c i="5" r="J130"/>
  <c i="6" r="BK421"/>
  <c r="BK453"/>
  <c i="2" r="J478"/>
  <c r="BK100"/>
  <c r="J373"/>
  <c i="5" r="BK103"/>
  <c i="6" r="BK402"/>
  <c r="J197"/>
  <c r="J459"/>
  <c r="J345"/>
  <c r="BK520"/>
  <c r="BK260"/>
  <c i="2" r="BK380"/>
  <c i="6" r="BK184"/>
  <c r="J542"/>
  <c r="J241"/>
  <c i="2" r="J402"/>
  <c r="BK447"/>
  <c i="3" r="BK107"/>
  <c i="5" r="J90"/>
  <c i="6" r="BK241"/>
  <c r="BK438"/>
  <c r="J175"/>
  <c i="2" r="J100"/>
  <c r="J148"/>
  <c r="J386"/>
  <c r="BK212"/>
  <c i="4" r="J105"/>
  <c i="5" r="BK173"/>
  <c r="J155"/>
  <c i="6" r="J522"/>
  <c r="BK271"/>
  <c r="J151"/>
  <c r="J297"/>
  <c r="J235"/>
  <c r="BK354"/>
  <c r="BK324"/>
  <c i="2" r="BK266"/>
  <c i="6" r="J274"/>
  <c r="BK322"/>
  <c i="2" r="J257"/>
  <c r="BK411"/>
  <c r="J431"/>
  <c i="5" r="BK130"/>
  <c r="J162"/>
  <c i="6" r="J540"/>
  <c r="BK379"/>
  <c r="J372"/>
  <c r="J335"/>
  <c r="J480"/>
  <c r="BK231"/>
  <c r="J144"/>
  <c r="BK550"/>
  <c i="2" r="J180"/>
  <c r="BK301"/>
  <c i="6" r="J393"/>
  <c r="J249"/>
  <c r="BK156"/>
  <c r="J377"/>
  <c r="BK179"/>
  <c r="J366"/>
  <c r="BK135"/>
  <c i="2" r="J335"/>
  <c r="J251"/>
  <c r="J105"/>
  <c i="3" r="BK118"/>
  <c i="5" r="BK124"/>
  <c r="J141"/>
  <c i="6" r="J467"/>
  <c r="BK237"/>
  <c r="BK477"/>
  <c r="BK372"/>
  <c i="2" r="J229"/>
  <c i="3" r="BK99"/>
  <c i="5" r="J143"/>
  <c i="6" r="BK454"/>
  <c r="BK370"/>
  <c r="BK538"/>
  <c r="BK333"/>
  <c r="J515"/>
  <c r="J458"/>
  <c r="BK247"/>
  <c r="BK217"/>
  <c i="2" r="J220"/>
  <c r="BK272"/>
  <c r="J207"/>
  <c i="3" r="J107"/>
  <c i="4" r="J89"/>
  <c i="5" r="BK95"/>
  <c i="6" r="BK259"/>
  <c r="BK491"/>
  <c r="J164"/>
  <c r="BK462"/>
  <c i="2" r="BK95"/>
  <c r="J278"/>
  <c r="BK462"/>
  <c r="J318"/>
  <c i="3" r="BK113"/>
  <c i="5" r="J148"/>
  <c i="6" r="BK498"/>
  <c r="J133"/>
  <c r="BK470"/>
  <c r="BK251"/>
  <c r="J526"/>
  <c r="J562"/>
  <c i="2" r="BK240"/>
  <c r="J474"/>
  <c r="BK278"/>
  <c r="BK451"/>
  <c i="6" r="J291"/>
  <c i="2" r="BK159"/>
  <c i="6" r="J479"/>
  <c i="2" r="BK207"/>
  <c r="BK420"/>
  <c r="BK361"/>
  <c i="3" r="BK117"/>
  <c r="BK103"/>
  <c i="5" r="BK157"/>
  <c i="6" r="BK517"/>
  <c r="BK329"/>
  <c r="BK467"/>
  <c r="J265"/>
  <c r="BK291"/>
  <c r="BK197"/>
  <c r="BK235"/>
  <c i="2" r="J131"/>
  <c r="BK295"/>
  <c i="6" r="J488"/>
  <c r="J215"/>
  <c r="J340"/>
  <c r="J498"/>
  <c r="BK289"/>
  <c i="2" l="1" r="T370"/>
  <c r="R370"/>
  <c r="P370"/>
  <c r="R94"/>
  <c r="BK288"/>
  <c r="J288"/>
  <c r="J63"/>
  <c r="R307"/>
  <c r="T389"/>
  <c r="R457"/>
  <c i="3" r="R86"/>
  <c r="R85"/>
  <c i="4" r="T96"/>
  <c r="R107"/>
  <c i="5" r="T87"/>
  <c i="2" r="BK271"/>
  <c r="J271"/>
  <c r="J62"/>
  <c r="BK307"/>
  <c r="J307"/>
  <c r="J65"/>
  <c r="R389"/>
  <c r="T457"/>
  <c i="3" r="T106"/>
  <c r="T105"/>
  <c i="2" r="P271"/>
  <c r="P307"/>
  <c i="4" r="BK86"/>
  <c r="J86"/>
  <c r="J61"/>
  <c r="T107"/>
  <c i="2" r="T94"/>
  <c r="R347"/>
  <c r="P389"/>
  <c r="BK457"/>
  <c r="J457"/>
  <c r="J72"/>
  <c i="3" r="P106"/>
  <c r="P105"/>
  <c i="2" r="R271"/>
  <c r="T307"/>
  <c r="BK389"/>
  <c r="J389"/>
  <c r="J70"/>
  <c r="P457"/>
  <c i="3" r="T86"/>
  <c r="T85"/>
  <c r="T84"/>
  <c i="4" r="P86"/>
  <c r="P107"/>
  <c i="5" r="P111"/>
  <c i="6" r="R130"/>
  <c r="BK181"/>
  <c r="J181"/>
  <c r="J67"/>
  <c r="R192"/>
  <c r="T210"/>
  <c r="T246"/>
  <c r="P288"/>
  <c r="BK317"/>
  <c r="J317"/>
  <c r="J76"/>
  <c r="BK344"/>
  <c r="J344"/>
  <c r="J78"/>
  <c i="2" r="T271"/>
  <c r="R414"/>
  <c r="R388"/>
  <c i="3" r="BK86"/>
  <c r="J86"/>
  <c r="J61"/>
  <c i="4" r="T86"/>
  <c r="T85"/>
  <c r="T84"/>
  <c i="6" r="R148"/>
  <c r="R181"/>
  <c r="R168"/>
  <c r="P228"/>
  <c r="T264"/>
  <c r="BK306"/>
  <c r="J306"/>
  <c r="J75"/>
  <c r="P326"/>
  <c r="P344"/>
  <c r="P365"/>
  <c r="BK397"/>
  <c r="J397"/>
  <c r="J83"/>
  <c r="R444"/>
  <c r="T181"/>
  <c r="T168"/>
  <c r="R228"/>
  <c r="R264"/>
  <c r="T326"/>
  <c r="BK365"/>
  <c r="J365"/>
  <c r="J80"/>
  <c r="P374"/>
  <c r="R383"/>
  <c r="P418"/>
  <c r="R428"/>
  <c r="R437"/>
  <c r="P468"/>
  <c r="T112"/>
  <c r="T148"/>
  <c r="BK210"/>
  <c r="J210"/>
  <c r="J69"/>
  <c r="P246"/>
  <c r="P306"/>
  <c r="R317"/>
  <c r="R344"/>
  <c r="R365"/>
  <c r="P383"/>
  <c r="BK418"/>
  <c r="J418"/>
  <c r="J84"/>
  <c r="P428"/>
  <c r="P437"/>
  <c r="R468"/>
  <c i="2" r="R288"/>
  <c r="P347"/>
  <c r="P414"/>
  <c i="3" r="BK106"/>
  <c r="J106"/>
  <c r="J64"/>
  <c i="4" r="BK107"/>
  <c r="J107"/>
  <c r="J63"/>
  <c i="5" r="P87"/>
  <c r="R111"/>
  <c r="P147"/>
  <c r="BK161"/>
  <c r="J161"/>
  <c r="J64"/>
  <c r="T161"/>
  <c r="T170"/>
  <c i="6" r="BK112"/>
  <c r="P148"/>
  <c r="P181"/>
  <c r="P168"/>
  <c r="BK228"/>
  <c r="J228"/>
  <c r="J70"/>
  <c r="BK264"/>
  <c r="J264"/>
  <c r="J72"/>
  <c r="T306"/>
  <c r="BK351"/>
  <c r="J351"/>
  <c r="J79"/>
  <c r="T365"/>
  <c r="P397"/>
  <c r="T418"/>
  <c r="BK437"/>
  <c r="J437"/>
  <c r="J86"/>
  <c r="T437"/>
  <c r="BK468"/>
  <c r="J468"/>
  <c r="J88"/>
  <c r="T468"/>
  <c i="4" r="R96"/>
  <c i="6" r="P112"/>
  <c r="T130"/>
  <c r="T129"/>
  <c r="T192"/>
  <c r="BK246"/>
  <c r="J246"/>
  <c r="J71"/>
  <c r="P264"/>
  <c r="R306"/>
  <c r="T317"/>
  <c r="T351"/>
  <c r="BK383"/>
  <c r="J383"/>
  <c r="J82"/>
  <c r="R418"/>
  <c r="BK444"/>
  <c r="J444"/>
  <c r="J87"/>
  <c r="R475"/>
  <c i="2" r="BK94"/>
  <c r="T288"/>
  <c r="BK347"/>
  <c r="J347"/>
  <c r="J66"/>
  <c r="BK414"/>
  <c r="J414"/>
  <c r="J71"/>
  <c i="3" r="P86"/>
  <c r="P85"/>
  <c r="P84"/>
  <c i="1" r="AU56"/>
  <c i="4" r="BK96"/>
  <c r="J96"/>
  <c r="J62"/>
  <c i="6" r="R112"/>
  <c r="BK130"/>
  <c r="J130"/>
  <c r="J64"/>
  <c r="BK192"/>
  <c r="J192"/>
  <c r="J68"/>
  <c r="R210"/>
  <c r="R288"/>
  <c r="R326"/>
  <c r="T344"/>
  <c r="T374"/>
  <c r="T383"/>
  <c r="BK428"/>
  <c r="J428"/>
  <c r="J85"/>
  <c r="P444"/>
  <c r="T475"/>
  <c i="2" r="P94"/>
  <c r="P93"/>
  <c r="P288"/>
  <c r="T347"/>
  <c r="T414"/>
  <c r="T388"/>
  <c i="3" r="R106"/>
  <c r="R105"/>
  <c i="4" r="R86"/>
  <c r="R85"/>
  <c r="R84"/>
  <c i="5" r="R87"/>
  <c r="T111"/>
  <c r="R147"/>
  <c r="P161"/>
  <c r="BK170"/>
  <c r="J170"/>
  <c r="J65"/>
  <c r="P170"/>
  <c i="6" r="BK148"/>
  <c r="J148"/>
  <c r="J65"/>
  <c r="P210"/>
  <c r="R246"/>
  <c r="T288"/>
  <c r="T270"/>
  <c r="P317"/>
  <c r="R351"/>
  <c r="R374"/>
  <c r="T397"/>
  <c r="T428"/>
  <c r="BK475"/>
  <c r="J475"/>
  <c r="J89"/>
  <c r="P533"/>
  <c i="4" r="P96"/>
  <c i="5" r="BK87"/>
  <c r="J87"/>
  <c r="J61"/>
  <c r="BK111"/>
  <c r="J111"/>
  <c r="J62"/>
  <c r="BK147"/>
  <c r="J147"/>
  <c r="J63"/>
  <c r="T147"/>
  <c r="R161"/>
  <c r="R170"/>
  <c i="6" r="P130"/>
  <c r="P129"/>
  <c r="P192"/>
  <c r="T228"/>
  <c r="BK288"/>
  <c r="J288"/>
  <c r="J74"/>
  <c r="BK326"/>
  <c r="J326"/>
  <c r="J77"/>
  <c r="P351"/>
  <c r="BK374"/>
  <c r="J374"/>
  <c r="J81"/>
  <c r="R397"/>
  <c r="T444"/>
  <c r="P475"/>
  <c r="BK533"/>
  <c r="J533"/>
  <c r="J90"/>
  <c r="R533"/>
  <c r="T533"/>
  <c i="2" r="BK385"/>
  <c r="J385"/>
  <c r="J68"/>
  <c r="BK300"/>
  <c r="J300"/>
  <c r="J64"/>
  <c i="6" r="BK168"/>
  <c r="J168"/>
  <c r="J66"/>
  <c i="2" r="BK370"/>
  <c r="J370"/>
  <c r="J67"/>
  <c i="6" r="BK126"/>
  <c r="J126"/>
  <c r="J62"/>
  <c r="BK270"/>
  <c r="J270"/>
  <c r="J73"/>
  <c i="4" r="BK112"/>
  <c r="J112"/>
  <c r="J64"/>
  <c i="3" r="BK102"/>
  <c r="J102"/>
  <c r="J62"/>
  <c i="6" r="E48"/>
  <c r="J55"/>
  <c r="BE118"/>
  <c r="BE131"/>
  <c r="BE152"/>
  <c r="BE158"/>
  <c r="BE179"/>
  <c r="BE182"/>
  <c r="BE184"/>
  <c r="BE197"/>
  <c r="BE231"/>
  <c r="BE237"/>
  <c r="BE267"/>
  <c r="BE302"/>
  <c r="BE313"/>
  <c r="BE331"/>
  <c r="BE335"/>
  <c r="BE340"/>
  <c r="BE352"/>
  <c r="BE368"/>
  <c r="BE375"/>
  <c r="BE379"/>
  <c r="BE411"/>
  <c r="BE419"/>
  <c r="BE435"/>
  <c r="BE440"/>
  <c r="BE445"/>
  <c r="BE454"/>
  <c r="BE462"/>
  <c r="BE487"/>
  <c r="BE501"/>
  <c r="BE552"/>
  <c r="BE560"/>
  <c r="J104"/>
  <c r="BE123"/>
  <c r="BE127"/>
  <c r="BE151"/>
  <c r="BE162"/>
  <c r="BE223"/>
  <c r="BE253"/>
  <c r="BE255"/>
  <c r="BE271"/>
  <c r="BE297"/>
  <c r="BE345"/>
  <c r="BE377"/>
  <c r="BE416"/>
  <c r="BE426"/>
  <c r="BE476"/>
  <c r="BE477"/>
  <c r="BE480"/>
  <c r="BE497"/>
  <c r="BE519"/>
  <c r="BE520"/>
  <c r="BE529"/>
  <c r="BE550"/>
  <c r="BE556"/>
  <c r="BE558"/>
  <c r="BE562"/>
  <c r="BE113"/>
  <c r="BE171"/>
  <c r="BE195"/>
  <c r="BE219"/>
  <c r="BE273"/>
  <c r="BE333"/>
  <c r="BE398"/>
  <c r="BE400"/>
  <c r="BE406"/>
  <c r="BE467"/>
  <c r="BE469"/>
  <c r="BE473"/>
  <c r="BE488"/>
  <c r="BE498"/>
  <c r="F54"/>
  <c r="BE135"/>
  <c r="BE140"/>
  <c r="BE142"/>
  <c r="BE144"/>
  <c r="BE169"/>
  <c r="BE190"/>
  <c r="BE211"/>
  <c r="BE213"/>
  <c r="BE215"/>
  <c r="BE217"/>
  <c r="BE224"/>
  <c r="BE289"/>
  <c r="BE291"/>
  <c r="BE309"/>
  <c r="BE337"/>
  <c r="BE354"/>
  <c r="BE356"/>
  <c r="BE390"/>
  <c r="BE402"/>
  <c r="BE408"/>
  <c r="BE457"/>
  <c r="BE470"/>
  <c r="BE472"/>
  <c r="BE506"/>
  <c r="BE507"/>
  <c r="BE514"/>
  <c r="BE515"/>
  <c r="BE517"/>
  <c r="BE531"/>
  <c r="BE534"/>
  <c r="BE393"/>
  <c r="BE438"/>
  <c r="BE479"/>
  <c r="BE133"/>
  <c r="BE186"/>
  <c r="BE235"/>
  <c r="BE241"/>
  <c r="BE242"/>
  <c r="BE274"/>
  <c r="BE295"/>
  <c r="BE307"/>
  <c r="BE347"/>
  <c r="BE429"/>
  <c r="BE431"/>
  <c r="BE433"/>
  <c r="BE456"/>
  <c r="BE510"/>
  <c r="BE527"/>
  <c r="BE538"/>
  <c r="BE542"/>
  <c r="J54"/>
  <c r="BE201"/>
  <c r="BE205"/>
  <c r="BE206"/>
  <c r="BE233"/>
  <c r="BE247"/>
  <c r="BE249"/>
  <c r="BE259"/>
  <c r="BE278"/>
  <c r="BE322"/>
  <c r="BE324"/>
  <c r="BE349"/>
  <c r="BE384"/>
  <c r="BE459"/>
  <c r="BE526"/>
  <c r="BE540"/>
  <c r="BE544"/>
  <c r="F55"/>
  <c r="BE115"/>
  <c r="BE121"/>
  <c r="BE149"/>
  <c r="BE154"/>
  <c r="BE156"/>
  <c r="BE164"/>
  <c r="BE175"/>
  <c r="BE193"/>
  <c r="BE229"/>
  <c r="BE251"/>
  <c r="BE260"/>
  <c r="BE265"/>
  <c r="BE276"/>
  <c r="BE284"/>
  <c r="BE318"/>
  <c r="BE320"/>
  <c r="BE327"/>
  <c r="BE329"/>
  <c r="BE358"/>
  <c r="BE361"/>
  <c r="BE366"/>
  <c r="BE370"/>
  <c r="BE372"/>
  <c r="BE386"/>
  <c r="BE388"/>
  <c r="BE404"/>
  <c r="BE421"/>
  <c r="BE423"/>
  <c r="BE453"/>
  <c r="BE458"/>
  <c r="BE464"/>
  <c r="BE491"/>
  <c r="BE532"/>
  <c r="BE536"/>
  <c r="BE546"/>
  <c r="BE548"/>
  <c r="BE554"/>
  <c r="BE522"/>
  <c i="5" r="F55"/>
  <c r="BE90"/>
  <c r="BE93"/>
  <c r="J55"/>
  <c i="4" r="BK85"/>
  <c r="J85"/>
  <c r="J60"/>
  <c i="5" r="F54"/>
  <c r="BE95"/>
  <c r="BE103"/>
  <c r="J52"/>
  <c r="J54"/>
  <c r="E75"/>
  <c r="BE124"/>
  <c r="BE126"/>
  <c r="BE128"/>
  <c r="BE148"/>
  <c r="BE143"/>
  <c r="BE171"/>
  <c r="BE162"/>
  <c r="BE112"/>
  <c r="BE121"/>
  <c r="BE130"/>
  <c r="BE155"/>
  <c r="BE159"/>
  <c r="BE164"/>
  <c r="BE108"/>
  <c r="BE123"/>
  <c r="BE157"/>
  <c r="BE168"/>
  <c r="BE141"/>
  <c r="BE175"/>
  <c r="BE139"/>
  <c r="BE173"/>
  <c r="BE88"/>
  <c i="3" r="BK85"/>
  <c r="J85"/>
  <c r="J60"/>
  <c i="4" r="J54"/>
  <c r="E74"/>
  <c r="F81"/>
  <c r="J52"/>
  <c r="BE93"/>
  <c r="BE110"/>
  <c r="BE95"/>
  <c r="BE99"/>
  <c r="BE101"/>
  <c r="BE108"/>
  <c r="J81"/>
  <c r="BE94"/>
  <c i="3" r="BK105"/>
  <c r="J105"/>
  <c r="J63"/>
  <c i="4" r="F80"/>
  <c r="BE87"/>
  <c r="BE103"/>
  <c r="BE105"/>
  <c r="BE113"/>
  <c r="BE89"/>
  <c r="BE91"/>
  <c r="BE97"/>
  <c i="3" r="J52"/>
  <c r="J81"/>
  <c r="BE97"/>
  <c r="E48"/>
  <c r="BE109"/>
  <c r="BE113"/>
  <c r="BE115"/>
  <c r="BE117"/>
  <c i="2" r="J94"/>
  <c r="J61"/>
  <c r="BK388"/>
  <c r="J388"/>
  <c r="J69"/>
  <c i="3" r="J54"/>
  <c r="BE89"/>
  <c r="BE92"/>
  <c r="BE99"/>
  <c r="BE120"/>
  <c r="BE87"/>
  <c r="F54"/>
  <c r="BE103"/>
  <c r="BE107"/>
  <c r="BE111"/>
  <c r="F55"/>
  <c r="BE94"/>
  <c r="BE118"/>
  <c i="2" r="BE395"/>
  <c r="BE447"/>
  <c r="BE455"/>
  <c r="F55"/>
  <c r="J88"/>
  <c r="BE100"/>
  <c r="BE105"/>
  <c r="BE159"/>
  <c r="BE170"/>
  <c r="BE189"/>
  <c r="BE198"/>
  <c r="BE204"/>
  <c r="BE212"/>
  <c r="BE215"/>
  <c r="BE229"/>
  <c r="BE233"/>
  <c r="BE250"/>
  <c r="BE251"/>
  <c r="BE258"/>
  <c r="BE278"/>
  <c r="BE289"/>
  <c r="BE294"/>
  <c r="BE301"/>
  <c r="BE308"/>
  <c r="BE335"/>
  <c r="BE340"/>
  <c r="BE356"/>
  <c r="BE361"/>
  <c r="BE371"/>
  <c r="BE373"/>
  <c r="BE375"/>
  <c r="BE386"/>
  <c r="BE390"/>
  <c r="BE405"/>
  <c r="BE411"/>
  <c r="BE412"/>
  <c r="BE415"/>
  <c r="BE425"/>
  <c r="BE431"/>
  <c r="BE435"/>
  <c r="BE443"/>
  <c r="BE458"/>
  <c r="BE462"/>
  <c r="BE470"/>
  <c r="F54"/>
  <c r="J86"/>
  <c r="BE110"/>
  <c r="BE122"/>
  <c r="BE137"/>
  <c r="BE154"/>
  <c r="BE164"/>
  <c r="BE224"/>
  <c r="BE474"/>
  <c r="BE180"/>
  <c r="BE240"/>
  <c r="BE295"/>
  <c r="BE325"/>
  <c r="BE348"/>
  <c r="BE220"/>
  <c r="BE257"/>
  <c r="BE272"/>
  <c r="BE318"/>
  <c r="BE353"/>
  <c r="BE365"/>
  <c r="BE402"/>
  <c r="E48"/>
  <c r="J89"/>
  <c r="BE131"/>
  <c r="BE148"/>
  <c r="BE266"/>
  <c r="BE283"/>
  <c r="BE331"/>
  <c r="BE380"/>
  <c r="BE420"/>
  <c r="BE439"/>
  <c r="BE451"/>
  <c r="BE466"/>
  <c r="BE116"/>
  <c r="BE195"/>
  <c r="BE207"/>
  <c r="BE244"/>
  <c r="BE263"/>
  <c r="BE479"/>
  <c r="BE478"/>
  <c r="BE95"/>
  <c i="4" r="F34"/>
  <c i="1" r="BA57"/>
  <c i="3" r="J34"/>
  <c i="1" r="AW56"/>
  <c i="4" r="F35"/>
  <c i="1" r="BB57"/>
  <c i="5" r="F36"/>
  <c i="1" r="BC58"/>
  <c i="6" r="J34"/>
  <c i="1" r="AW59"/>
  <c i="6" r="F36"/>
  <c i="1" r="BC59"/>
  <c i="2" r="F35"/>
  <c i="1" r="BB55"/>
  <c i="5" r="F37"/>
  <c i="1" r="BD58"/>
  <c i="5" r="F35"/>
  <c i="1" r="BB58"/>
  <c i="3" r="F35"/>
  <c i="1" r="BB56"/>
  <c i="2" r="J34"/>
  <c i="1" r="AW55"/>
  <c i="3" r="F34"/>
  <c i="1" r="BA56"/>
  <c i="2" r="F36"/>
  <c i="1" r="BC55"/>
  <c i="4" r="J34"/>
  <c i="1" r="AW57"/>
  <c i="5" r="F34"/>
  <c i="1" r="BA58"/>
  <c i="6" r="F34"/>
  <c i="1" r="BA59"/>
  <c i="6" r="F35"/>
  <c i="1" r="BB59"/>
  <c i="2" r="F37"/>
  <c i="1" r="BD55"/>
  <c i="3" r="F37"/>
  <c i="1" r="BD56"/>
  <c i="2" r="F34"/>
  <c i="1" r="BA55"/>
  <c i="4" r="F37"/>
  <c i="1" r="BD57"/>
  <c i="6" r="F37"/>
  <c i="1" r="BD59"/>
  <c i="5" r="J34"/>
  <c i="1" r="AW58"/>
  <c i="3" r="F36"/>
  <c i="1" r="BC56"/>
  <c i="4" r="F36"/>
  <c i="1" r="BC57"/>
  <c i="6" l="1" r="R270"/>
  <c r="P270"/>
  <c r="T111"/>
  <c r="T110"/>
  <c r="P111"/>
  <c r="P110"/>
  <c i="1" r="AU59"/>
  <c i="4" r="P85"/>
  <c r="P84"/>
  <c i="1" r="AU57"/>
  <c i="5" r="T86"/>
  <c r="T85"/>
  <c r="P86"/>
  <c r="P85"/>
  <c i="1" r="AU58"/>
  <c i="2" r="P388"/>
  <c r="P92"/>
  <c i="1" r="AU55"/>
  <c i="5" r="R86"/>
  <c r="R85"/>
  <c i="6" r="R129"/>
  <c r="R111"/>
  <c r="R110"/>
  <c i="2" r="T93"/>
  <c r="T92"/>
  <c r="R93"/>
  <c r="R92"/>
  <c i="3" r="R84"/>
  <c i="2" r="BK93"/>
  <c r="J93"/>
  <c r="J60"/>
  <c i="5" r="BK86"/>
  <c r="J86"/>
  <c r="J60"/>
  <c i="6" r="J112"/>
  <c r="J61"/>
  <c r="BK129"/>
  <c r="J129"/>
  <c r="J63"/>
  <c i="4" r="BK84"/>
  <c r="J84"/>
  <c r="J59"/>
  <c i="3" r="BK84"/>
  <c r="J84"/>
  <c r="J59"/>
  <c i="2" r="BK92"/>
  <c r="J92"/>
  <c i="6" r="F33"/>
  <c i="1" r="AZ59"/>
  <c i="5" r="F33"/>
  <c i="1" r="AZ58"/>
  <c i="4" r="F33"/>
  <c i="1" r="AZ57"/>
  <c i="3" r="J33"/>
  <c i="1" r="AV56"/>
  <c r="AT56"/>
  <c i="3" r="F33"/>
  <c i="1" r="AZ56"/>
  <c i="4" r="J33"/>
  <c i="1" r="AV57"/>
  <c r="AT57"/>
  <c i="2" r="J30"/>
  <c i="1" r="AG55"/>
  <c i="5" r="J33"/>
  <c i="1" r="AV58"/>
  <c r="AT58"/>
  <c r="BD54"/>
  <c r="W33"/>
  <c r="BA54"/>
  <c r="AW54"/>
  <c r="AK30"/>
  <c i="6" r="J33"/>
  <c i="1" r="AV59"/>
  <c r="AT59"/>
  <c r="BC54"/>
  <c r="W32"/>
  <c r="BB54"/>
  <c r="W31"/>
  <c i="2" r="J33"/>
  <c i="1" r="AV55"/>
  <c r="AT55"/>
  <c i="2" r="F33"/>
  <c i="1" r="AZ55"/>
  <c i="6" l="1" r="BK111"/>
  <c r="J111"/>
  <c r="J60"/>
  <c i="5" r="BK85"/>
  <c r="J85"/>
  <c i="1" r="AN55"/>
  <c i="2" r="J59"/>
  <c r="J39"/>
  <c i="1" r="AZ54"/>
  <c r="W29"/>
  <c i="4" r="J30"/>
  <c i="1" r="AG57"/>
  <c r="AN57"/>
  <c r="AX54"/>
  <c i="5" r="J30"/>
  <c i="1" r="AG58"/>
  <c r="W30"/>
  <c r="AY54"/>
  <c i="3" r="J30"/>
  <c i="1" r="AG56"/>
  <c r="AN56"/>
  <c r="AU54"/>
  <c i="5" l="1" r="J39"/>
  <c i="6" r="BK110"/>
  <c r="J110"/>
  <c r="J59"/>
  <c i="5" r="J59"/>
  <c i="4" r="J39"/>
  <c i="3" r="J39"/>
  <c i="1" r="AN58"/>
  <c r="AV54"/>
  <c r="AK29"/>
  <c i="6" l="1" r="J30"/>
  <c i="1" r="AG59"/>
  <c r="AG54"/>
  <c r="AK26"/>
  <c r="AK35"/>
  <c r="AT54"/>
  <c r="AN54"/>
  <c i="6" l="1" r="J39"/>
  <c i="1" r="AN5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<sst xmlns="http://schemas.openxmlformats.org/spreadsheetml/2006/main">
  <si>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</si>
  <si>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</si>
  <si>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</si>
  <si>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</si>
  <si>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</si>
  <si>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{1d972a98-d51b-4f57-b551-ff4f8f596317}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</si>
  <si>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</si>
  <si>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</si>
  <si>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</si>
  <si>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</si>
  <si>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</si>
  <si>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</si>
  <si>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</si>
  <si>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</si>
  <si>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ZOO_Jihlava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</si>
  <si>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</si>
  <si>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</si>
  <si>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výběh pro pouštní kočky a karakaly</t>
  </si>
  <si>
    <t>KSO:</t>
  </si>
  <si>
    <t/>
  </si>
  <si>
    <t>CC-CZ:</t>
  </si>
  <si>
    <t>Místo:</t>
  </si>
  <si>
    <t xml:space="preserve"> </t>
  </si>
  <si>
    <t>Datum:</t>
  </si>
  <si>
    <t>21. 2. 2025</t>
  </si>
  <si>
    <t>Zadavatel:</t>
  </si>
  <si>
    <t>IČ:</t>
  </si>
  <si>
    <t>DIČ:</t>
  </si>
  <si>
    <t>Účastník: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</si>
  <si>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</si>
  <si>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</si>
  <si>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</si>
  <si>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</si>
  <si>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</si>
  <si>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</si>
  <si>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</si>
  <si>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</si>
  <si>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</si>
  <si>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</si>
  <si>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</si>
  <si>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</si>
  <si>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</si>
  <si>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</si>
  <si>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</si>
  <si>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</si>
  <si>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</si>
  <si>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</si>
  <si>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</si>
  <si>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</si>
  <si>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</si>
  <si>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</si>
  <si>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</si>
  <si>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</si>
  <si>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</si>
  <si>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</si>
  <si>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</si>
  <si>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</si>
  <si>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</si>
  <si>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</si>
  <si>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</si>
  <si>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</si>
  <si>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</si>
  <si>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</si>
  <si>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</si>
  <si>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</si>
  <si>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</si>
  <si>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</si>
  <si>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</si>
  <si>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</si>
  <si>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</si>
  <si>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</si>
  <si>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</si>
  <si>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</si>
  <si>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03</t>
  </si>
  <si>
    <t>Vnější a vnitřní vybavení voliéry</t>
  </si>
  <si>
    <t>STA</t>
  </si>
  <si>
    <t>1</t>
  </si>
  <si>
    <t>{019ad9de-64db-469e-b937-f6f64a064577}</t>
  </si>
  <si>
    <t>2</t>
  </si>
  <si>
    <t>SO 04</t>
  </si>
  <si>
    <t>VO</t>
  </si>
  <si>
    <t>{00e77ed1-8757-405c-bd27-65fb37ba713e}</t>
  </si>
  <si>
    <t>SO-00</t>
  </si>
  <si>
    <t>VRN</t>
  </si>
  <si>
    <t>{495899dc-dbf5-4858-a5e2-0598b659611f}</t>
  </si>
  <si>
    <t>SO-01</t>
  </si>
  <si>
    <t>SPODNÍ STAVBA</t>
  </si>
  <si>
    <t>{bbdc18bc-5b28-49d7-b992-864443b4c8b9}</t>
  </si>
  <si>
    <t>SO-02</t>
  </si>
  <si>
    <t>HORNÍ STAVBA</t>
  </si>
  <si>
    <t>{a24acfa1-3c78-4eae-925a-bbbfbf8ca3fd}</t>
  </si>
  <si>
    <t>KRYCÍ LIST SOUPISU PRACÍ</t>
  </si>
  <si>
    <t>Objekt:</t>
  </si>
  <si>
    <t>SO 03 - Vnější a vnitřní vybavení voliéry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</si>
  <si>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</si>
  <si>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</si>
  <si>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</si>
  <si>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</si>
  <si>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</si>
  <si>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</si>
  <si>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</si>
  <si>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</si>
  <si>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</si>
  <si>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</si>
  <si>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</si>
  <si>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</si>
  <si>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</si>
  <si>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</si>
  <si>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</si>
  <si>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</si>
  <si>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</si>
  <si>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</si>
  <si>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</si>
  <si>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</si>
  <si>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</si>
  <si>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</si>
  <si>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</si>
  <si>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</si>
  <si>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</si>
  <si>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</si>
  <si>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</si>
  <si>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</si>
  <si>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</si>
  <si>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</si>
  <si>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</si>
  <si>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</si>
  <si>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</si>
  <si>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</si>
  <si>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</si>
  <si>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1121515R1</t>
  </si>
  <si>
    <t>Řez a průklest stromů pomocí mobilní plošiny do 10 m, včetně ošetření stromu po prořezu a úpravě koruny, odvuzu větví a jejich uložení a naskládkování na skládku k tomu určenou</t>
  </si>
  <si>
    <t>kus</t>
  </si>
  <si>
    <t>R POLOŽKA</t>
  </si>
  <si>
    <t>4</t>
  </si>
  <si>
    <t>VV</t>
  </si>
  <si>
    <t>True</t>
  </si>
  <si>
    <t>strom ve výběhu koček- koruna nad sítí výběho</t>
  </si>
  <si>
    <t>Mezisoučet</t>
  </si>
  <si>
    <t>3</t>
  </si>
  <si>
    <t>Součet</t>
  </si>
  <si>
    <t>1121515R2</t>
  </si>
  <si>
    <t>Řez a průklest stromů pomocí mobilní plošiny v přes 10 do 15 m, včetně ošetření stromu po prořezu a úpravě koruny, odvuzu větví a jejich uložení a naskládkování na skládku k tomu určenou</t>
  </si>
  <si>
    <t>1131051R1</t>
  </si>
  <si>
    <t>Rozebrání chodníku z kamenných šlapáků, včetně jejich očištění od zeminy</t>
  </si>
  <si>
    <t>m2</t>
  </si>
  <si>
    <t>6</t>
  </si>
  <si>
    <t>5</t>
  </si>
  <si>
    <t>plocha převzata z výkresu D.1.1.1. půdorys</t>
  </si>
  <si>
    <t>113106122</t>
  </si>
  <si>
    <t>Rozebrání dlažeb z kamenných dlaždic komunikací pro pěší ručně</t>
  </si>
  <si>
    <t>CS ÚRS 2025 01</t>
  </si>
  <si>
    <t>8</t>
  </si>
  <si>
    <t>Online PSC</t>
  </si>
  <si>
    <t>https://podminky.urs.cz/item/CS_URS_2025_01/113106122</t>
  </si>
  <si>
    <t>2*1</t>
  </si>
  <si>
    <t>pro nový sloup na rohu výběhu ro karakaly</t>
  </si>
  <si>
    <t>113202111</t>
  </si>
  <si>
    <t>Vytrhání obrub krajníků obrubníků stojatých</t>
  </si>
  <si>
    <t>m</t>
  </si>
  <si>
    <t>10</t>
  </si>
  <si>
    <t>https://podminky.urs.cz/item/CS_URS_2025_01/113202111</t>
  </si>
  <si>
    <t>1,5</t>
  </si>
  <si>
    <t>přeložení obrubníku z důvodu provedení nové patky konstrukce na rohu výběhu pro karakaly</t>
  </si>
  <si>
    <t>122251101</t>
  </si>
  <si>
    <t>Odkopávky a prokopávky nezapažené v hornině třídy těžitelnosti I skupiny 3 objem do 20 m3 strojně</t>
  </si>
  <si>
    <t>m3</t>
  </si>
  <si>
    <t>https://podminky.urs.cz/item/CS_URS_2025_01/122251101</t>
  </si>
  <si>
    <t>6*0,25</t>
  </si>
  <si>
    <t>výkop pro nový chodník z kamenných odseků</t>
  </si>
  <si>
    <t>5*0,25</t>
  </si>
  <si>
    <t>výkop pro posunutý chodník z kamenných šlapáků</t>
  </si>
  <si>
    <t>7</t>
  </si>
  <si>
    <t>133251101</t>
  </si>
  <si>
    <t>Hloubení šachet nezapažených v hornině třídy těžitelnosti I skupiny 3 objem do 20 m3</t>
  </si>
  <si>
    <t>14</t>
  </si>
  <si>
    <t>https://podminky.urs.cz/item/CS_URS_2025_01/133251101</t>
  </si>
  <si>
    <t>0,4*0,4*1*3</t>
  </si>
  <si>
    <t>patky pro oplocení mezi výběhem pro opice a novým výběhem</t>
  </si>
  <si>
    <t>162751117</t>
  </si>
  <si>
    <t>Vodorovné přemístění přes 9 000 do 10000 m výkopku/sypaniny z horniny třídy těžitelnosti I skupiny 1 až 3</t>
  </si>
  <si>
    <t>16</t>
  </si>
  <si>
    <t>https://podminky.urs.cz/item/CS_URS_2025_01/162751117</t>
  </si>
  <si>
    <t>2,75</t>
  </si>
  <si>
    <t>odkopávky</t>
  </si>
  <si>
    <t>0,27</t>
  </si>
  <si>
    <t>šachty</t>
  </si>
  <si>
    <t>16,896</t>
  </si>
  <si>
    <t>ornice</t>
  </si>
  <si>
    <t>9</t>
  </si>
  <si>
    <t>167111101</t>
  </si>
  <si>
    <t>Nakládání výkopku z hornin třídy těžitelnosti I skupiny 1 až 3 ručně</t>
  </si>
  <si>
    <t>18</t>
  </si>
  <si>
    <t>https://podminky.urs.cz/item/CS_URS_2025_01/167111101</t>
  </si>
  <si>
    <t>88*0,12*1,6</t>
  </si>
  <si>
    <t>171201231</t>
  </si>
  <si>
    <t>Poplatek za uložení zeminy a kamení na recyklační skládce (skládkovné) kód odpadu 17 05 04</t>
  </si>
  <si>
    <t>t</t>
  </si>
  <si>
    <t>20</t>
  </si>
  <si>
    <t>https://podminky.urs.cz/item/CS_URS_2025_01/171201231</t>
  </si>
  <si>
    <t>3,02*1,6</t>
  </si>
  <si>
    <t>11</t>
  </si>
  <si>
    <t>171251201</t>
  </si>
  <si>
    <t>Uložení sypaniny na skládky nebo meziskládky</t>
  </si>
  <si>
    <t>22</t>
  </si>
  <si>
    <t>https://podminky.urs.cz/item/CS_URS_2025_01/171251201</t>
  </si>
  <si>
    <t>3,02</t>
  </si>
  <si>
    <t>175111201</t>
  </si>
  <si>
    <t>Obsypání objektu nad přilehlým původním terénem sypaninou bez prohození, uloženou do 3 m ručně</t>
  </si>
  <si>
    <t>24</t>
  </si>
  <si>
    <t>https://podminky.urs.cz/item/CS_URS_2025_01/175111201</t>
  </si>
  <si>
    <t>-0,3*0,3*1*3</t>
  </si>
  <si>
    <t>13</t>
  </si>
  <si>
    <t>181311103</t>
  </si>
  <si>
    <t>Rozprostření ornice tl vrstvy do 200 mm v rovině nebo ve svahu do 1:5 ručně</t>
  </si>
  <si>
    <t>26</t>
  </si>
  <si>
    <t>https://podminky.urs.cz/item/CS_URS_2025_01/181311103</t>
  </si>
  <si>
    <t>36</t>
  </si>
  <si>
    <t xml:space="preserve">výměra převzata  z výkresu č. C.5- zatravněná plocha</t>
  </si>
  <si>
    <t>25</t>
  </si>
  <si>
    <t xml:space="preserve">výměra převzata  z výkresu č. C.5- půdopokryvná zeleň</t>
  </si>
  <si>
    <t>27</t>
  </si>
  <si>
    <t xml:space="preserve">výměra převzata  z výkresu č. C.5- půdopokryvná zeleňvýběh pro karakaly</t>
  </si>
  <si>
    <t>M</t>
  </si>
  <si>
    <t>10364101</t>
  </si>
  <si>
    <t>zemina pro terénní úpravy - ornice</t>
  </si>
  <si>
    <t>28</t>
  </si>
  <si>
    <t>25*0,12*1,6</t>
  </si>
  <si>
    <t xml:space="preserve">plocha s půdokryvnou zelení  výměra převzata z výkresu C.5</t>
  </si>
  <si>
    <t>27*0,12*1,6</t>
  </si>
  <si>
    <t>výběh pro karakaly</t>
  </si>
  <si>
    <t>36*0,12*1,6</t>
  </si>
  <si>
    <t xml:space="preserve">plocha pro zatrávnění  výměra převzata z výkresu C.5</t>
  </si>
  <si>
    <t>15</t>
  </si>
  <si>
    <t>181411131</t>
  </si>
  <si>
    <t>Založení parkového trávníku výsevem pl do 1000 m2 v rovině a ve svahu do 1:5</t>
  </si>
  <si>
    <t>30</t>
  </si>
  <si>
    <t>https://podminky.urs.cz/item/CS_URS_2025_01/181411131</t>
  </si>
  <si>
    <t>plocha převzata z výkresu C5</t>
  </si>
  <si>
    <t>00572420</t>
  </si>
  <si>
    <t>osivo směs travní parková okrasná</t>
  </si>
  <si>
    <t>kg</t>
  </si>
  <si>
    <t>32</t>
  </si>
  <si>
    <t>25*0,02 "Přepočtené koeficientem množství</t>
  </si>
  <si>
    <t>17</t>
  </si>
  <si>
    <t>183101313</t>
  </si>
  <si>
    <t>Jamky pro výsadbu s výměnou 100 % půdy zeminy skupiny 1 až 4 obj přes 0,02 do 0,05 m3 v rovině a svahu do 1:5</t>
  </si>
  <si>
    <t>34</t>
  </si>
  <si>
    <t>https://podminky.urs.cz/item/CS_URS_2025_01/183101313</t>
  </si>
  <si>
    <t>keře do výšky 1,2 m</t>
  </si>
  <si>
    <t>10321100</t>
  </si>
  <si>
    <t>zahradní substrát pro výsadbu VL</t>
  </si>
  <si>
    <t>4*0,05 "Přepočtené koeficientem množství</t>
  </si>
  <si>
    <t>19</t>
  </si>
  <si>
    <t>183111314</t>
  </si>
  <si>
    <t>Jamky pro výsadbu s výměnou 100 % půdy zeminy skupiny 1 až 4 obj přes 0,01 do 0,02 m3 v rovině a svahu do 1:5</t>
  </si>
  <si>
    <t>38</t>
  </si>
  <si>
    <t>https://podminky.urs.cz/item/CS_URS_2025_01/183111314</t>
  </si>
  <si>
    <t>60</t>
  </si>
  <si>
    <t>40</t>
  </si>
  <si>
    <t>60*0,02 "Přepočtené koeficientem množství</t>
  </si>
  <si>
    <t>184102111</t>
  </si>
  <si>
    <t>Výsadba dřeviny s balem D přes 0,1 do 0,2 m do jamky se zalitím v rovině a svahu do 1:5</t>
  </si>
  <si>
    <t>42</t>
  </si>
  <si>
    <t>https://podminky.urs.cz/item/CS_URS_2025_01/184102111</t>
  </si>
  <si>
    <t>15*4</t>
  </si>
  <si>
    <t>026520R4</t>
  </si>
  <si>
    <t>ptačí zob</t>
  </si>
  <si>
    <t>44</t>
  </si>
  <si>
    <t>23</t>
  </si>
  <si>
    <t>184102112</t>
  </si>
  <si>
    <t>Výsadba dřeviny s balem D přes 0,2 do 0,3 m do jamky se zalitím v rovině a svahu do 1:5</t>
  </si>
  <si>
    <t>46</t>
  </si>
  <si>
    <t>https://podminky.urs.cz/item/CS_URS_2025_01/184102112</t>
  </si>
  <si>
    <t>026603R8</t>
  </si>
  <si>
    <t>travolník sazenice 20-30 cm</t>
  </si>
  <si>
    <t>48</t>
  </si>
  <si>
    <t>184102211</t>
  </si>
  <si>
    <t>Výsadba keře bez balu v do 1 m do jamky se zalitím v rovině a svahu do 1:5</t>
  </si>
  <si>
    <t>50</t>
  </si>
  <si>
    <t>https://podminky.urs.cz/item/CS_URS_2025_01/184102211</t>
  </si>
  <si>
    <t>25/2*4</t>
  </si>
  <si>
    <t>Mezisoučet plocha- výměra převzat z výkresu C5- půdopokryvná zeleň</t>
  </si>
  <si>
    <t>27*4</t>
  </si>
  <si>
    <t>Mezisoučet plocha- výměra převzat z výkresu C5- výběh pro karakaly</t>
  </si>
  <si>
    <t>026505R0</t>
  </si>
  <si>
    <t>sklaník rozprostřený</t>
  </si>
  <si>
    <t>52</t>
  </si>
  <si>
    <t>158</t>
  </si>
  <si>
    <t>184911311</t>
  </si>
  <si>
    <t>Položení mulčovací textilie v rovině a svahu do 1:5</t>
  </si>
  <si>
    <t>54</t>
  </si>
  <si>
    <t>https://podminky.urs.cz/item/CS_URS_2025_01/184911311</t>
  </si>
  <si>
    <t>plocha půdopokryvné zeleně viz výkres C.5</t>
  </si>
  <si>
    <t>69311012</t>
  </si>
  <si>
    <t>geotextilie tkaná PES 150S/50kN/m</t>
  </si>
  <si>
    <t>56</t>
  </si>
  <si>
    <t>29</t>
  </si>
  <si>
    <t>184911421</t>
  </si>
  <si>
    <t>Mulčování rostlin kůrou tl do 0,1 m v rovině a svahu do 1:5</t>
  </si>
  <si>
    <t>58</t>
  </si>
  <si>
    <t>https://podminky.urs.cz/item/CS_URS_2025_01/184911421</t>
  </si>
  <si>
    <t>výměra převzata z vákresu C.5</t>
  </si>
  <si>
    <t>10391100</t>
  </si>
  <si>
    <t>kůra mulčovací VL</t>
  </si>
  <si>
    <t>31</t>
  </si>
  <si>
    <t>185802114</t>
  </si>
  <si>
    <t>Hnojení půdy umělým hnojivem k jednotlivým rostlinám v rovině a svahu do 1:5</t>
  </si>
  <si>
    <t>62</t>
  </si>
  <si>
    <t>https://podminky.urs.cz/item/CS_URS_2025_01/185802114</t>
  </si>
  <si>
    <t>(60+4)*0,00003</t>
  </si>
  <si>
    <t>25191155</t>
  </si>
  <si>
    <t>hnojivo průmyslové</t>
  </si>
  <si>
    <t>64</t>
  </si>
  <si>
    <t>64*0,03 "Přepočtené koeficientem množství</t>
  </si>
  <si>
    <t>33</t>
  </si>
  <si>
    <t>185803111</t>
  </si>
  <si>
    <t>Ošetření trávníku shrabáním v rovině a svahu do 1:5</t>
  </si>
  <si>
    <t>66</t>
  </si>
  <si>
    <t>https://podminky.urs.cz/item/CS_URS_2025_01/185803111</t>
  </si>
  <si>
    <t>Zakládání</t>
  </si>
  <si>
    <t>275313611</t>
  </si>
  <si>
    <t>Základové patky z betonu tř. C 16/20</t>
  </si>
  <si>
    <t>68</t>
  </si>
  <si>
    <t>https://podminky.urs.cz/item/CS_URS_2025_01/275313611</t>
  </si>
  <si>
    <t>0,3*0,3*1*3</t>
  </si>
  <si>
    <t>patky pro sloupky oplocení mezi výběhem opic a novým výběhem karakalů- viz výkres D.1.1.1</t>
  </si>
  <si>
    <t>35</t>
  </si>
  <si>
    <t>275351121</t>
  </si>
  <si>
    <t>Zřízení bednění základových patek</t>
  </si>
  <si>
    <t>70</t>
  </si>
  <si>
    <t>https://podminky.urs.cz/item/CS_URS_2025_01/275351121</t>
  </si>
  <si>
    <t>0,3*4*1*3</t>
  </si>
  <si>
    <t>275351122</t>
  </si>
  <si>
    <t>Odstranění bednění základových patek</t>
  </si>
  <si>
    <t>72</t>
  </si>
  <si>
    <t>https://podminky.urs.cz/item/CS_URS_2025_01/275351122</t>
  </si>
  <si>
    <t>3,6</t>
  </si>
  <si>
    <t>Svislé a kompletní konstrukce</t>
  </si>
  <si>
    <t>37</t>
  </si>
  <si>
    <t>311213122</t>
  </si>
  <si>
    <t>Zdivo z nepravidelných kamenů na maltu objem jednoho kamene přes 0,02 m3 š spáry přes 4 do 10 mm- zeď mezi výběhy</t>
  </si>
  <si>
    <t>74</t>
  </si>
  <si>
    <t>6,035*0,5*(1,8+2,2)/2</t>
  </si>
  <si>
    <t>zeď mezi výběhem pro kocoura a karakaly- viz výkres D.1.1.1</t>
  </si>
  <si>
    <t>3112131R2a</t>
  </si>
  <si>
    <t>Dozdění stávající kamenné zídky z neprav.kamenů na maltu objem jednoho kamene přes 0,02 m3 š spáry přes 4 do 10 mm- zídka přiléh.k terase pavilonu žiraf, bude vyzděna po osazení tahel,vč.vyzdění niky pro dvířka a proved.úpve vrcholu zdiva pro osaz.rostl</t>
  </si>
  <si>
    <t>76</t>
  </si>
  <si>
    <t>39</t>
  </si>
  <si>
    <t>3112131R2</t>
  </si>
  <si>
    <t>Kompl. provedení kamenného plata výšky cca 500 mm z nepravidelných kamenů poskládaných do hlíhy-kamenné plato bude vybudováno jako součást dělící kamenné zdi- ve výběhu karakalů</t>
  </si>
  <si>
    <t>78</t>
  </si>
  <si>
    <t>9*0,5</t>
  </si>
  <si>
    <t xml:space="preserve">výběh  karakalů</t>
  </si>
  <si>
    <t xml:space="preserve">Mezisoučet výměra převzatá z výkresu  D.1.1.1</t>
  </si>
  <si>
    <t>Vodorovné konstrukce</t>
  </si>
  <si>
    <t>451577777</t>
  </si>
  <si>
    <t>Podklad nebo lože pod dlažbu vodorovný nebo do sklonu 1:5 z kameniva těženého tl přes 30 do 100 mm</t>
  </si>
  <si>
    <t>80</t>
  </si>
  <si>
    <t>https://podminky.urs.cz/item/CS_URS_2025_01/451577777</t>
  </si>
  <si>
    <t>výměra je převzatá z výkresu C.5</t>
  </si>
  <si>
    <t>Komunikace pozemní</t>
  </si>
  <si>
    <t>41</t>
  </si>
  <si>
    <t>564241011</t>
  </si>
  <si>
    <t>Podklad nebo podsyp ze štěrkopísku ŠP plochy do 100 m2 tl 120 mm</t>
  </si>
  <si>
    <t>82</t>
  </si>
  <si>
    <t>https://podminky.urs.cz/item/CS_URS_2025_01/564241011</t>
  </si>
  <si>
    <t>kočka výběh</t>
  </si>
  <si>
    <t>kocour výběh</t>
  </si>
  <si>
    <t>58/2</t>
  </si>
  <si>
    <t xml:space="preserve">výběh pro karakaly </t>
  </si>
  <si>
    <t>Mezisoučet plochy převzaty z výkresu C.5</t>
  </si>
  <si>
    <t>564740101</t>
  </si>
  <si>
    <t>Provedení plochy z kameniva hrubého drceného vel. 16-32 mm plochy do 100 m2 tl 120 mm- okolo světlíku a oplocení směrem k prov. komunikaci</t>
  </si>
  <si>
    <t>84</t>
  </si>
  <si>
    <t>https://podminky.urs.cz/item/CS_URS_2025_01/564740101</t>
  </si>
  <si>
    <t>plocha okolo světlíku a chodník okolo nového plotu směrem k provozní komunikaci</t>
  </si>
  <si>
    <t>výměra převzata z výkresu č. C.5</t>
  </si>
  <si>
    <t>43</t>
  </si>
  <si>
    <t>5941111R2</t>
  </si>
  <si>
    <t>Kladení dlažby z kamenných odseků s provedením lože z kameniva těženého</t>
  </si>
  <si>
    <t>86</t>
  </si>
  <si>
    <t>Podlahy ve venkovních chodbičkách do výběhu s protažením k provozní komunikaci</t>
  </si>
  <si>
    <t>plocha převzata z výkresu C.5</t>
  </si>
  <si>
    <t>583810R6</t>
  </si>
  <si>
    <t>kámenné odseky</t>
  </si>
  <si>
    <t>88</t>
  </si>
  <si>
    <t>6*0,54</t>
  </si>
  <si>
    <t>45</t>
  </si>
  <si>
    <t>5941111R3</t>
  </si>
  <si>
    <t>Zpětné kladení kamenných šlapáků do lože z kameniva těženého-(posunutí části stávajícího chodníku z kamenných šlapáků ok výběhu opic)</t>
  </si>
  <si>
    <t>90</t>
  </si>
  <si>
    <t xml:space="preserve">výměra převzata  z výkresu D.1.1.1</t>
  </si>
  <si>
    <t>599432111</t>
  </si>
  <si>
    <t>Vyplnění spár dlažby z lomového kamene drobným kamenivem</t>
  </si>
  <si>
    <t>92</t>
  </si>
  <si>
    <t>https://podminky.urs.cz/item/CS_URS_2025_01/599432111</t>
  </si>
  <si>
    <t>chodník z kamenných odseků</t>
  </si>
  <si>
    <t>Ostatní konstrukce a práce, bourání</t>
  </si>
  <si>
    <t>47</t>
  </si>
  <si>
    <t>916241213</t>
  </si>
  <si>
    <t>Osazení obrubníku kamenného stojatého s boční opěrou do lože z betonu prostého</t>
  </si>
  <si>
    <t>94</t>
  </si>
  <si>
    <t>https://podminky.urs.cz/item/CS_URS_2025_01/916241213</t>
  </si>
  <si>
    <t>1,8</t>
  </si>
  <si>
    <t>58380002</t>
  </si>
  <si>
    <t>obrubník kamenný žulový přímý 1000x320x240mm</t>
  </si>
  <si>
    <t>96</t>
  </si>
  <si>
    <t>1,8*1,02 "Přepočtené koeficientem množství</t>
  </si>
  <si>
    <t>49</t>
  </si>
  <si>
    <t>9163712R4</t>
  </si>
  <si>
    <t>Osazení skrytého zahradního obrubníku ocelového zatlučením včetně začištění</t>
  </si>
  <si>
    <t>98</t>
  </si>
  <si>
    <t>výměra převzata z výkresu C.5</t>
  </si>
  <si>
    <t>272451R5</t>
  </si>
  <si>
    <t>obrubník kovový s hroty výšky 150 mm- barvu určí architekt (antracit nebo cortenová ocel)</t>
  </si>
  <si>
    <t>100</t>
  </si>
  <si>
    <t>22*1,05</t>
  </si>
  <si>
    <t>51</t>
  </si>
  <si>
    <t>9790511R1</t>
  </si>
  <si>
    <t>Očištění kamenný šlapáků</t>
  </si>
  <si>
    <t>102</t>
  </si>
  <si>
    <t>kamenné šlapáky- změna trasy chodníku</t>
  </si>
  <si>
    <t>997</t>
  </si>
  <si>
    <t>Přesun sutě</t>
  </si>
  <si>
    <t>997013151</t>
  </si>
  <si>
    <t>Vnitrostaveništní doprava suti a vybouraných hmot pro budovy v do 6 m s omezením mechanizace</t>
  </si>
  <si>
    <t>104</t>
  </si>
  <si>
    <t>https://podminky.urs.cz/item/CS_URS_2025_01/997013151</t>
  </si>
  <si>
    <t>53</t>
  </si>
  <si>
    <t>997013501</t>
  </si>
  <si>
    <t>Odvoz suti a vybouraných hmot na skládku nebo meziskládku do 1 km se složením</t>
  </si>
  <si>
    <t>106</t>
  </si>
  <si>
    <t>https://podminky.urs.cz/item/CS_URS_2025_01/997013501</t>
  </si>
  <si>
    <t>997013509</t>
  </si>
  <si>
    <t>Příplatek k odvozu suti a vybouraných hmot na skládku ZKD 1 km přes 1 km</t>
  </si>
  <si>
    <t>108</t>
  </si>
  <si>
    <t>https://podminky.urs.cz/item/CS_URS_2025_01/997013509</t>
  </si>
  <si>
    <t>3,31*8</t>
  </si>
  <si>
    <t>55</t>
  </si>
  <si>
    <t>997013631</t>
  </si>
  <si>
    <t>Poplatek za uložení na skládce (skládkovné) stavebního odpadu směsného kód odpadu 17 09 04</t>
  </si>
  <si>
    <t>110</t>
  </si>
  <si>
    <t>https://podminky.urs.cz/item/CS_URS_2025_01/997013631</t>
  </si>
  <si>
    <t>3,31</t>
  </si>
  <si>
    <t>998</t>
  </si>
  <si>
    <t>Přesun hmot</t>
  </si>
  <si>
    <t>998011008</t>
  </si>
  <si>
    <t>Přesun hmot pro budovy zděné s omezením mechanizace pro budovy v do 6 m</t>
  </si>
  <si>
    <t>112</t>
  </si>
  <si>
    <t>https://podminky.urs.cz/item/CS_URS_2025_01/998011008</t>
  </si>
  <si>
    <t>PSV</t>
  </si>
  <si>
    <t>Práce a dodávky PSV</t>
  </si>
  <si>
    <t>762</t>
  </si>
  <si>
    <t>Konstrukce tesařské</t>
  </si>
  <si>
    <t>57</t>
  </si>
  <si>
    <t>7625218R1</t>
  </si>
  <si>
    <t>Demontáž podlah z prken dřevoplastových tloušťky do 32 mm</t>
  </si>
  <si>
    <t>114</t>
  </si>
  <si>
    <t>762951013</t>
  </si>
  <si>
    <t>Montáž podkladního roštu terasy ze šroubovaných dřevoplastových profilů osové vzdálenosti podpěr do 500 mm</t>
  </si>
  <si>
    <t>116</t>
  </si>
  <si>
    <t>https://podminky.urs.cz/item/CS_URS_2025_01/762951013</t>
  </si>
  <si>
    <t>stávající terasa u žirafince</t>
  </si>
  <si>
    <t>výmšra převzata z výkresu C.5</t>
  </si>
  <si>
    <t>59</t>
  </si>
  <si>
    <t>60791120</t>
  </si>
  <si>
    <t>profil podkladový dřevoplastový pro terasová dřevoplastová prkna 48x35mm</t>
  </si>
  <si>
    <t>118</t>
  </si>
  <si>
    <t>6*2,9376 "Přepočtené koeficientem množství</t>
  </si>
  <si>
    <t>762952044</t>
  </si>
  <si>
    <t>Montáž teras z prken š do 140 mm z dřevoplastu skrytým spojem na podkladní dřevoplastový rošt</t>
  </si>
  <si>
    <t>120</t>
  </si>
  <si>
    <t>https://podminky.urs.cz/item/CS_URS_2025_01/762952044</t>
  </si>
  <si>
    <t>výmera převzata z výkresu C.5</t>
  </si>
  <si>
    <t>61</t>
  </si>
  <si>
    <t>60791116</t>
  </si>
  <si>
    <t>prkno terasové dřevoplastové š 137 mm tl 22mm</t>
  </si>
  <si>
    <t>122</t>
  </si>
  <si>
    <t>998762211</t>
  </si>
  <si>
    <t>Přesun hmot procentní pro kce tesařské s omezením mechanizace v objektech v do 6 m</t>
  </si>
  <si>
    <t>%</t>
  </si>
  <si>
    <t>124</t>
  </si>
  <si>
    <t>https://podminky.urs.cz/item/CS_URS_2025_01/998762211</t>
  </si>
  <si>
    <t>766</t>
  </si>
  <si>
    <t>Konstrukce truhlářské</t>
  </si>
  <si>
    <t>63</t>
  </si>
  <si>
    <t>7663118R1</t>
  </si>
  <si>
    <t>Demontáž dřevěného zábradlí u světlíku z akátových větví</t>
  </si>
  <si>
    <t>126</t>
  </si>
  <si>
    <t>u světlíku</t>
  </si>
  <si>
    <t>7664122R4</t>
  </si>
  <si>
    <t>Kompletní provedení dle ozn. t1 tabulky truhlářské- opláštění vstupního prostoru pro personál"1" z dubových fošen hoblovaných,tl.40 mm, 2x impregrační nátěr- odstím určí architekt, vč.2 svlakových dveří do fošnových zárubní - opl. dveří modřínové fošny</t>
  </si>
  <si>
    <t>128</t>
  </si>
  <si>
    <t>1,12*2,12</t>
  </si>
  <si>
    <t>(0,14+0,8+0,14+0,04)*2,12*2</t>
  </si>
  <si>
    <t>65</t>
  </si>
  <si>
    <t>7664122R5</t>
  </si>
  <si>
    <t>Kompletní provedení dle ozn. t2 tabulky truhlářské- opláštění vstupního prostoru pro personál "2" z dubových fošen hoblovaných, tl.40 mm, 2x impregrační nátěr- odstím určí architekt, vč.2 svlakových dveří do fošnových zárubní - opl. dveří modřínové fošny</t>
  </si>
  <si>
    <t>130</t>
  </si>
  <si>
    <t>(0,12+1,42)*2,12</t>
  </si>
  <si>
    <t>(0,12+1,04+1,2)*2,12</t>
  </si>
  <si>
    <t>(0,12+0,8+0,12)*2,12</t>
  </si>
  <si>
    <t>7664122R5a</t>
  </si>
  <si>
    <t>Kompletní provedení dle ozn. t2 tabulky truhlářské- zateplené ubikace pro karabaly ve skladbách dle popisu- viz prvek t2, půdorysných rozměrů 1,875x0,98 m včetně dvířek</t>
  </si>
  <si>
    <t>kpl</t>
  </si>
  <si>
    <t>132</t>
  </si>
  <si>
    <t>67</t>
  </si>
  <si>
    <t>7664122R6</t>
  </si>
  <si>
    <t>Kompletní provedení dle ozn. t3 tabulky truhlářské- dřevěné výplňě oplocení před východním obvodem objektu ze štípaného akátu výšky 1,7-2,7 m, kotvení pomocí ocelových kotev k nosné konstr. oplocení- vizvýkres č. D.1.1.2</t>
  </si>
  <si>
    <t>134</t>
  </si>
  <si>
    <t>7664122R6a</t>
  </si>
  <si>
    <t>Kompletní provedení dle ozn. t6 tabulky truhlářské- oplocení před světlíkem z akátových větví, kotvit k ocelovým sloupkům (zakrytým kulatinou), výška oplocení cca 0,8 m- provedení dle původního plotu - viz foto č.3</t>
  </si>
  <si>
    <t>136</t>
  </si>
  <si>
    <t>69</t>
  </si>
  <si>
    <t>7664122R7</t>
  </si>
  <si>
    <t>Kompl. provedení dna externích koridorů pro kočky dle ozn. t4 tabulky truhlářské-vodovzdorná překližka tl.15 mm šířka 250 mm, přišroubována k L profilům</t>
  </si>
  <si>
    <t>bm</t>
  </si>
  <si>
    <t>138</t>
  </si>
  <si>
    <t>7664122R8</t>
  </si>
  <si>
    <t>Kompl. provedení zakrytí externích koridorů pro kočky dle ozn. t5 tabulky truhlářské- dřevěnými prvky- akátové větve</t>
  </si>
  <si>
    <t>140</t>
  </si>
  <si>
    <t>71</t>
  </si>
  <si>
    <t>7664122R9</t>
  </si>
  <si>
    <t>Kompl. provedení zábradlí z akátových kmenů DN 100-150 mm- viz standartní zábradlí v ZOO</t>
  </si>
  <si>
    <t>142</t>
  </si>
  <si>
    <t>998766211</t>
  </si>
  <si>
    <t>Přesun hmot procentní pro kce truhlářské s omezením mechanizace v objektech v do 6 m</t>
  </si>
  <si>
    <t>144</t>
  </si>
  <si>
    <t>https://podminky.urs.cz/item/CS_URS_2025_01/998766211</t>
  </si>
  <si>
    <t>767</t>
  </si>
  <si>
    <t>Konstrukce zámečnické</t>
  </si>
  <si>
    <t>73</t>
  </si>
  <si>
    <t>7676464R7</t>
  </si>
  <si>
    <t>D+M dle ozn. z7 výkresu zámečnických prvků - plechových uzamykatelných dvířek velikosti 300x450 mm</t>
  </si>
  <si>
    <t>146</t>
  </si>
  <si>
    <t>7679951R1</t>
  </si>
  <si>
    <t>D+M koridorů pro kočky v interiéru dle ozn.z1- výkres zámečnic.výrobků-úprava světlíku v místě napojení na koridor, koridor pro kocoura, koridor pro kočku, délka vnitř.koridorů 10 bm</t>
  </si>
  <si>
    <t>148</t>
  </si>
  <si>
    <t>75</t>
  </si>
  <si>
    <t>7679951R2</t>
  </si>
  <si>
    <t>D+M mechanicky posuvných dvířek pro kočku a kocoura v interiéru dle ozn.z2- výkres zámečnických výrobků- materiál ocelový pozinkovaný plech+nátěr</t>
  </si>
  <si>
    <t>150</t>
  </si>
  <si>
    <t>7679951R3</t>
  </si>
  <si>
    <t>D+M zakrytí otvoru pod světlíkem pletivem vč. ocelové konstrukce dle ozn.z3- výkres zámečnických výrobků- povrchová úprava zinkování</t>
  </si>
  <si>
    <t>152</t>
  </si>
  <si>
    <t>77</t>
  </si>
  <si>
    <t>7679951R4</t>
  </si>
  <si>
    <t>D+M ocelová konstrukce pro osazení dřevěného oplocení kolem výběhu-dle ozn.z4- výkres zámečnických výrobků- délka oplocení 23 m, povrchová úprava žárové zinkování</t>
  </si>
  <si>
    <t>154</t>
  </si>
  <si>
    <t>7679951R5</t>
  </si>
  <si>
    <t>D+M ocel.konstr.oplocení dle ozn.z5 výkresu zámečnic.výrobků,výšky 1,6 m se zabeton.sloupků do ŽB patek,vč. uzamykat. branky š.1,0m a vč. provedení výplně oplocení ze štípaného akátu šroubov.k ocel. konstrukci,délka prvku 3,4 m-povrch. žárově zink.+ nátěr</t>
  </si>
  <si>
    <t>156</t>
  </si>
  <si>
    <t>79</t>
  </si>
  <si>
    <t>998767211</t>
  </si>
  <si>
    <t>Přesun hmot procentní pro zámečnické konstrukce s omezením mechanizace v objektech v do 6 m</t>
  </si>
  <si>
    <t>https://podminky.urs.cz/item/CS_URS_2025_01/998767211</t>
  </si>
  <si>
    <t>SO 04 - VO</t>
  </si>
  <si>
    <t xml:space="preserve">    741 - Elektroinstalace - silnoproud</t>
  </si>
  <si>
    <t>131213702</t>
  </si>
  <si>
    <t>Hloubení nezapažených jam ručně s urovnáním dna do předepsaného profilu a spádu v hornině třídy těžitelnosti I skupiny 3 nesoudržných</t>
  </si>
  <si>
    <t>1773481935</t>
  </si>
  <si>
    <t>https://podminky.urs.cz/item/CS_URS_2025_01/131213702</t>
  </si>
  <si>
    <t>132253101</t>
  </si>
  <si>
    <t>Hloubení nezapažených rýh šířky do 800 mm strojně s urovnáním dna do předepsaného profilu a spádu v omezeném prostoru v hornině třídy těžitelnosti I skupiny 3 do 20 m3</t>
  </si>
  <si>
    <t>1877328576</t>
  </si>
  <si>
    <t>https://podminky.urs.cz/item/CS_URS_2025_01/132253101</t>
  </si>
  <si>
    <t>0,35*0,7*5,0</t>
  </si>
  <si>
    <t>174151101</t>
  </si>
  <si>
    <t>Zásyp sypaninou z jakékoliv horniny strojně s uložením výkopku ve vrstvách se zhutněním jam, šachet, rýh nebo kolem objektů v těchto vykopávkách</t>
  </si>
  <si>
    <t>324172310</t>
  </si>
  <si>
    <t>https://podminky.urs.cz/item/CS_URS_2025_01/174151101</t>
  </si>
  <si>
    <t>Založení trávníku na půdě předem připravené plochy do 1000 m2 výsevem včetně utažení parkového v rovině nebo na svahu do 1:5</t>
  </si>
  <si>
    <t>616905683</t>
  </si>
  <si>
    <t>0,35*5,0</t>
  </si>
  <si>
    <t>00572410</t>
  </si>
  <si>
    <t>osivo směs travní parková</t>
  </si>
  <si>
    <t>1824823158</t>
  </si>
  <si>
    <t>1,75*0,02 'Přepočtené koeficientem množství</t>
  </si>
  <si>
    <t>181951112</t>
  </si>
  <si>
    <t>Úprava pláně vyrovnáním výškových rozdílů strojně v hornině třídy těžitelnosti I, skupiny 1 až 3 se zhutněním</t>
  </si>
  <si>
    <t>-1959767642</t>
  </si>
  <si>
    <t>https://podminky.urs.cz/item/CS_URS_2025_01/181951112</t>
  </si>
  <si>
    <t>272313711</t>
  </si>
  <si>
    <t>Základy z betonu prostého klenby z betonu kamenem neprokládaného tř. C 20/25</t>
  </si>
  <si>
    <t>754698454</t>
  </si>
  <si>
    <t>https://podminky.urs.cz/item/CS_URS_2025_01/272313711</t>
  </si>
  <si>
    <t>741</t>
  </si>
  <si>
    <t>Elektroinstalace - silnoproud</t>
  </si>
  <si>
    <t>741110043</t>
  </si>
  <si>
    <t>Montáž trubek elektroinstalačních s nasunutím nebo našroubováním do krabic plastových ohebných, uložených pevně, vnější Ø přes 35 mm</t>
  </si>
  <si>
    <t>-99805052</t>
  </si>
  <si>
    <t>https://podminky.urs.cz/item/CS_URS_2025_01/741110043</t>
  </si>
  <si>
    <t>34571352</t>
  </si>
  <si>
    <t>trubka elektroinstalační ohebná dvouplášťová korugovaná HDPE (chránička) D 52/63mm</t>
  </si>
  <si>
    <t>-810870899</t>
  </si>
  <si>
    <t>5*1,05 'Přepočtené koeficientem množství</t>
  </si>
  <si>
    <t>741130001</t>
  </si>
  <si>
    <t>Ukončení vodičů izolovaných s označením a zapojením v rozváděči nebo na přístroji, průřezu žíly do 2,5 mm2</t>
  </si>
  <si>
    <t>-571048780</t>
  </si>
  <si>
    <t>https://podminky.urs.cz/item/CS_URS_2025_01/741130001</t>
  </si>
  <si>
    <t>741371920</t>
  </si>
  <si>
    <t>Demontáž svítidel bez zachování funkčnosti (do suti) exteriérových s integrovaným zdrojem LED samostatných sloupkových</t>
  </si>
  <si>
    <t>-1473295772</t>
  </si>
  <si>
    <t>https://podminky.urs.cz/item/CS_URS_2025_01/741371920</t>
  </si>
  <si>
    <t>741372127</t>
  </si>
  <si>
    <t>Montáž svítidel s integrovaným zdrojem LED se zapojením vodičů exteriérových samostatných sloupkových</t>
  </si>
  <si>
    <t>-221434326</t>
  </si>
  <si>
    <t>https://podminky.urs.cz/item/CS_URS_2025_01/741372127</t>
  </si>
  <si>
    <t>34845001</t>
  </si>
  <si>
    <t>svítidlo exteriérové sloupek LED v 0,5-0,7m IP 65</t>
  </si>
  <si>
    <t>180617530</t>
  </si>
  <si>
    <t>741810001</t>
  </si>
  <si>
    <t>Zkoušky a prohlídky elektrických rozvodů a zařízení celková prohlídka a vyhotovení revizní zprávy pro objem montážních prací do 100 tis. Kč</t>
  </si>
  <si>
    <t>179949340</t>
  </si>
  <si>
    <t>https://podminky.urs.cz/item/CS_URS_2025_01/741810001</t>
  </si>
  <si>
    <t>998741101</t>
  </si>
  <si>
    <t>Přesun hmot pro silnoproud stanovený z hmotnosti přesunovaného materiálu vodorovná dopravní vzdálenost do 50 m základní v objektech výšky do 6 m</t>
  </si>
  <si>
    <t>1140149175</t>
  </si>
  <si>
    <t>https://podminky.urs.cz/item/CS_URS_2025_01/998741101</t>
  </si>
  <si>
    <t>SO-00 -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</si>
  <si>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</si>
  <si>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</si>
  <si>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</si>
  <si>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</si>
  <si>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</si>
  <si>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</si>
  <si>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</si>
  <si>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</si>
  <si>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</si>
  <si>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</si>
  <si>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</si>
  <si>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2083540445</t>
  </si>
  <si>
    <t>https://podminky.urs.cz/item/CS_URS_2025_01/011002000</t>
  </si>
  <si>
    <t>012002000</t>
  </si>
  <si>
    <t>Geodetické práce</t>
  </si>
  <si>
    <t>-601998165</t>
  </si>
  <si>
    <t>https://podminky.urs.cz/item/CS_URS_2025_01/012002000</t>
  </si>
  <si>
    <t>013002000</t>
  </si>
  <si>
    <t>Projektové práce - DSPS</t>
  </si>
  <si>
    <t>-756868645</t>
  </si>
  <si>
    <t>https://podminky.urs.cz/item/CS_URS_2025_01/013002000</t>
  </si>
  <si>
    <t>013244000.1</t>
  </si>
  <si>
    <t>Dokumentace pro výrobu ocelové konstrukce</t>
  </si>
  <si>
    <t>-1056358628</t>
  </si>
  <si>
    <t>013244000.2</t>
  </si>
  <si>
    <t>Dokumentace pro výrobu nerezových síťí a nerezových lan</t>
  </si>
  <si>
    <t>79827785</t>
  </si>
  <si>
    <t>013244000.3</t>
  </si>
  <si>
    <t>Dokumentace pro výrobu betonových a základových konstrukcí vč. mikropilot</t>
  </si>
  <si>
    <t>820023533</t>
  </si>
  <si>
    <t>VRN3</t>
  </si>
  <si>
    <t>Zařízení staveniště</t>
  </si>
  <si>
    <t>032002000</t>
  </si>
  <si>
    <t>Vybavení staveniště</t>
  </si>
  <si>
    <t>-315183129</t>
  </si>
  <si>
    <t>https://podminky.urs.cz/item/CS_URS_2025_01/032002000</t>
  </si>
  <si>
    <t>033002000</t>
  </si>
  <si>
    <t>Připojení staveniště na inženýrské sítě</t>
  </si>
  <si>
    <t>1765341300</t>
  </si>
  <si>
    <t>https://podminky.urs.cz/item/CS_URS_2025_01/033002000</t>
  </si>
  <si>
    <t>034002000</t>
  </si>
  <si>
    <t>Zabezpečení staveniště</t>
  </si>
  <si>
    <t>-766593169</t>
  </si>
  <si>
    <t>https://podminky.urs.cz/item/CS_URS_2025_01/034002000</t>
  </si>
  <si>
    <t>039002000</t>
  </si>
  <si>
    <t>Zrušení zařízení staveniště</t>
  </si>
  <si>
    <t>268523087</t>
  </si>
  <si>
    <t>https://podminky.urs.cz/item/CS_URS_2025_01/039002000</t>
  </si>
  <si>
    <t>042503000</t>
  </si>
  <si>
    <t>Plán BOZP na staveništi</t>
  </si>
  <si>
    <t>1312543404</t>
  </si>
  <si>
    <t>https://podminky.urs.cz/item/CS_URS_2025_01/042503000</t>
  </si>
  <si>
    <t>VRN4</t>
  </si>
  <si>
    <t>Inženýrská činnost</t>
  </si>
  <si>
    <t>044002000</t>
  </si>
  <si>
    <t>Revize</t>
  </si>
  <si>
    <t>993893312</t>
  </si>
  <si>
    <t>https://podminky.urs.cz/item/CS_URS_2025_01/044002000</t>
  </si>
  <si>
    <t>045002000</t>
  </si>
  <si>
    <t>Kompletační a koordinační činnost</t>
  </si>
  <si>
    <t>-1984342833</t>
  </si>
  <si>
    <t>https://podminky.urs.cz/item/CS_URS_2025_01/045002000</t>
  </si>
  <si>
    <t>VRN5</t>
  </si>
  <si>
    <t>Finanční náklady</t>
  </si>
  <si>
    <t>059002000</t>
  </si>
  <si>
    <t>Ostatní finance - publicita projektu 2x bilbor o min. rozměru 5,1x1,8m, pamětní deska, sponzorský vzkaz kraje, prezentace na sociálních sítích, internetových stránkách</t>
  </si>
  <si>
    <t>KPL</t>
  </si>
  <si>
    <t>262751813</t>
  </si>
  <si>
    <t>https://podminky.urs.cz/item/CS_URS_2025_01/059002000</t>
  </si>
  <si>
    <t>SO-01 - SPODNÍ STAVBA</t>
  </si>
  <si>
    <t xml:space="preserve">    2.1 - Zakládání - Bednění</t>
  </si>
  <si>
    <t xml:space="preserve">    997 - Doprava suti a vybouraných hmot</t>
  </si>
  <si>
    <t>121151103</t>
  </si>
  <si>
    <t>Sejmutí ornice strojně při souvislé ploše do 100 m2, tl. vrstvy do 200 mm</t>
  </si>
  <si>
    <t>-2012623377</t>
  </si>
  <si>
    <t>https://podminky.urs.cz/item/CS_URS_2025_01/121151103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</si>
  <si>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</si>
  <si>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</si>
  <si>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-1231092587</t>
  </si>
  <si>
    <t>https://podminky.urs.cz/item/CS_URS_2025_01/162351103</t>
  </si>
  <si>
    <t>32,49*1,3</t>
  </si>
  <si>
    <t>CS ÚRS 2023 01</t>
  </si>
  <si>
    <t>-295029348</t>
  </si>
  <si>
    <t>https://podminky.urs.cz/item/CS_URS_2023_01/174151101</t>
  </si>
  <si>
    <t>132551102</t>
  </si>
  <si>
    <t>Hloubení nezapažených rýh šířky do 800 mm strojně s urovnáním dna do předepsaného profilu a spádu v hornině třídy těžitelnosti III skupiny 6 přes 20 do 50 m3</t>
  </si>
  <si>
    <t>2063660002</t>
  </si>
  <si>
    <t>https://podminky.urs.cz/item/CS_URS_2025_01/132551102</t>
  </si>
  <si>
    <t>0,8*0,8*0,8*8 "patky</t>
  </si>
  <si>
    <t>47,3*0,3*0,8</t>
  </si>
  <si>
    <t>9,1*0,5*1</t>
  </si>
  <si>
    <t>4,2*0,5*0,8</t>
  </si>
  <si>
    <t>6*0,5*0,8</t>
  </si>
  <si>
    <t>132551251</t>
  </si>
  <si>
    <t>Hloubení nezapažených rýh šířky přes 800 do 2 000 mm strojně s urovnáním dna do předepsaného profilu a spádu v hornině třídy těžitelnosti III skupiny 6 do 20 m3</t>
  </si>
  <si>
    <t>-1748668006</t>
  </si>
  <si>
    <t>https://podminky.urs.cz/item/CS_URS_2025_01/132551251</t>
  </si>
  <si>
    <t>6*1,2*0,6</t>
  </si>
  <si>
    <t>1,2*1,2*0,8*8 "patky</t>
  </si>
  <si>
    <t>167151103</t>
  </si>
  <si>
    <t>Nakládání, skládání a překládání neulehlého výkopku nebo sypaniny strojně nakládání, množství do 100 m3, z horniny třídy těžitelnosti III, skupiny 6 a 7</t>
  </si>
  <si>
    <t>-1131685684</t>
  </si>
  <si>
    <t>https://podminky.urs.cz/item/CS_URS_2025_01/167151103</t>
  </si>
  <si>
    <t>224311114</t>
  </si>
  <si>
    <t>Maloprofilové vrty průběžným sacím vrtáním průměru přes 93 do 156 mm do úklonu 45° v hl 0 až 25 m v hornině tř. III a IV</t>
  </si>
  <si>
    <t>860181356</t>
  </si>
  <si>
    <t>https://podminky.urs.cz/item/CS_URS_2025_01/224311114</t>
  </si>
  <si>
    <t>2*5,0 "MPO1</t>
  </si>
  <si>
    <t>1*5,0 "MPO2</t>
  </si>
  <si>
    <t>2*4,0 "MPO3</t>
  </si>
  <si>
    <t>1*5,0 "MPO4</t>
  </si>
  <si>
    <t>8*4,0 "MPO5</t>
  </si>
  <si>
    <t>3*4,0 "MPO5.1</t>
  </si>
  <si>
    <t>274321411</t>
  </si>
  <si>
    <t>Základy z betonu železového (bez výztuže) pasy z betonu bez zvláštních nároků na prostředí tř. C 20/25</t>
  </si>
  <si>
    <t>-1923926175</t>
  </si>
  <si>
    <t>https://podminky.urs.cz/item/CS_URS_2025_01/274321411</t>
  </si>
  <si>
    <t>274361821.S</t>
  </si>
  <si>
    <t>Výstuž základových pasů a patek z ocele B500 (10505)</t>
  </si>
  <si>
    <t>77669922</t>
  </si>
  <si>
    <t>275321411</t>
  </si>
  <si>
    <t>Základy z betonu železového (bez výztuže) patky z betonu bez zvláštních nároků na prostředí tř. C 20/25</t>
  </si>
  <si>
    <t>-2029277055</t>
  </si>
  <si>
    <t>https://podminky.urs.cz/item/CS_URS_2025_01/275321411</t>
  </si>
  <si>
    <t>282601112</t>
  </si>
  <si>
    <t>Injektování s jednoduchým obturátorem nebo bez obturátoru vzestupné, tlakem přes 0,60 do 2,0 MPa</t>
  </si>
  <si>
    <t>hod</t>
  </si>
  <si>
    <t>261395554</t>
  </si>
  <si>
    <t>https://podminky.urs.cz/item/CS_URS_2025_01/282601112</t>
  </si>
  <si>
    <t>58522150</t>
  </si>
  <si>
    <t>cement portlandský směsný CEM II 32,5MPa</t>
  </si>
  <si>
    <t>2084857603</t>
  </si>
  <si>
    <t>(PI*0,1*0,1*72)*2,2*1,4 " 40% rezerva na zainjektování</t>
  </si>
  <si>
    <t>283111113</t>
  </si>
  <si>
    <t>Zřízení ocelových trubkových mikropilot tlakové i tahové svislé nebo odklon od svislice do 60° část hladká, průměru přes 105 do 115 mm</t>
  </si>
  <si>
    <t>1221755064</t>
  </si>
  <si>
    <t>https://podminky.urs.cz/item/CS_URS_2025_01/283111113</t>
  </si>
  <si>
    <t>14011080</t>
  </si>
  <si>
    <t>trubka ocelová bezešvá hladká jakost S355J2H 108x12,5mm, ČSN EN 10210-2</t>
  </si>
  <si>
    <t>-733905440</t>
  </si>
  <si>
    <t>72*1,1 'Přepočtené koeficientem množství</t>
  </si>
  <si>
    <t>283131113</t>
  </si>
  <si>
    <t>Zřízení hlav trubkových mikropilot namáhaných tlakem i tahem, průměru přes 105 do 115 mm</t>
  </si>
  <si>
    <t>103830458</t>
  </si>
  <si>
    <t>https://podminky.urs.cz/item/CS_URS_2025_01/283131113</t>
  </si>
  <si>
    <t>13611248.R</t>
  </si>
  <si>
    <t>plech ocelový hladký jakost S355JR tl 20mm tabule</t>
  </si>
  <si>
    <t>658342907</t>
  </si>
  <si>
    <t>17*0,4*0,4*0,02*7,850 " kotevní plech</t>
  </si>
  <si>
    <t>17*4*0,2*0,2*0,5*0,02*7,85 "4ks kotevníh výztuh na hlavu</t>
  </si>
  <si>
    <t>2.1</t>
  </si>
  <si>
    <t>Zakládání - Bednění</t>
  </si>
  <si>
    <t>274351121</t>
  </si>
  <si>
    <t>Bednění základů pasů rovné zřízení</t>
  </si>
  <si>
    <t>-1005819952</t>
  </si>
  <si>
    <t>https://podminky.urs.cz/item/CS_URS_2025_01/274351121</t>
  </si>
  <si>
    <t>47,3*2*0,8</t>
  </si>
  <si>
    <t>9,1*2*1</t>
  </si>
  <si>
    <t>4,2*2*0,8</t>
  </si>
  <si>
    <t>6*2*0,8</t>
  </si>
  <si>
    <t>274351122</t>
  </si>
  <si>
    <t>Bednění základů pasů rovné odstranění</t>
  </si>
  <si>
    <t>-429240220</t>
  </si>
  <si>
    <t>https://podminky.urs.cz/item/CS_URS_2025_01/274351122</t>
  </si>
  <si>
    <t>Bednění základů patek zřízení</t>
  </si>
  <si>
    <t>-1340270792</t>
  </si>
  <si>
    <t>Bednění základů patek odstranění</t>
  </si>
  <si>
    <t>404897085</t>
  </si>
  <si>
    <t>Doprava suti a vybouraných hmot</t>
  </si>
  <si>
    <t>Odvoz suti a vybouraných hmot na skládku nebo meziskládku se složením, na vzdálenost do 1 km</t>
  </si>
  <si>
    <t>562158214</t>
  </si>
  <si>
    <t>Odvoz suti a vybouraných hmot na skládku nebo meziskládku se složením, na vzdálenost Příplatek k ceně za každý další započatý 1 km přes 1 km</t>
  </si>
  <si>
    <t>-889982005</t>
  </si>
  <si>
    <t>37,068</t>
  </si>
  <si>
    <t>37,068*3 'Přepočtené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</si>
  <si>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</si>
  <si>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</si>
  <si>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-1958976860</t>
  </si>
  <si>
    <t>https://podminky.urs.cz/item/CS_URS_2025_01/997013873</t>
  </si>
  <si>
    <t>998004011</t>
  </si>
  <si>
    <t>Přesun hmot pro injektování, mikropiloty nebo kotvy</t>
  </si>
  <si>
    <t>-854765278</t>
  </si>
  <si>
    <t>https://podminky.urs.cz/item/CS_URS_2025_01/998004011</t>
  </si>
  <si>
    <t>998012037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</si>
  <si>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3000 m</t>
  </si>
  <si>
    <t>533093503</t>
  </si>
  <si>
    <t>https://podminky.urs.cz/item/CS_URS_2025_01/998012037</t>
  </si>
  <si>
    <t>998012041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</si>
  <si>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do 6 m</t>
  </si>
  <si>
    <t>1597960025</t>
  </si>
  <si>
    <t>https://podminky.urs.cz/item/CS_URS_2025_01/998012041</t>
  </si>
  <si>
    <t>SO-02 - HORNÍ STAVBA</t>
  </si>
  <si>
    <t xml:space="preserve">    9.2 - Ostatní konstrukce a práce, lešení</t>
  </si>
  <si>
    <t xml:space="preserve">    10.00 - Konstrukce zámečnické- OCELOVÁ KONSTRUKCE</t>
  </si>
  <si>
    <t xml:space="preserve">      10.01 - Sloup S1</t>
  </si>
  <si>
    <t xml:space="preserve">      10.02 - Sloup S2</t>
  </si>
  <si>
    <t xml:space="preserve">    10.03 - Vzpěry pro sloup S2 (2ks)</t>
  </si>
  <si>
    <t xml:space="preserve">      10.04 - Kotvy pro sloupy (17ks)</t>
  </si>
  <si>
    <t xml:space="preserve">    10.05 - Sloup S3</t>
  </si>
  <si>
    <t xml:space="preserve">    10.06 - Sloup S4</t>
  </si>
  <si>
    <t xml:space="preserve">    10.07 - Sloup S5</t>
  </si>
  <si>
    <t xml:space="preserve">    10.08 - Sloup S6</t>
  </si>
  <si>
    <t xml:space="preserve">    10.09 - Kotvy lana (5ks)</t>
  </si>
  <si>
    <t xml:space="preserve">    10.10 - Střed. stěna - dílec střed</t>
  </si>
  <si>
    <t xml:space="preserve">      10.11 - Střed. stěna - dílce bok (2ks)</t>
  </si>
  <si>
    <t xml:space="preserve">      10.12 - Otvíravý rám k bráně (16ks)</t>
  </si>
  <si>
    <t xml:space="preserve">      10.13 - Brána B1 (2ks)</t>
  </si>
  <si>
    <t xml:space="preserve">      10.14 - Brána B2 (2ks)</t>
  </si>
  <si>
    <t xml:space="preserve">      10.15 - Brána B3</t>
  </si>
  <si>
    <t xml:space="preserve">      10.16 - Brána B4</t>
  </si>
  <si>
    <t xml:space="preserve">      10.17 - Sloupky (4ks)</t>
  </si>
  <si>
    <t xml:space="preserve">      10.18 - Posuvná dvířka (4ks)</t>
  </si>
  <si>
    <t xml:space="preserve">      10.19 - Rám pro dvířka (3ks)</t>
  </si>
  <si>
    <t xml:space="preserve">      10.20 - Tunel 1</t>
  </si>
  <si>
    <t xml:space="preserve">    10.21 - Tunel 2</t>
  </si>
  <si>
    <t xml:space="preserve">    10.22 - Tunel - podpěry (2ks)</t>
  </si>
  <si>
    <t xml:space="preserve">    10.23 - Spojka lana (3ks)</t>
  </si>
  <si>
    <t xml:space="preserve">    10.24 - Spojovací materiál</t>
  </si>
  <si>
    <t xml:space="preserve">    11.00 - Nerezové sítě</t>
  </si>
  <si>
    <t xml:space="preserve">    11.01 - Konstrukce zámečnické -  LANOVÉ SESTAVY</t>
  </si>
  <si>
    <t xml:space="preserve">    11.02 - Konstrukce zámečnické -  OCELOVÁ TÁHLA</t>
  </si>
  <si>
    <t>9.2</t>
  </si>
  <si>
    <t>Ostatní konstrukce a práce, lešení</t>
  </si>
  <si>
    <t>943211111</t>
  </si>
  <si>
    <t>Lešení prostorové rámové lehké pracovní s podlahami s provozním zatížením tř. 3 do 200 kg/m2 výšky do 10 m montáž</t>
  </si>
  <si>
    <t>-805437966</t>
  </si>
  <si>
    <t>https://podminky.urs.cz/item/CS_URS_2025_01/943211111</t>
  </si>
  <si>
    <t>943211212</t>
  </si>
  <si>
    <t>Montáž lešení prostorového rámového lehkého pracovního s podlahami Příplatek za první a každý další den použití lešení k ceně -1112</t>
  </si>
  <si>
    <t>-303291226</t>
  </si>
  <si>
    <t>https://podminky.urs.cz/item/CS_URS_2025_01/943211212</t>
  </si>
  <si>
    <t>310*90</t>
  </si>
  <si>
    <t>943211811</t>
  </si>
  <si>
    <t>Lešení prostorové rámové lehké pracovní s podlahami s provozním zatížením tř. 3 do 200 kg/m2 výšky do 10 m demontáž</t>
  </si>
  <si>
    <t>-822312949</t>
  </si>
  <si>
    <t>https://podminky.urs.cz/item/CS_URS_2025_01/943211811</t>
  </si>
  <si>
    <t>310</t>
  </si>
  <si>
    <t>993121111</t>
  </si>
  <si>
    <t>Dovoz a odvoz lešení včetně naložení a složení prostorového lehkého, na vzdálenost do 10 km</t>
  </si>
  <si>
    <t>1538556271</t>
  </si>
  <si>
    <t>https://podminky.urs.cz/item/CS_URS_2025_01/993121111</t>
  </si>
  <si>
    <t>993121219</t>
  </si>
  <si>
    <t>Dovoz a odvoz lešení včetně naložení a složení prostorového těžkého, na vzdálenost Příplatek k ceně za každých dalších i započatých 10 km přes 10 km</t>
  </si>
  <si>
    <t>1608794057</t>
  </si>
  <si>
    <t>https://podminky.urs.cz/item/CS_URS_2025_01/993121219</t>
  </si>
  <si>
    <t>310*24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</si>
  <si>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</si>
  <si>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</si>
  <si>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25455950</t>
  </si>
  <si>
    <t>https://podminky.urs.cz/item/CS_URS_2025_01/998014211</t>
  </si>
  <si>
    <t>10.00</t>
  </si>
  <si>
    <t>Konstrukce zámečnické- OCELOVÁ KONSTRUKCE</t>
  </si>
  <si>
    <t>10.01</t>
  </si>
  <si>
    <t>Sloup S1</t>
  </si>
  <si>
    <t>767995117</t>
  </si>
  <si>
    <t>Montáž ostatních atypických zámečnických konstrukcí hmotnosti přes 250 do 500 kg</t>
  </si>
  <si>
    <t>-1905254604</t>
  </si>
  <si>
    <t>https://podminky.urs.cz/item/CS_URS_2025_01/767995117</t>
  </si>
  <si>
    <t>14011102R</t>
  </si>
  <si>
    <t>trubka ocelová bezešvá hladká jakost 11 S355 168x12,5mm včetně barvy + zinkování</t>
  </si>
  <si>
    <t>R položka</t>
  </si>
  <si>
    <t>1141427244</t>
  </si>
  <si>
    <t>318,2</t>
  </si>
  <si>
    <t>13611228.R20.355</t>
  </si>
  <si>
    <t>plech ocelový hladký jakost S355 tl 20mm tabule včetně barvy + zinkování</t>
  </si>
  <si>
    <t>73789735</t>
  </si>
  <si>
    <t>5,7*2 "plech pro kotvení</t>
  </si>
  <si>
    <t>5,4*2 "víčko</t>
  </si>
  <si>
    <t>19,3*4 "ucho táhlo</t>
  </si>
  <si>
    <t>13611228.R10.355</t>
  </si>
  <si>
    <t>plech ocelový hladký jakost S355 tl 10mm tabule včetně barvy + zinkování</t>
  </si>
  <si>
    <t>-395630877</t>
  </si>
  <si>
    <t>1,5*4 "ucho lano</t>
  </si>
  <si>
    <t>13611228.ČEP40.355</t>
  </si>
  <si>
    <t>Ocelový čep ⌀40 jakost S355 včetně barvy + zinkování</t>
  </si>
  <si>
    <t>-514600375</t>
  </si>
  <si>
    <t>1,7</t>
  </si>
  <si>
    <t>RMAT002</t>
  </si>
  <si>
    <t>Nerezová opletová kulatina průměr 12mm 1.4301</t>
  </si>
  <si>
    <t>-224248034</t>
  </si>
  <si>
    <t>0,02*40</t>
  </si>
  <si>
    <t>6,0</t>
  </si>
  <si>
    <t>10.02</t>
  </si>
  <si>
    <t>Sloup S2</t>
  </si>
  <si>
    <t>-517568205</t>
  </si>
  <si>
    <t>55283922R</t>
  </si>
  <si>
    <t>trubka ocelová bezešvá hladká jakost 11 S355 127x8,0mm včetně barvy + zinkování</t>
  </si>
  <si>
    <t>-77796039</t>
  </si>
  <si>
    <t>14011036</t>
  </si>
  <si>
    <t>trubka ocelová bezešvá hladká jakost 11 S355 60,3x4,0mm včetně barvy + zinkování</t>
  </si>
  <si>
    <t>-1907675494</t>
  </si>
  <si>
    <t>1,6*4</t>
  </si>
  <si>
    <t>55283902</t>
  </si>
  <si>
    <t>trubka ocelová bezešvá hladká jakost 11 S355 48,3x3,2mm včetně barvy + zinkování</t>
  </si>
  <si>
    <t>50885667</t>
  </si>
  <si>
    <t>1,3*4</t>
  </si>
  <si>
    <t>13611228.R15.355</t>
  </si>
  <si>
    <t>plech ocelový hladký jakost S355 tl 15mm tabule včetně barvy + zinkování</t>
  </si>
  <si>
    <t>887036382</t>
  </si>
  <si>
    <t>4,2*2 "plech pro kotvení</t>
  </si>
  <si>
    <t>-2138095857</t>
  </si>
  <si>
    <t>1,6*2 "víčko</t>
  </si>
  <si>
    <t>1459562700</t>
  </si>
  <si>
    <t>1601920881</t>
  </si>
  <si>
    <t>10.03</t>
  </si>
  <si>
    <t>Vzpěry pro sloup S2 (2ks)</t>
  </si>
  <si>
    <t>767995114</t>
  </si>
  <si>
    <t>Montáž ostatních atypických zámečnických konstrukcí hmotnosti přes 20 do 50 kg</t>
  </si>
  <si>
    <t>164051666</t>
  </si>
  <si>
    <t>https://podminky.urs.cz/item/CS_URS_2025_01/767995114</t>
  </si>
  <si>
    <t>14011036R</t>
  </si>
  <si>
    <t>trubka ocelová bezešvá hladká jakost 11 S355 60,3x5,0mm včetně barvy + zinkování</t>
  </si>
  <si>
    <t>691144007</t>
  </si>
  <si>
    <t>18,77*2</t>
  </si>
  <si>
    <t>32,23*2</t>
  </si>
  <si>
    <t>1840167389</t>
  </si>
  <si>
    <t>0,35*4 "víčko</t>
  </si>
  <si>
    <t>2,1*8 "plech kotvení</t>
  </si>
  <si>
    <t>661299966</t>
  </si>
  <si>
    <t>1,7*4</t>
  </si>
  <si>
    <t>10.04</t>
  </si>
  <si>
    <t>Kotvy pro sloupy (17ks)</t>
  </si>
  <si>
    <t>767995115</t>
  </si>
  <si>
    <t>Montáž ostatních atypických zámečnických konstrukcí hmotnosti přes 50 do 100 kg</t>
  </si>
  <si>
    <t>-1819259402</t>
  </si>
  <si>
    <t>https://podminky.urs.cz/item/CS_URS_2025_01/767995115</t>
  </si>
  <si>
    <t>55283922R6.3</t>
  </si>
  <si>
    <t>trubka ocelová bezešvá hladká jakost 11 S355 127x6,3mm včetně barvy + zinkování</t>
  </si>
  <si>
    <t>745400516</t>
  </si>
  <si>
    <t>6,8*17</t>
  </si>
  <si>
    <t>1688422776</t>
  </si>
  <si>
    <t>30,2*17 "patní plech</t>
  </si>
  <si>
    <t>5,7*4*17 "výztuhy</t>
  </si>
  <si>
    <t>13611228.R30.355</t>
  </si>
  <si>
    <t>plech ocelový hladký jakost S355 tl 30mm tabule včetně barvy + zinkování</t>
  </si>
  <si>
    <t>-1568887613</t>
  </si>
  <si>
    <t>34,6*17 "plech pro kotvení</t>
  </si>
  <si>
    <t>10.05</t>
  </si>
  <si>
    <t>Sloup S3</t>
  </si>
  <si>
    <t>-1824520858</t>
  </si>
  <si>
    <t>14011062R</t>
  </si>
  <si>
    <t>trubka ocelová bezešvá hladká jakost 11 S355 89x6,3mm včetně barvy + zinkování</t>
  </si>
  <si>
    <t>45592500</t>
  </si>
  <si>
    <t>37,8</t>
  </si>
  <si>
    <t>867174085</t>
  </si>
  <si>
    <t>19,3*2 "ucho táhlo</t>
  </si>
  <si>
    <t>2122201916</t>
  </si>
  <si>
    <t>0,8*3 "víčko</t>
  </si>
  <si>
    <t>1,5*3 "ucho lano</t>
  </si>
  <si>
    <t>-86156929</t>
  </si>
  <si>
    <t>-445233649</t>
  </si>
  <si>
    <t>0,02*20</t>
  </si>
  <si>
    <t>2,7</t>
  </si>
  <si>
    <t>10.06</t>
  </si>
  <si>
    <t>Sloup S4</t>
  </si>
  <si>
    <t>767995116</t>
  </si>
  <si>
    <t>Montáž ostatních atypických zámečnických konstrukcí hmotnosti přes 100 do 250 kg</t>
  </si>
  <si>
    <t>-159036381</t>
  </si>
  <si>
    <t>https://podminky.urs.cz/item/CS_URS_2025_01/767995116</t>
  </si>
  <si>
    <t>55283914R</t>
  </si>
  <si>
    <t>trubka ocelová bezešvá hladká jakost 11 S355 102x8,0mm včetně barvy + zinkování</t>
  </si>
  <si>
    <t>1819190176</t>
  </si>
  <si>
    <t>47,0</t>
  </si>
  <si>
    <t>690338500</t>
  </si>
  <si>
    <t>62577296</t>
  </si>
  <si>
    <t>4,2 "plech pro kotvení</t>
  </si>
  <si>
    <t>1146468095</t>
  </si>
  <si>
    <t>1*3 "víčko</t>
  </si>
  <si>
    <t>1,5*2 "ucho lano</t>
  </si>
  <si>
    <t>381013254</t>
  </si>
  <si>
    <t>-140267424</t>
  </si>
  <si>
    <t>0,02*30</t>
  </si>
  <si>
    <t>4,3</t>
  </si>
  <si>
    <t>10.07</t>
  </si>
  <si>
    <t>Sloup S5</t>
  </si>
  <si>
    <t>-66265546</t>
  </si>
  <si>
    <t>849663719</t>
  </si>
  <si>
    <t>29,8</t>
  </si>
  <si>
    <t>-1708318297</t>
  </si>
  <si>
    <t>19,3 "ucho táhlo</t>
  </si>
  <si>
    <t>1367657584</t>
  </si>
  <si>
    <t>1013093777</t>
  </si>
  <si>
    <t>2056677393</t>
  </si>
  <si>
    <t>1871402670</t>
  </si>
  <si>
    <t>10.08</t>
  </si>
  <si>
    <t>Sloup S6</t>
  </si>
  <si>
    <t>136292591</t>
  </si>
  <si>
    <t>-1675714266</t>
  </si>
  <si>
    <t>32,4</t>
  </si>
  <si>
    <t>-739829560</t>
  </si>
  <si>
    <t>639980196</t>
  </si>
  <si>
    <t>528806854</t>
  </si>
  <si>
    <t>-1041742409</t>
  </si>
  <si>
    <t>-106657647</t>
  </si>
  <si>
    <t>10.09</t>
  </si>
  <si>
    <t>Kotvy lana (5ks)</t>
  </si>
  <si>
    <t>767995112</t>
  </si>
  <si>
    <t>Montáž ostatních atypických zámečnických konstrukcí hmotnosti přes 5 do 10 kg</t>
  </si>
  <si>
    <t>-1283212802</t>
  </si>
  <si>
    <t>https://podminky.urs.cz/item/CS_URS_2025_01/767995112</t>
  </si>
  <si>
    <t>789159611</t>
  </si>
  <si>
    <t>1,5*5 "ucho lano</t>
  </si>
  <si>
    <t>10.10</t>
  </si>
  <si>
    <t>Střed. stěna - dílec střed</t>
  </si>
  <si>
    <t>-1501842277</t>
  </si>
  <si>
    <t>55283919R</t>
  </si>
  <si>
    <t>trubka ocelová bezešvá hladká jakost 11 S355 114x10,0mm včetně barvy + zinkování</t>
  </si>
  <si>
    <t>1319387127</t>
  </si>
  <si>
    <t>14011078R</t>
  </si>
  <si>
    <t>trubka ocelová bezešvá hladká jakost 11 S355 108x10,0mm včetně barvy + zinkování</t>
  </si>
  <si>
    <t>-1217696624</t>
  </si>
  <si>
    <t>2,9*2</t>
  </si>
  <si>
    <t>-146822357</t>
  </si>
  <si>
    <t>17 "patní plech</t>
  </si>
  <si>
    <t>-1214545449</t>
  </si>
  <si>
    <t>1,2 "víčko</t>
  </si>
  <si>
    <t>1,1*4 "víčko</t>
  </si>
  <si>
    <t>1,1*8 "výztuhy spoj</t>
  </si>
  <si>
    <t>-938704111</t>
  </si>
  <si>
    <t>4,9</t>
  </si>
  <si>
    <t>10.11</t>
  </si>
  <si>
    <t>Střed. stěna - dílce bok (2ks)</t>
  </si>
  <si>
    <t>-1409869601</t>
  </si>
  <si>
    <t>-1933413985</t>
  </si>
  <si>
    <t>87,2*2</t>
  </si>
  <si>
    <t>71,6*2</t>
  </si>
  <si>
    <t>-1929306648</t>
  </si>
  <si>
    <t>17*2 "patní plech</t>
  </si>
  <si>
    <t>-973376964</t>
  </si>
  <si>
    <t>1,5*4*2 "ucho lano</t>
  </si>
  <si>
    <t>1,1*2*2 "víčko</t>
  </si>
  <si>
    <t>1,1*8*2 "výztuhy spoj</t>
  </si>
  <si>
    <t>1936159380</t>
  </si>
  <si>
    <t>0,02*60*2</t>
  </si>
  <si>
    <t>13*2</t>
  </si>
  <si>
    <t>10.12</t>
  </si>
  <si>
    <t>Otvíravý rám k bráně (16ks)</t>
  </si>
  <si>
    <t>1767343731</t>
  </si>
  <si>
    <t>14550256R</t>
  </si>
  <si>
    <t>profil ocelový svařovaný jakost S355 průřez čtvercový 60x60x4mm včetně barvy + zinkování</t>
  </si>
  <si>
    <t>1761225503</t>
  </si>
  <si>
    <t>8,1*2*16</t>
  </si>
  <si>
    <t>15,8*2*16</t>
  </si>
  <si>
    <t>RMAT008</t>
  </si>
  <si>
    <t>Nerezová opletová kulatina průměr 8mm 1.4301</t>
  </si>
  <si>
    <t>58213028</t>
  </si>
  <si>
    <t>0,01*30*16</t>
  </si>
  <si>
    <t>2,9*16</t>
  </si>
  <si>
    <t>10.13</t>
  </si>
  <si>
    <t>Brána B1 (2ks)</t>
  </si>
  <si>
    <t>2115712511</t>
  </si>
  <si>
    <t>14550303R</t>
  </si>
  <si>
    <t>profil ocelový svařovaný jakost S355 průřez čtvercový 100x100x8mm včetně barvy + zinkování</t>
  </si>
  <si>
    <t>1393565125</t>
  </si>
  <si>
    <t>278,6*2</t>
  </si>
  <si>
    <t>14550319</t>
  </si>
  <si>
    <t>profil ocelový svařovaný jakost S355 průřez čtvercový 80x80x6mm včetně barvy + zinkování</t>
  </si>
  <si>
    <t>26897659</t>
  </si>
  <si>
    <t>37,3*2</t>
  </si>
  <si>
    <t>14885528</t>
  </si>
  <si>
    <t>22,6*3*2 "patní plech</t>
  </si>
  <si>
    <t>10.14</t>
  </si>
  <si>
    <t>Brána B2 (2ks)</t>
  </si>
  <si>
    <t>-1947458289</t>
  </si>
  <si>
    <t>-891714562</t>
  </si>
  <si>
    <t>441,7*2</t>
  </si>
  <si>
    <t>-1355500090</t>
  </si>
  <si>
    <t>1100554720</t>
  </si>
  <si>
    <t>11,8*5*2 "patní plech</t>
  </si>
  <si>
    <t>13611228.R12.355</t>
  </si>
  <si>
    <t>plech ocelový hladký jakost S355 tl 12mm tabule včetně barvy + zinkování</t>
  </si>
  <si>
    <t>-1243275805</t>
  </si>
  <si>
    <t>2,3*4*2 "plech přípoj</t>
  </si>
  <si>
    <t>81</t>
  </si>
  <si>
    <t>-1182595075</t>
  </si>
  <si>
    <t>1,5*2*2 "ucho lano</t>
  </si>
  <si>
    <t>-1578936378</t>
  </si>
  <si>
    <t>0,02*30*2</t>
  </si>
  <si>
    <t>8,2*2</t>
  </si>
  <si>
    <t>10.15</t>
  </si>
  <si>
    <t>Brána B3</t>
  </si>
  <si>
    <t>83</t>
  </si>
  <si>
    <t>72457595</t>
  </si>
  <si>
    <t>-950177403</t>
  </si>
  <si>
    <t>174,6</t>
  </si>
  <si>
    <t>85</t>
  </si>
  <si>
    <t>1992986272</t>
  </si>
  <si>
    <t>22,6*2 "patní plech</t>
  </si>
  <si>
    <t>10.16</t>
  </si>
  <si>
    <t>Brána B4</t>
  </si>
  <si>
    <t>19334297</t>
  </si>
  <si>
    <t>87</t>
  </si>
  <si>
    <t>1596535624</t>
  </si>
  <si>
    <t>151,5</t>
  </si>
  <si>
    <t>-1492715894</t>
  </si>
  <si>
    <t>11,8*2 "patní plech</t>
  </si>
  <si>
    <t>89</t>
  </si>
  <si>
    <t>-226954398</t>
  </si>
  <si>
    <t>874703943</t>
  </si>
  <si>
    <t>6,5</t>
  </si>
  <si>
    <t>10.17</t>
  </si>
  <si>
    <t>Sloupky (4ks)</t>
  </si>
  <si>
    <t>91</t>
  </si>
  <si>
    <t>759427042</t>
  </si>
  <si>
    <t>14550314R</t>
  </si>
  <si>
    <t>profil ocelový svařovaný jakost S355 průřez čtvercový 60x60x8mm včetně barvy + zinkování</t>
  </si>
  <si>
    <t>357440167</t>
  </si>
  <si>
    <t>41,4*4</t>
  </si>
  <si>
    <t>93</t>
  </si>
  <si>
    <t>-1758957422</t>
  </si>
  <si>
    <t>22,6*4 "patní plech</t>
  </si>
  <si>
    <t>-1311483191</t>
  </si>
  <si>
    <t>0,3*4 "víčko</t>
  </si>
  <si>
    <t>10.18</t>
  </si>
  <si>
    <t>Posuvná dvířka (4ks)</t>
  </si>
  <si>
    <t>95</t>
  </si>
  <si>
    <t>767995111</t>
  </si>
  <si>
    <t>Montáž ostatních atypických zámečnických konstrukcí hmotnosti přes 3 do 5 kg</t>
  </si>
  <si>
    <t>1956322372</t>
  </si>
  <si>
    <t>https://podminky.urs.cz/item/CS_URS_2025_01/767995111</t>
  </si>
  <si>
    <t>14550228R</t>
  </si>
  <si>
    <t>profil ocelový svařovaný jakost S355 průřez čtvercový 30x30x3mm včetně barvy + zinkování</t>
  </si>
  <si>
    <t>91941520</t>
  </si>
  <si>
    <t>4,0*4</t>
  </si>
  <si>
    <t>97</t>
  </si>
  <si>
    <t>45606002</t>
  </si>
  <si>
    <t>0,01*8*4</t>
  </si>
  <si>
    <t>0,6*4</t>
  </si>
  <si>
    <t>10.19</t>
  </si>
  <si>
    <t>Rám pro dvířka (3ks)</t>
  </si>
  <si>
    <t>424969040</t>
  </si>
  <si>
    <t>99</t>
  </si>
  <si>
    <t>14550248R</t>
  </si>
  <si>
    <t>profil ocelový svařovaný jakost S355 průřez čtvercový 50x50x4mm včetně barvy + zinkování</t>
  </si>
  <si>
    <t>-2122957902</t>
  </si>
  <si>
    <t>22,9*3</t>
  </si>
  <si>
    <t>1348986449</t>
  </si>
  <si>
    <t>11,8*2*3 "patní plech</t>
  </si>
  <si>
    <t>101</t>
  </si>
  <si>
    <t>-1573130578</t>
  </si>
  <si>
    <t>1,5*4*3 "ucho lano</t>
  </si>
  <si>
    <t>70901489</t>
  </si>
  <si>
    <t>0,02*40*3</t>
  </si>
  <si>
    <t>8,9*3</t>
  </si>
  <si>
    <t>10.20</t>
  </si>
  <si>
    <t>Tunel 1</t>
  </si>
  <si>
    <t>103</t>
  </si>
  <si>
    <t>-886167266</t>
  </si>
  <si>
    <t>-176535782</t>
  </si>
  <si>
    <t>19,6*6</t>
  </si>
  <si>
    <t>105</t>
  </si>
  <si>
    <t>-1295965622</t>
  </si>
  <si>
    <t>10,2</t>
  </si>
  <si>
    <t>RmatL40</t>
  </si>
  <si>
    <t>L profil 40x4 S355 včetně barvy + zinkování</t>
  </si>
  <si>
    <t>-448094552</t>
  </si>
  <si>
    <t>12,1*15</t>
  </si>
  <si>
    <t>107</t>
  </si>
  <si>
    <t>1037281810</t>
  </si>
  <si>
    <t>1289630637</t>
  </si>
  <si>
    <t>10,7*25 "spojovací plech</t>
  </si>
  <si>
    <t>109</t>
  </si>
  <si>
    <t>933046481</t>
  </si>
  <si>
    <t>8,9</t>
  </si>
  <si>
    <t>15945235R</t>
  </si>
  <si>
    <t>plech tahokov 2mm tabule</t>
  </si>
  <si>
    <t>911067701</t>
  </si>
  <si>
    <t>21,2*14</t>
  </si>
  <si>
    <t>10.21</t>
  </si>
  <si>
    <t>Tunel 2</t>
  </si>
  <si>
    <t>111</t>
  </si>
  <si>
    <t>817432268</t>
  </si>
  <si>
    <t>1552132959</t>
  </si>
  <si>
    <t>12,1*3</t>
  </si>
  <si>
    <t>113</t>
  </si>
  <si>
    <t>-397937501</t>
  </si>
  <si>
    <t>10,7*6 "spojovací plech</t>
  </si>
  <si>
    <t>1193296945</t>
  </si>
  <si>
    <t>21,2*2</t>
  </si>
  <si>
    <t>10.22</t>
  </si>
  <si>
    <t>Tunel - podpěry (2ks)</t>
  </si>
  <si>
    <t>115</t>
  </si>
  <si>
    <t>759169994</t>
  </si>
  <si>
    <t>1537085528</t>
  </si>
  <si>
    <t>13,8*2</t>
  </si>
  <si>
    <t>117</t>
  </si>
  <si>
    <t>-1558806392</t>
  </si>
  <si>
    <t>4,5*2*2 "kotevní plech</t>
  </si>
  <si>
    <t>698392662</t>
  </si>
  <si>
    <t>0,3*2*2 "víčko</t>
  </si>
  <si>
    <t>10.23</t>
  </si>
  <si>
    <t>Spojka lana (3ks)</t>
  </si>
  <si>
    <t>119</t>
  </si>
  <si>
    <t>449231281</t>
  </si>
  <si>
    <t>-945013257</t>
  </si>
  <si>
    <t>0,9*3 "plech</t>
  </si>
  <si>
    <t>1,5*2*3 "ucho lano</t>
  </si>
  <si>
    <t>10.24</t>
  </si>
  <si>
    <t>Spojovací materiál</t>
  </si>
  <si>
    <t>121</t>
  </si>
  <si>
    <t>767995101</t>
  </si>
  <si>
    <t>Montáž ostatních atypických zámečnických konstrukcí hmotnosti do 1 kg</t>
  </si>
  <si>
    <t>2087502969</t>
  </si>
  <si>
    <t>https://podminky.urs.cz/item/CS_URS_2025_01/767995101</t>
  </si>
  <si>
    <t>68,4</t>
  </si>
  <si>
    <t>1,2</t>
  </si>
  <si>
    <t>4,48</t>
  </si>
  <si>
    <t>0,072</t>
  </si>
  <si>
    <t>36,8</t>
  </si>
  <si>
    <t>RTZM12</t>
  </si>
  <si>
    <t>Tyč nerezová závitová Pz 8.8 M12</t>
  </si>
  <si>
    <t>-371887492</t>
  </si>
  <si>
    <t>123</t>
  </si>
  <si>
    <t>RNERKLI01</t>
  </si>
  <si>
    <t>Nerezová dveřní klika, pro křídlové branky a dveře</t>
  </si>
  <si>
    <t>-1190823703</t>
  </si>
  <si>
    <t>RVYSUV01</t>
  </si>
  <si>
    <t>Nerezový polovýsuv 400mm, pro výsuvná dvířka</t>
  </si>
  <si>
    <t>-117819877</t>
  </si>
  <si>
    <t>125</t>
  </si>
  <si>
    <t>592R31515</t>
  </si>
  <si>
    <t>Pant M20 navařovací, pozinkovaný</t>
  </si>
  <si>
    <t>1549930488</t>
  </si>
  <si>
    <t>RZVM12</t>
  </si>
  <si>
    <t>závěsná matice M12</t>
  </si>
  <si>
    <t>ks</t>
  </si>
  <si>
    <t>-2006711082</t>
  </si>
  <si>
    <t>127</t>
  </si>
  <si>
    <t>767995102</t>
  </si>
  <si>
    <t>Montáž ostatních atypických zámečnických konstrukcí hmotnosti přes 1 do 3 kg</t>
  </si>
  <si>
    <t>324401815</t>
  </si>
  <si>
    <t>https://podminky.urs.cz/item/CS_URS_2025_01/767995102</t>
  </si>
  <si>
    <t>4,2</t>
  </si>
  <si>
    <t>RNERZAM01</t>
  </si>
  <si>
    <t>Nerezová zámková krabice pro branku a bránu se zadlabacím zámkem</t>
  </si>
  <si>
    <t>-646834777</t>
  </si>
  <si>
    <t>129</t>
  </si>
  <si>
    <t>977131116</t>
  </si>
  <si>
    <t>Vrty příklepovými vrtáky do cihelného zdiva nebo prostého betonu průměru přes 16 do 20 mm</t>
  </si>
  <si>
    <t>1456482667</t>
  </si>
  <si>
    <t>https://podminky.urs.cz/item/CS_URS_2025_01/977131116</t>
  </si>
  <si>
    <t>P</t>
  </si>
  <si>
    <t>Poznámka k položce:_x000d_
Vrtání pro spodní kotvení závitové tyče M12/A2 min. kotevní hloubka 200mm_x000d_
Rozteč závitovek 250mm</t>
  </si>
  <si>
    <t>54879087</t>
  </si>
  <si>
    <t>kotva chemická do zdiva a betonu</t>
  </si>
  <si>
    <t>1215687219</t>
  </si>
  <si>
    <t>11.00</t>
  </si>
  <si>
    <t>Nerezové sítě</t>
  </si>
  <si>
    <t>131</t>
  </si>
  <si>
    <t>RMONT2</t>
  </si>
  <si>
    <t>Montáž nerezová síť polymetricky černěná s certifikací ETA</t>
  </si>
  <si>
    <t>622958640</t>
  </si>
  <si>
    <t>CSTRMAT.SIT40.2</t>
  </si>
  <si>
    <t>Nerezová síť polymetricky černěná s certifikací ETA - velikost oka 40 mm, průměr lanka 2,0 mm - oka ležící - šikmé provedení - celková plocha 100 - 250 m2- bez prostřihů</t>
  </si>
  <si>
    <t>-337374173</t>
  </si>
  <si>
    <t>111,7*1,25 "M2</t>
  </si>
  <si>
    <t>133</t>
  </si>
  <si>
    <t>RMONT1</t>
  </si>
  <si>
    <t>9353664</t>
  </si>
  <si>
    <t>CSTRMAT.SIT40.1,5</t>
  </si>
  <si>
    <t xml:space="preserve">Nerezová síť  polymetricky černěná s certifikací ETA - velikost oka 40 mm, průměr lanka 1,5 mm - oka ležící - šikmé provedení - celková plocha 100 - 250 m2 - bez prostřihů</t>
  </si>
  <si>
    <t>-1167965133</t>
  </si>
  <si>
    <t>125,2*1,2 "M1+M3</t>
  </si>
  <si>
    <t>11.01</t>
  </si>
  <si>
    <t xml:space="preserve">Konstrukce zámečnické -  LANOVÉ SESTAVY</t>
  </si>
  <si>
    <t>135</t>
  </si>
  <si>
    <t>RMONLAN-06</t>
  </si>
  <si>
    <t>Montáž nerezové lanové sestavy pr. 6mm s konstrukcí lana 7x7 s min. mez kluzu 1570MPa s vidličkami šroubované na terminály se závitem s možností rektifikce</t>
  </si>
  <si>
    <t>-487249588</t>
  </si>
  <si>
    <t>RMATLAN-06</t>
  </si>
  <si>
    <t>Nerezové lanové sestavy pr. 6mm s konstrukcí lana 7x7 s min. mez kluzu 1570MPa s vidličkami šroubované na terminály se závitem s možností rektifikce</t>
  </si>
  <si>
    <t>-491839111</t>
  </si>
  <si>
    <t>36,9</t>
  </si>
  <si>
    <t>137</t>
  </si>
  <si>
    <t>RMONLAN.NAP-06</t>
  </si>
  <si>
    <t>Montáž nerezové lanové sestavy s NAPÍNÁKEM pr. 6mm s konstrukcí lana 7x7 s min. mez kluzu 1570MPa s vidličkami šroubované na terminály se závitem s možností rektifikce</t>
  </si>
  <si>
    <t>-1802463355</t>
  </si>
  <si>
    <t>RMATLAN.NAP-06</t>
  </si>
  <si>
    <t>Nerezové lanové sestavy s NAPÍNÁKEM pr. 6mm s konstrukcí lana 7x7 s min. mez kluzu 1570MPa s vidličkami šroubované na terminály se závitem s možností rektifikce</t>
  </si>
  <si>
    <t>-1177146617</t>
  </si>
  <si>
    <t>1,925 "L1</t>
  </si>
  <si>
    <t>2,015 "L2</t>
  </si>
  <si>
    <t>2,055 "L3</t>
  </si>
  <si>
    <t>1,625 "L4</t>
  </si>
  <si>
    <t>2,110 "L5</t>
  </si>
  <si>
    <t>139</t>
  </si>
  <si>
    <t>RMONLANS6</t>
  </si>
  <si>
    <t>Montáž nerezová lanová sestava - na obou stranách válcovaná frézovaná vidlice s certifikací ETA průměr lana 6mm</t>
  </si>
  <si>
    <t>-750518539</t>
  </si>
  <si>
    <t>RMATLAN-FREZ-06</t>
  </si>
  <si>
    <t>sestava lanová nerezová s certifikací ETA na obou stranách válcovaná frézovaná vidlice systémová dl 1000mm D 6mm</t>
  </si>
  <si>
    <t>-1434525080</t>
  </si>
  <si>
    <t>141</t>
  </si>
  <si>
    <t>RMLAN-06</t>
  </si>
  <si>
    <t>Nerezové lano - s certifikací ETA - průměr lana 6 mm, konstrukce lana 1x19</t>
  </si>
  <si>
    <t>1956340152</t>
  </si>
  <si>
    <t>2,855 "L18</t>
  </si>
  <si>
    <t>3,115 "L19</t>
  </si>
  <si>
    <t>2,2 "L20</t>
  </si>
  <si>
    <t>2,75 "L21</t>
  </si>
  <si>
    <t>RMONLAN-FREZ-08</t>
  </si>
  <si>
    <t>Montáž nerezová lanová sestava - na obou stranách válcovaná frézovaná vidlice s certifikací ETA průměr lana 8mm</t>
  </si>
  <si>
    <t>-1743282136</t>
  </si>
  <si>
    <t>143</t>
  </si>
  <si>
    <t>RMATLAN-FREZ-08</t>
  </si>
  <si>
    <t>sestava lanová nerezová s certifikací ETA na obou stranách válcovaná frézovaná vidlice systémová dl 1000mm D 8mm</t>
  </si>
  <si>
    <t>-1994654210</t>
  </si>
  <si>
    <t>RMLAN-08</t>
  </si>
  <si>
    <t>Nerezové lano - s certifikací ETA - průměr lana 8 mm, konstrukce lana 1x19</t>
  </si>
  <si>
    <t>2004034416</t>
  </si>
  <si>
    <t>3,31 "L14</t>
  </si>
  <si>
    <t>4,51 "L16</t>
  </si>
  <si>
    <t>4,105 "L17</t>
  </si>
  <si>
    <t>145</t>
  </si>
  <si>
    <t>RMONLAN-FREZ-12</t>
  </si>
  <si>
    <t>Montáž nerezová lanová sestava - na obou stranách válcovaná frézovaná vidlice s certifikací ETA průměr lana 12mm</t>
  </si>
  <si>
    <t>276501096</t>
  </si>
  <si>
    <t>RMATLAN-FREZ-12</t>
  </si>
  <si>
    <t>sestava lanová nerezová s certifikací ETA na obou stranách válcovaná frézovaná vidlice systémová dl 1000mm D 12mm</t>
  </si>
  <si>
    <t>-1908739486</t>
  </si>
  <si>
    <t>147</t>
  </si>
  <si>
    <t>RMLAN-12</t>
  </si>
  <si>
    <t>Nerezové lano - s certifikací ETA - průměr lana 12 mm, konstrukce lana 1x19</t>
  </si>
  <si>
    <t>-1583974227</t>
  </si>
  <si>
    <t>8,135 "L9</t>
  </si>
  <si>
    <t>3,310 "L14</t>
  </si>
  <si>
    <t>RMONLAN-FREZ-14</t>
  </si>
  <si>
    <t>Montáž nerezová lanová sestava - na obou stranách válcovaná frézovaná vidlice s certifikací ETA průměr lana 14mm</t>
  </si>
  <si>
    <t>151447296</t>
  </si>
  <si>
    <t>149</t>
  </si>
  <si>
    <t>RMATLAN-FREZ-14</t>
  </si>
  <si>
    <t>sestava lanová nerezová s certifikací ETA na obou stranách válcovaná frézovaná vidlice systémová dl 1000mm D 14mm</t>
  </si>
  <si>
    <t>268407233</t>
  </si>
  <si>
    <t>RMLAN-14</t>
  </si>
  <si>
    <t>Nerezové lano - s certifikací ETA - průměr lana 14 mm, konstrukce lana 1x19</t>
  </si>
  <si>
    <t>-476156727</t>
  </si>
  <si>
    <t>6,72 "L11</t>
  </si>
  <si>
    <t>151</t>
  </si>
  <si>
    <t>RMONLAN-FREZ-16</t>
  </si>
  <si>
    <t>Montáž nerezová lanová sestava - na obou stranách válcovaná frézovaná vidlice s certifikací ETA průměr lana 16mm</t>
  </si>
  <si>
    <t>-200527724</t>
  </si>
  <si>
    <t>RMATLAN-FREZ-16</t>
  </si>
  <si>
    <t>sestava lanová nerezová s certifikací ETA na obou stranách válcovaná frézovaná vidlice systémová dl 1000mm D 16mm</t>
  </si>
  <si>
    <t>-795824936</t>
  </si>
  <si>
    <t>153</t>
  </si>
  <si>
    <t>RMLAN-16</t>
  </si>
  <si>
    <t>Nerezové lano s certifikací ETA - průměr lana 16 mm, konstrukce lana 1x37</t>
  </si>
  <si>
    <t>1383739862</t>
  </si>
  <si>
    <t>2,205 "L7</t>
  </si>
  <si>
    <t>6,555 "L8</t>
  </si>
  <si>
    <t>RMONLAN-FREZ-18</t>
  </si>
  <si>
    <t>Montáž nerezová lanová sestava - na obou stranách válcovaná frézovaná vidlice s certifikací ETA průměr lana 18mm</t>
  </si>
  <si>
    <t>-760890491</t>
  </si>
  <si>
    <t>155</t>
  </si>
  <si>
    <t>RMATLAN-FREZ-18</t>
  </si>
  <si>
    <t>sestava lanová nerezová s certifikací ETA na obou stranách válcovaná frézovaná vidlice systémová dl 1000mm D 18mm</t>
  </si>
  <si>
    <t>-329677538</t>
  </si>
  <si>
    <t>RMLAN-18</t>
  </si>
  <si>
    <t>Nerezové lano s certifikací ETA - průměr lana 18 mm, konstrukce lana 1x37</t>
  </si>
  <si>
    <t>1842037505</t>
  </si>
  <si>
    <t>2,355 "L6</t>
  </si>
  <si>
    <t>157</t>
  </si>
  <si>
    <t>RMON-OL2</t>
  </si>
  <si>
    <t>Montáž nerezové lano opletové pr. 2mm s konstrukcí lana 7x7</t>
  </si>
  <si>
    <t>-1226267964</t>
  </si>
  <si>
    <t>RMAT-OL2</t>
  </si>
  <si>
    <t>Nerezové lano opletové pr. 2mm s konstrukcí lana 7x7</t>
  </si>
  <si>
    <t>1141641632</t>
  </si>
  <si>
    <t>11.02</t>
  </si>
  <si>
    <t xml:space="preserve">Konstrukce zámečnické -  OCELOVÁ TÁHLA</t>
  </si>
  <si>
    <t>159</t>
  </si>
  <si>
    <t>-116630267</t>
  </si>
  <si>
    <t>160</t>
  </si>
  <si>
    <t>RMATT01</t>
  </si>
  <si>
    <t xml:space="preserve">Systémové konstrukční táhlo T1  pr. 30mm z oceli S540 s vidličkami levý a pravý závit včetně kontramatic a čepů.</t>
  </si>
  <si>
    <t>-1201113523</t>
  </si>
  <si>
    <t>5,765*6,83</t>
  </si>
  <si>
    <t>161</t>
  </si>
  <si>
    <t>RMATT02</t>
  </si>
  <si>
    <t xml:space="preserve">Systémové konstrukční táhlo T2  pr. 30mm z oceli S540 s vidličkami levý a pravý závit včetně kontramatic a čepů.</t>
  </si>
  <si>
    <t>-1449833294</t>
  </si>
  <si>
    <t>5,4*5,83</t>
  </si>
  <si>
    <t>162</t>
  </si>
  <si>
    <t>2105879672</t>
  </si>
  <si>
    <t>163</t>
  </si>
  <si>
    <t>RMATT03</t>
  </si>
  <si>
    <t xml:space="preserve">Systémové konstrukční táhlo T3  pr. 24mm z oceli S540 s vidličkami levý a pravý závit včetně kontramatic a čepů.</t>
  </si>
  <si>
    <t>651286579</t>
  </si>
  <si>
    <t>2,375*3,26</t>
  </si>
  <si>
    <t>164</t>
  </si>
  <si>
    <t>RMATT06</t>
  </si>
  <si>
    <t xml:space="preserve">Systémové konstrukční táhlo T6  pr. 20mm z oceli S540 s vidličkami levý a pravý závit včetně kontramatic a čepů.</t>
  </si>
  <si>
    <t>-524055607</t>
  </si>
  <si>
    <t>2,25*2,23</t>
  </si>
  <si>
    <t>165</t>
  </si>
  <si>
    <t>RMATT08</t>
  </si>
  <si>
    <t xml:space="preserve">Systémové konstrukční táhlo T8  pr. 30mm z oceli S540 s vidličkami levý a pravý závit včetně kontramatic a čepů.</t>
  </si>
  <si>
    <t>-27239568</t>
  </si>
  <si>
    <t>1,56*4,83</t>
  </si>
  <si>
    <t>166</t>
  </si>
  <si>
    <t>RMATT10</t>
  </si>
  <si>
    <t xml:space="preserve">Systémové konstrukční táhlo T10  pr. 24mm z oceli S540 s vidličkami levý a pravý závit včetně kontramatic a čepů.</t>
  </si>
  <si>
    <t>1547997844</t>
  </si>
  <si>
    <t>1,79*3,26</t>
  </si>
  <si>
    <t>167</t>
  </si>
  <si>
    <t>-2075684475</t>
  </si>
  <si>
    <t>168</t>
  </si>
  <si>
    <t>RMATT11</t>
  </si>
  <si>
    <t xml:space="preserve">Systémové konstrukční táhlo T11  pr. 16mm z oceli S540 s vidličkami levý a pravý závit včetně kontramatic a čepů.</t>
  </si>
  <si>
    <t>1958376910</t>
  </si>
  <si>
    <t>2,23*1,39</t>
  </si>
  <si>
    <t>169</t>
  </si>
  <si>
    <t>457430684</t>
  </si>
  <si>
    <t>170</t>
  </si>
  <si>
    <t>RMATT04</t>
  </si>
  <si>
    <t xml:space="preserve">Systémové konstrukční táhlo T4  pr. 12mm z oceli S540 s vidličkami levý a pravý závit včetně kontramatic a čepů.</t>
  </si>
  <si>
    <t>-1509668834</t>
  </si>
  <si>
    <t>03,05*0,89</t>
  </si>
  <si>
    <t>171</t>
  </si>
  <si>
    <t>RMATT05</t>
  </si>
  <si>
    <t xml:space="preserve">Systémové konstrukční táhlo T5  pr. 12mm z oceli S540 s vidličkami levý a pravý závit včetně kontramatic a čepů.</t>
  </si>
  <si>
    <t>-2020405142</t>
  </si>
  <si>
    <t>2,71*0,89</t>
  </si>
  <si>
    <t>172</t>
  </si>
  <si>
    <t>RMATT07</t>
  </si>
  <si>
    <t xml:space="preserve">Systémové konstrukční táhlo T7  pr. 16mm z oceli S540 s vidličkami levý a pravý závit včetně kontramatic a čepů.</t>
  </si>
  <si>
    <t>-507360395</t>
  </si>
  <si>
    <t>2,120*1,39</t>
  </si>
  <si>
    <t>173</t>
  </si>
  <si>
    <t>RMATT09</t>
  </si>
  <si>
    <t xml:space="preserve">Systémové konstrukční táhlo T9  pr. 16mm z oceli S540 s vidličkami levý a pravý závit včetně kontramatic a čepů.</t>
  </si>
  <si>
    <t>-120627555</t>
  </si>
  <si>
    <t>1,93*1,39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</si>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</sst>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2" TargetMode="External" /><Relationship Id="rId2" Type="http://schemas.openxmlformats.org/officeDocument/2006/relationships/hyperlink" Target="https://podminky.urs.cz/item/CS_URS_2025_01/113202111" TargetMode="External" /><Relationship Id="rId3" Type="http://schemas.openxmlformats.org/officeDocument/2006/relationships/hyperlink" Target="https://podminky.urs.cz/item/CS_URS_2025_01/122251101" TargetMode="External" /><Relationship Id="rId4" Type="http://schemas.openxmlformats.org/officeDocument/2006/relationships/hyperlink" Target="https://podminky.urs.cz/item/CS_URS_2025_01/133251101" TargetMode="External" /><Relationship Id="rId5" Type="http://schemas.openxmlformats.org/officeDocument/2006/relationships/hyperlink" Target="https://podminky.urs.cz/item/CS_URS_2025_01/162751117" TargetMode="External" /><Relationship Id="rId6" Type="http://schemas.openxmlformats.org/officeDocument/2006/relationships/hyperlink" Target="https://podminky.urs.cz/item/CS_URS_2025_01/167111101" TargetMode="External" /><Relationship Id="rId7" Type="http://schemas.openxmlformats.org/officeDocument/2006/relationships/hyperlink" Target="https://podminky.urs.cz/item/CS_URS_2025_01/171201231" TargetMode="External" /><Relationship Id="rId8" Type="http://schemas.openxmlformats.org/officeDocument/2006/relationships/hyperlink" Target="https://podminky.urs.cz/item/CS_URS_2025_01/171251201" TargetMode="External" /><Relationship Id="rId9" Type="http://schemas.openxmlformats.org/officeDocument/2006/relationships/hyperlink" Target="https://podminky.urs.cz/item/CS_URS_2025_01/175111201" TargetMode="External" /><Relationship Id="rId10" Type="http://schemas.openxmlformats.org/officeDocument/2006/relationships/hyperlink" Target="https://podminky.urs.cz/item/CS_URS_2025_01/181311103" TargetMode="External" /><Relationship Id="rId11" Type="http://schemas.openxmlformats.org/officeDocument/2006/relationships/hyperlink" Target="https://podminky.urs.cz/item/CS_URS_2025_01/181411131" TargetMode="External" /><Relationship Id="rId12" Type="http://schemas.openxmlformats.org/officeDocument/2006/relationships/hyperlink" Target="https://podminky.urs.cz/item/CS_URS_2025_01/183101313" TargetMode="External" /><Relationship Id="rId13" Type="http://schemas.openxmlformats.org/officeDocument/2006/relationships/hyperlink" Target="https://podminky.urs.cz/item/CS_URS_2025_01/183111314" TargetMode="External" /><Relationship Id="rId14" Type="http://schemas.openxmlformats.org/officeDocument/2006/relationships/hyperlink" Target="https://podminky.urs.cz/item/CS_URS_2025_01/184102111" TargetMode="External" /><Relationship Id="rId15" Type="http://schemas.openxmlformats.org/officeDocument/2006/relationships/hyperlink" Target="https://podminky.urs.cz/item/CS_URS_2025_01/184102112" TargetMode="External" /><Relationship Id="rId16" Type="http://schemas.openxmlformats.org/officeDocument/2006/relationships/hyperlink" Target="https://podminky.urs.cz/item/CS_URS_2025_01/184102211" TargetMode="External" /><Relationship Id="rId17" Type="http://schemas.openxmlformats.org/officeDocument/2006/relationships/hyperlink" Target="https://podminky.urs.cz/item/CS_URS_2025_01/184911311" TargetMode="External" /><Relationship Id="rId18" Type="http://schemas.openxmlformats.org/officeDocument/2006/relationships/hyperlink" Target="https://podminky.urs.cz/item/CS_URS_2025_01/184911421" TargetMode="External" /><Relationship Id="rId19" Type="http://schemas.openxmlformats.org/officeDocument/2006/relationships/hyperlink" Target="https://podminky.urs.cz/item/CS_URS_2025_01/185802114" TargetMode="External" /><Relationship Id="rId20" Type="http://schemas.openxmlformats.org/officeDocument/2006/relationships/hyperlink" Target="https://podminky.urs.cz/item/CS_URS_2025_01/185803111" TargetMode="External" /><Relationship Id="rId21" Type="http://schemas.openxmlformats.org/officeDocument/2006/relationships/hyperlink" Target="https://podminky.urs.cz/item/CS_URS_2025_01/275313611" TargetMode="External" /><Relationship Id="rId22" Type="http://schemas.openxmlformats.org/officeDocument/2006/relationships/hyperlink" Target="https://podminky.urs.cz/item/CS_URS_2025_01/275351121" TargetMode="External" /><Relationship Id="rId23" Type="http://schemas.openxmlformats.org/officeDocument/2006/relationships/hyperlink" Target="https://podminky.urs.cz/item/CS_URS_2025_01/275351122" TargetMode="External" /><Relationship Id="rId24" Type="http://schemas.openxmlformats.org/officeDocument/2006/relationships/hyperlink" Target="https://podminky.urs.cz/item/CS_URS_2025_01/451577777" TargetMode="External" /><Relationship Id="rId25" Type="http://schemas.openxmlformats.org/officeDocument/2006/relationships/hyperlink" Target="https://podminky.urs.cz/item/CS_URS_2025_01/564241011" TargetMode="External" /><Relationship Id="rId26" Type="http://schemas.openxmlformats.org/officeDocument/2006/relationships/hyperlink" Target="https://podminky.urs.cz/item/CS_URS_2025_01/564740101" TargetMode="External" /><Relationship Id="rId27" Type="http://schemas.openxmlformats.org/officeDocument/2006/relationships/hyperlink" Target="https://podminky.urs.cz/item/CS_URS_2025_01/599432111" TargetMode="External" /><Relationship Id="rId28" Type="http://schemas.openxmlformats.org/officeDocument/2006/relationships/hyperlink" Target="https://podminky.urs.cz/item/CS_URS_2025_01/916241213" TargetMode="External" /><Relationship Id="rId29" Type="http://schemas.openxmlformats.org/officeDocument/2006/relationships/hyperlink" Target="https://podminky.urs.cz/item/CS_URS_2025_01/997013151" TargetMode="External" /><Relationship Id="rId30" Type="http://schemas.openxmlformats.org/officeDocument/2006/relationships/hyperlink" Target="https://podminky.urs.cz/item/CS_URS_2025_01/997013501" TargetMode="External" /><Relationship Id="rId31" Type="http://schemas.openxmlformats.org/officeDocument/2006/relationships/hyperlink" Target="https://podminky.urs.cz/item/CS_URS_2025_01/997013509" TargetMode="External" /><Relationship Id="rId32" Type="http://schemas.openxmlformats.org/officeDocument/2006/relationships/hyperlink" Target="https://podminky.urs.cz/item/CS_URS_2025_01/997013631" TargetMode="External" /><Relationship Id="rId33" Type="http://schemas.openxmlformats.org/officeDocument/2006/relationships/hyperlink" Target="https://podminky.urs.cz/item/CS_URS_2025_01/998011008" TargetMode="External" /><Relationship Id="rId34" Type="http://schemas.openxmlformats.org/officeDocument/2006/relationships/hyperlink" Target="https://podminky.urs.cz/item/CS_URS_2025_01/762951013" TargetMode="External" /><Relationship Id="rId35" Type="http://schemas.openxmlformats.org/officeDocument/2006/relationships/hyperlink" Target="https://podminky.urs.cz/item/CS_URS_2025_01/762952044" TargetMode="External" /><Relationship Id="rId36" Type="http://schemas.openxmlformats.org/officeDocument/2006/relationships/hyperlink" Target="https://podminky.urs.cz/item/CS_URS_2025_01/998762211" TargetMode="External" /><Relationship Id="rId37" Type="http://schemas.openxmlformats.org/officeDocument/2006/relationships/hyperlink" Target="https://podminky.urs.cz/item/CS_URS_2025_01/998766211" TargetMode="External" /><Relationship Id="rId38" Type="http://schemas.openxmlformats.org/officeDocument/2006/relationships/hyperlink" Target="https://podminky.urs.cz/item/CS_URS_2025_01/998767211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213702" TargetMode="External" /><Relationship Id="rId2" Type="http://schemas.openxmlformats.org/officeDocument/2006/relationships/hyperlink" Target="https://podminky.urs.cz/item/CS_URS_2025_01/132253101" TargetMode="External" /><Relationship Id="rId3" Type="http://schemas.openxmlformats.org/officeDocument/2006/relationships/hyperlink" Target="https://podminky.urs.cz/item/CS_URS_2025_01/174151101" TargetMode="External" /><Relationship Id="rId4" Type="http://schemas.openxmlformats.org/officeDocument/2006/relationships/hyperlink" Target="https://podminky.urs.cz/item/CS_URS_2025_01/181411131" TargetMode="External" /><Relationship Id="rId5" Type="http://schemas.openxmlformats.org/officeDocument/2006/relationships/hyperlink" Target="https://podminky.urs.cz/item/CS_URS_2025_01/181951112" TargetMode="External" /><Relationship Id="rId6" Type="http://schemas.openxmlformats.org/officeDocument/2006/relationships/hyperlink" Target="https://podminky.urs.cz/item/CS_URS_2025_01/272313711" TargetMode="External" /><Relationship Id="rId7" Type="http://schemas.openxmlformats.org/officeDocument/2006/relationships/hyperlink" Target="https://podminky.urs.cz/item/CS_URS_2025_01/741110043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371920" TargetMode="External" /><Relationship Id="rId10" Type="http://schemas.openxmlformats.org/officeDocument/2006/relationships/hyperlink" Target="https://podminky.urs.cz/item/CS_URS_2025_01/741372127" TargetMode="External" /><Relationship Id="rId11" Type="http://schemas.openxmlformats.org/officeDocument/2006/relationships/hyperlink" Target="https://podminky.urs.cz/item/CS_URS_2025_01/741810001" TargetMode="External" /><Relationship Id="rId12" Type="http://schemas.openxmlformats.org/officeDocument/2006/relationships/hyperlink" Target="https://podminky.urs.cz/item/CS_URS_2025_01/99874110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1002000" TargetMode="External" /><Relationship Id="rId2" Type="http://schemas.openxmlformats.org/officeDocument/2006/relationships/hyperlink" Target="https://podminky.urs.cz/item/CS_URS_2025_01/012002000" TargetMode="External" /><Relationship Id="rId3" Type="http://schemas.openxmlformats.org/officeDocument/2006/relationships/hyperlink" Target="https://podminky.urs.cz/item/CS_URS_2025_01/013002000" TargetMode="External" /><Relationship Id="rId4" Type="http://schemas.openxmlformats.org/officeDocument/2006/relationships/hyperlink" Target="https://podminky.urs.cz/item/CS_URS_2025_01/032002000" TargetMode="External" /><Relationship Id="rId5" Type="http://schemas.openxmlformats.org/officeDocument/2006/relationships/hyperlink" Target="https://podminky.urs.cz/item/CS_URS_2025_01/033002000" TargetMode="External" /><Relationship Id="rId6" Type="http://schemas.openxmlformats.org/officeDocument/2006/relationships/hyperlink" Target="https://podminky.urs.cz/item/CS_URS_2025_01/034002000" TargetMode="External" /><Relationship Id="rId7" Type="http://schemas.openxmlformats.org/officeDocument/2006/relationships/hyperlink" Target="https://podminky.urs.cz/item/CS_URS_2025_01/039002000" TargetMode="External" /><Relationship Id="rId8" Type="http://schemas.openxmlformats.org/officeDocument/2006/relationships/hyperlink" Target="https://podminky.urs.cz/item/CS_URS_2025_01/042503000" TargetMode="External" /><Relationship Id="rId9" Type="http://schemas.openxmlformats.org/officeDocument/2006/relationships/hyperlink" Target="https://podminky.urs.cz/item/CS_URS_2025_01/044002000" TargetMode="External" /><Relationship Id="rId10" Type="http://schemas.openxmlformats.org/officeDocument/2006/relationships/hyperlink" Target="https://podminky.urs.cz/item/CS_URS_2025_01/045002000" TargetMode="External" /><Relationship Id="rId11" Type="http://schemas.openxmlformats.org/officeDocument/2006/relationships/hyperlink" Target="https://podminky.urs.cz/item/CS_URS_2025_01/059002000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62351103" TargetMode="External" /><Relationship Id="rId3" Type="http://schemas.openxmlformats.org/officeDocument/2006/relationships/hyperlink" Target="https://podminky.urs.cz/item/CS_URS_2023_01/174151101" TargetMode="External" /><Relationship Id="rId4" Type="http://schemas.openxmlformats.org/officeDocument/2006/relationships/hyperlink" Target="https://podminky.urs.cz/item/CS_URS_2025_01/132551102" TargetMode="External" /><Relationship Id="rId5" Type="http://schemas.openxmlformats.org/officeDocument/2006/relationships/hyperlink" Target="https://podminky.urs.cz/item/CS_URS_2025_01/132551251" TargetMode="External" /><Relationship Id="rId6" Type="http://schemas.openxmlformats.org/officeDocument/2006/relationships/hyperlink" Target="https://podminky.urs.cz/item/CS_URS_2025_01/167151103" TargetMode="External" /><Relationship Id="rId7" Type="http://schemas.openxmlformats.org/officeDocument/2006/relationships/hyperlink" Target="https://podminky.urs.cz/item/CS_URS_2025_01/224311114" TargetMode="External" /><Relationship Id="rId8" Type="http://schemas.openxmlformats.org/officeDocument/2006/relationships/hyperlink" Target="https://podminky.urs.cz/item/CS_URS_2025_01/274321411" TargetMode="External" /><Relationship Id="rId9" Type="http://schemas.openxmlformats.org/officeDocument/2006/relationships/hyperlink" Target="https://podminky.urs.cz/item/CS_URS_2025_01/275321411" TargetMode="External" /><Relationship Id="rId10" Type="http://schemas.openxmlformats.org/officeDocument/2006/relationships/hyperlink" Target="https://podminky.urs.cz/item/CS_URS_2025_01/282601112" TargetMode="External" /><Relationship Id="rId11" Type="http://schemas.openxmlformats.org/officeDocument/2006/relationships/hyperlink" Target="https://podminky.urs.cz/item/CS_URS_2025_01/283111113" TargetMode="External" /><Relationship Id="rId12" Type="http://schemas.openxmlformats.org/officeDocument/2006/relationships/hyperlink" Target="https://podminky.urs.cz/item/CS_URS_2025_01/283131113" TargetMode="External" /><Relationship Id="rId13" Type="http://schemas.openxmlformats.org/officeDocument/2006/relationships/hyperlink" Target="https://podminky.urs.cz/item/CS_URS_2025_01/274351121" TargetMode="External" /><Relationship Id="rId14" Type="http://schemas.openxmlformats.org/officeDocument/2006/relationships/hyperlink" Target="https://podminky.urs.cz/item/CS_URS_2025_01/274351122" TargetMode="External" /><Relationship Id="rId15" Type="http://schemas.openxmlformats.org/officeDocument/2006/relationships/hyperlink" Target="https://podminky.urs.cz/item/CS_URS_2025_01/275351121" TargetMode="External" /><Relationship Id="rId16" Type="http://schemas.openxmlformats.org/officeDocument/2006/relationships/hyperlink" Target="https://podminky.urs.cz/item/CS_URS_2025_01/275351122" TargetMode="External" /><Relationship Id="rId17" Type="http://schemas.openxmlformats.org/officeDocument/2006/relationships/hyperlink" Target="https://podminky.urs.cz/item/CS_URS_2025_01/997013501" TargetMode="External" /><Relationship Id="rId18" Type="http://schemas.openxmlformats.org/officeDocument/2006/relationships/hyperlink" Target="https://podminky.urs.cz/item/CS_URS_2025_01/997013509" TargetMode="External" /><Relationship Id="rId19" Type="http://schemas.openxmlformats.org/officeDocument/2006/relationships/hyperlink" Target="https://podminky.urs.cz/item/CS_URS_2025_01/997013873" TargetMode="External" /><Relationship Id="rId20" Type="http://schemas.openxmlformats.org/officeDocument/2006/relationships/hyperlink" Target="https://podminky.urs.cz/item/CS_URS_2025_01/998004011" TargetMode="External" /><Relationship Id="rId21" Type="http://schemas.openxmlformats.org/officeDocument/2006/relationships/hyperlink" Target="https://podminky.urs.cz/item/CS_URS_2025_01/998012037" TargetMode="External" /><Relationship Id="rId22" Type="http://schemas.openxmlformats.org/officeDocument/2006/relationships/hyperlink" Target="https://podminky.urs.cz/item/CS_URS_2025_01/99801204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3211111" TargetMode="External" /><Relationship Id="rId2" Type="http://schemas.openxmlformats.org/officeDocument/2006/relationships/hyperlink" Target="https://podminky.urs.cz/item/CS_URS_2025_01/943211212" TargetMode="External" /><Relationship Id="rId3" Type="http://schemas.openxmlformats.org/officeDocument/2006/relationships/hyperlink" Target="https://podminky.urs.cz/item/CS_URS_2025_01/943211811" TargetMode="External" /><Relationship Id="rId4" Type="http://schemas.openxmlformats.org/officeDocument/2006/relationships/hyperlink" Target="https://podminky.urs.cz/item/CS_URS_2025_01/993121111" TargetMode="External" /><Relationship Id="rId5" Type="http://schemas.openxmlformats.org/officeDocument/2006/relationships/hyperlink" Target="https://podminky.urs.cz/item/CS_URS_2025_01/993121219" TargetMode="External" /><Relationship Id="rId6" Type="http://schemas.openxmlformats.org/officeDocument/2006/relationships/hyperlink" Target="https://podminky.urs.cz/item/CS_URS_2025_01/998014211" TargetMode="External" /><Relationship Id="rId7" Type="http://schemas.openxmlformats.org/officeDocument/2006/relationships/hyperlink" Target="https://podminky.urs.cz/item/CS_URS_2025_01/767995117" TargetMode="External" /><Relationship Id="rId8" Type="http://schemas.openxmlformats.org/officeDocument/2006/relationships/hyperlink" Target="https://podminky.urs.cz/item/CS_URS_2025_01/767995117" TargetMode="External" /><Relationship Id="rId9" Type="http://schemas.openxmlformats.org/officeDocument/2006/relationships/hyperlink" Target="https://podminky.urs.cz/item/CS_URS_2025_01/767995114" TargetMode="External" /><Relationship Id="rId10" Type="http://schemas.openxmlformats.org/officeDocument/2006/relationships/hyperlink" Target="https://podminky.urs.cz/item/CS_URS_2025_01/767995115" TargetMode="External" /><Relationship Id="rId11" Type="http://schemas.openxmlformats.org/officeDocument/2006/relationships/hyperlink" Target="https://podminky.urs.cz/item/CS_URS_2025_01/767995115" TargetMode="External" /><Relationship Id="rId12" Type="http://schemas.openxmlformats.org/officeDocument/2006/relationships/hyperlink" Target="https://podminky.urs.cz/item/CS_URS_2025_01/767995116" TargetMode="External" /><Relationship Id="rId13" Type="http://schemas.openxmlformats.org/officeDocument/2006/relationships/hyperlink" Target="https://podminky.urs.cz/item/CS_URS_2025_01/767995115" TargetMode="External" /><Relationship Id="rId14" Type="http://schemas.openxmlformats.org/officeDocument/2006/relationships/hyperlink" Target="https://podminky.urs.cz/item/CS_URS_2025_01/767995115" TargetMode="External" /><Relationship Id="rId15" Type="http://schemas.openxmlformats.org/officeDocument/2006/relationships/hyperlink" Target="https://podminky.urs.cz/item/CS_URS_2025_01/767995112" TargetMode="External" /><Relationship Id="rId16" Type="http://schemas.openxmlformats.org/officeDocument/2006/relationships/hyperlink" Target="https://podminky.urs.cz/item/CS_URS_2025_01/767995116" TargetMode="External" /><Relationship Id="rId17" Type="http://schemas.openxmlformats.org/officeDocument/2006/relationships/hyperlink" Target="https://podminky.urs.cz/item/CS_URS_2025_01/767995116" TargetMode="External" /><Relationship Id="rId18" Type="http://schemas.openxmlformats.org/officeDocument/2006/relationships/hyperlink" Target="https://podminky.urs.cz/item/CS_URS_2025_01/767995115" TargetMode="External" /><Relationship Id="rId19" Type="http://schemas.openxmlformats.org/officeDocument/2006/relationships/hyperlink" Target="https://podminky.urs.cz/item/CS_URS_2025_01/767995117" TargetMode="External" /><Relationship Id="rId20" Type="http://schemas.openxmlformats.org/officeDocument/2006/relationships/hyperlink" Target="https://podminky.urs.cz/item/CS_URS_2025_01/767995117" TargetMode="External" /><Relationship Id="rId21" Type="http://schemas.openxmlformats.org/officeDocument/2006/relationships/hyperlink" Target="https://podminky.urs.cz/item/CS_URS_2025_01/767995116" TargetMode="External" /><Relationship Id="rId22" Type="http://schemas.openxmlformats.org/officeDocument/2006/relationships/hyperlink" Target="https://podminky.urs.cz/item/CS_URS_2025_01/767995116" TargetMode="External" /><Relationship Id="rId23" Type="http://schemas.openxmlformats.org/officeDocument/2006/relationships/hyperlink" Target="https://podminky.urs.cz/item/CS_URS_2025_01/767995115" TargetMode="External" /><Relationship Id="rId24" Type="http://schemas.openxmlformats.org/officeDocument/2006/relationships/hyperlink" Target="https://podminky.urs.cz/item/CS_URS_2025_01/767995111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767995115" TargetMode="External" /><Relationship Id="rId27" Type="http://schemas.openxmlformats.org/officeDocument/2006/relationships/hyperlink" Target="https://podminky.urs.cz/item/CS_URS_2025_01/767995114" TargetMode="External" /><Relationship Id="rId28" Type="http://schemas.openxmlformats.org/officeDocument/2006/relationships/hyperlink" Target="https://podminky.urs.cz/item/CS_URS_2025_01/767995114" TargetMode="External" /><Relationship Id="rId29" Type="http://schemas.openxmlformats.org/officeDocument/2006/relationships/hyperlink" Target="https://podminky.urs.cz/item/CS_URS_2025_01/767995111" TargetMode="External" /><Relationship Id="rId30" Type="http://schemas.openxmlformats.org/officeDocument/2006/relationships/hyperlink" Target="https://podminky.urs.cz/item/CS_URS_2025_01/767995101" TargetMode="External" /><Relationship Id="rId31" Type="http://schemas.openxmlformats.org/officeDocument/2006/relationships/hyperlink" Target="https://podminky.urs.cz/item/CS_URS_2025_01/767995102" TargetMode="External" /><Relationship Id="rId32" Type="http://schemas.openxmlformats.org/officeDocument/2006/relationships/hyperlink" Target="https://podminky.urs.cz/item/CS_URS_2025_01/977131116" TargetMode="External" /><Relationship Id="rId33" Type="http://schemas.openxmlformats.org/officeDocument/2006/relationships/hyperlink" Target="https://podminky.urs.cz/item/CS_URS_2025_01/767995114" TargetMode="External" /><Relationship Id="rId34" Type="http://schemas.openxmlformats.org/officeDocument/2006/relationships/hyperlink" Target="https://podminky.urs.cz/item/CS_URS_2025_01/767995112" TargetMode="External" /><Relationship Id="rId35" Type="http://schemas.openxmlformats.org/officeDocument/2006/relationships/hyperlink" Target="https://podminky.urs.cz/item/CS_URS_2025_01/767995111" TargetMode="External" /><Relationship Id="rId36" Type="http://schemas.openxmlformats.org/officeDocument/2006/relationships/hyperlink" Target="https://podminky.urs.cz/item/CS_URS_2025_01/767995102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38</v>
      </c>
      <c r="E29" s="50"/>
      <c r="F29" s="35" t="s">
        <v>39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45</v>
      </c>
      <c r="U35" s="57"/>
      <c r="V35" s="57"/>
      <c r="W35" s="57"/>
      <c r="X35" s="59" t="s">
        <v>46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ZOO_Jihlava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výběh pro pouštní kočky a karakaly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21. 2. 2025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31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49</v>
      </c>
      <c r="D52" s="90"/>
      <c r="E52" s="90"/>
      <c r="F52" s="90"/>
      <c r="G52" s="90"/>
      <c r="H52" s="91"/>
      <c r="I52" s="92" t="s">
        <v>50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51</v>
      </c>
      <c r="AH52" s="90"/>
      <c r="AI52" s="90"/>
      <c r="AJ52" s="90"/>
      <c r="AK52" s="90"/>
      <c r="AL52" s="90"/>
      <c r="AM52" s="90"/>
      <c r="AN52" s="92" t="s">
        <v>52</v>
      </c>
      <c r="AO52" s="90"/>
      <c r="AP52" s="90"/>
      <c r="AQ52" s="94" t="s">
        <v>53</v>
      </c>
      <c r="AR52" s="47"/>
      <c r="AS52" s="95" t="s">
        <v>54</v>
      </c>
      <c r="AT52" s="96" t="s">
        <v>55</v>
      </c>
      <c r="AU52" s="96" t="s">
        <v>56</v>
      </c>
      <c r="AV52" s="96" t="s">
        <v>57</v>
      </c>
      <c r="AW52" s="96" t="s">
        <v>58</v>
      </c>
      <c r="AX52" s="96" t="s">
        <v>59</v>
      </c>
      <c r="AY52" s="96" t="s">
        <v>60</v>
      </c>
      <c r="AZ52" s="96" t="s">
        <v>61</v>
      </c>
      <c r="BA52" s="96" t="s">
        <v>62</v>
      </c>
      <c r="BB52" s="96" t="s">
        <v>63</v>
      </c>
      <c r="BC52" s="96" t="s">
        <v>64</v>
      </c>
      <c r="BD52" s="97" t="s">
        <v>65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67</v>
      </c>
      <c r="BT54" s="112" t="s">
        <v>68</v>
      </c>
      <c r="BU54" s="113" t="s">
        <v>69</v>
      </c>
      <c r="BV54" s="112" t="s">
        <v>70</v>
      </c>
      <c r="BW54" s="112" t="s">
        <v>5</v>
      </c>
      <c r="BX54" s="112" t="s">
        <v>71</v>
      </c>
      <c r="CL54" s="112" t="s">
        <v>19</v>
      </c>
    </row>
    <row r="55" s="7" customFormat="1" ht="16.5" customHeight="1">
      <c r="A55" s="114" t="s">
        <v>72</v>
      </c>
      <c r="B55" s="115"/>
      <c r="C55" s="116"/>
      <c r="D55" s="117" t="s">
        <v>73</v>
      </c>
      <c r="E55" s="117"/>
      <c r="F55" s="117"/>
      <c r="G55" s="117"/>
      <c r="H55" s="117"/>
      <c r="I55" s="118"/>
      <c r="J55" s="117" t="s">
        <v>74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03 - Vnější a vnitřní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75</v>
      </c>
      <c r="AR55" s="121"/>
      <c r="AS55" s="122">
        <v>0</v>
      </c>
      <c r="AT55" s="123">
        <f>ROUND(SUM(AV55:AW55),2)</f>
        <v>0</v>
      </c>
      <c r="AU55" s="124">
        <f>'SO 03 - Vnější a vnitřní ...'!P92</f>
        <v>0</v>
      </c>
      <c r="AV55" s="123">
        <f>'SO 03 - Vnější a vnitřní ...'!J33</f>
        <v>0</v>
      </c>
      <c r="AW55" s="123">
        <f>'SO 03 - Vnější a vnitřní ...'!J34</f>
        <v>0</v>
      </c>
      <c r="AX55" s="123">
        <f>'SO 03 - Vnější a vnitřní ...'!J35</f>
        <v>0</v>
      </c>
      <c r="AY55" s="123">
        <f>'SO 03 - Vnější a vnitřní ...'!J36</f>
        <v>0</v>
      </c>
      <c r="AZ55" s="123">
        <f>'SO 03 - Vnější a vnitřní ...'!F33</f>
        <v>0</v>
      </c>
      <c r="BA55" s="123">
        <f>'SO 03 - Vnější a vnitřní ...'!F34</f>
        <v>0</v>
      </c>
      <c r="BB55" s="123">
        <f>'SO 03 - Vnější a vnitřní ...'!F35</f>
        <v>0</v>
      </c>
      <c r="BC55" s="123">
        <f>'SO 03 - Vnější a vnitřní ...'!F36</f>
        <v>0</v>
      </c>
      <c r="BD55" s="125">
        <f>'SO 03 - Vnější a vnitřní ...'!F37</f>
        <v>0</v>
      </c>
      <c r="BE55" s="7"/>
      <c r="BT55" s="126" t="s">
        <v>76</v>
      </c>
      <c r="BV55" s="126" t="s">
        <v>70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7" customFormat="1" ht="16.5" customHeight="1">
      <c r="A56" s="114" t="s">
        <v>72</v>
      </c>
      <c r="B56" s="115"/>
      <c r="C56" s="116"/>
      <c r="D56" s="117" t="s">
        <v>79</v>
      </c>
      <c r="E56" s="117"/>
      <c r="F56" s="117"/>
      <c r="G56" s="117"/>
      <c r="H56" s="117"/>
      <c r="I56" s="118"/>
      <c r="J56" s="117" t="s">
        <v>80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04 - VO'!J30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75</v>
      </c>
      <c r="AR56" s="121"/>
      <c r="AS56" s="122">
        <v>0</v>
      </c>
      <c r="AT56" s="123">
        <f>ROUND(SUM(AV56:AW56),2)</f>
        <v>0</v>
      </c>
      <c r="AU56" s="124">
        <f>'SO 04 - VO'!P84</f>
        <v>0</v>
      </c>
      <c r="AV56" s="123">
        <f>'SO 04 - VO'!J33</f>
        <v>0</v>
      </c>
      <c r="AW56" s="123">
        <f>'SO 04 - VO'!J34</f>
        <v>0</v>
      </c>
      <c r="AX56" s="123">
        <f>'SO 04 - VO'!J35</f>
        <v>0</v>
      </c>
      <c r="AY56" s="123">
        <f>'SO 04 - VO'!J36</f>
        <v>0</v>
      </c>
      <c r="AZ56" s="123">
        <f>'SO 04 - VO'!F33</f>
        <v>0</v>
      </c>
      <c r="BA56" s="123">
        <f>'SO 04 - VO'!F34</f>
        <v>0</v>
      </c>
      <c r="BB56" s="123">
        <f>'SO 04 - VO'!F35</f>
        <v>0</v>
      </c>
      <c r="BC56" s="123">
        <f>'SO 04 - VO'!F36</f>
        <v>0</v>
      </c>
      <c r="BD56" s="125">
        <f>'SO 04 - VO'!F37</f>
        <v>0</v>
      </c>
      <c r="BE56" s="7"/>
      <c r="BT56" s="126" t="s">
        <v>76</v>
      </c>
      <c r="BV56" s="126" t="s">
        <v>70</v>
      </c>
      <c r="BW56" s="126" t="s">
        <v>81</v>
      </c>
      <c r="BX56" s="126" t="s">
        <v>5</v>
      </c>
      <c r="CL56" s="126" t="s">
        <v>19</v>
      </c>
      <c r="CM56" s="126" t="s">
        <v>78</v>
      </c>
    </row>
    <row r="57" s="7" customFormat="1" ht="16.5" customHeight="1">
      <c r="A57" s="114" t="s">
        <v>72</v>
      </c>
      <c r="B57" s="115"/>
      <c r="C57" s="116"/>
      <c r="D57" s="117" t="s">
        <v>82</v>
      </c>
      <c r="E57" s="117"/>
      <c r="F57" s="117"/>
      <c r="G57" s="117"/>
      <c r="H57" s="117"/>
      <c r="I57" s="118"/>
      <c r="J57" s="117" t="s">
        <v>83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'SO-00 - VRN'!J30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75</v>
      </c>
      <c r="AR57" s="121"/>
      <c r="AS57" s="122">
        <v>0</v>
      </c>
      <c r="AT57" s="123">
        <f>ROUND(SUM(AV57:AW57),2)</f>
        <v>0</v>
      </c>
      <c r="AU57" s="124">
        <f>'SO-00 - VRN'!P84</f>
        <v>0</v>
      </c>
      <c r="AV57" s="123">
        <f>'SO-00 - VRN'!J33</f>
        <v>0</v>
      </c>
      <c r="AW57" s="123">
        <f>'SO-00 - VRN'!J34</f>
        <v>0</v>
      </c>
      <c r="AX57" s="123">
        <f>'SO-00 - VRN'!J35</f>
        <v>0</v>
      </c>
      <c r="AY57" s="123">
        <f>'SO-00 - VRN'!J36</f>
        <v>0</v>
      </c>
      <c r="AZ57" s="123">
        <f>'SO-00 - VRN'!F33</f>
        <v>0</v>
      </c>
      <c r="BA57" s="123">
        <f>'SO-00 - VRN'!F34</f>
        <v>0</v>
      </c>
      <c r="BB57" s="123">
        <f>'SO-00 - VRN'!F35</f>
        <v>0</v>
      </c>
      <c r="BC57" s="123">
        <f>'SO-00 - VRN'!F36</f>
        <v>0</v>
      </c>
      <c r="BD57" s="125">
        <f>'SO-00 - VRN'!F37</f>
        <v>0</v>
      </c>
      <c r="BE57" s="7"/>
      <c r="BT57" s="126" t="s">
        <v>76</v>
      </c>
      <c r="BV57" s="126" t="s">
        <v>70</v>
      </c>
      <c r="BW57" s="126" t="s">
        <v>84</v>
      </c>
      <c r="BX57" s="126" t="s">
        <v>5</v>
      </c>
      <c r="CL57" s="126" t="s">
        <v>19</v>
      </c>
      <c r="CM57" s="126" t="s">
        <v>78</v>
      </c>
    </row>
    <row r="58" s="7" customFormat="1" ht="16.5" customHeight="1">
      <c r="A58" s="114" t="s">
        <v>72</v>
      </c>
      <c r="B58" s="115"/>
      <c r="C58" s="116"/>
      <c r="D58" s="117" t="s">
        <v>85</v>
      </c>
      <c r="E58" s="117"/>
      <c r="F58" s="117"/>
      <c r="G58" s="117"/>
      <c r="H58" s="117"/>
      <c r="I58" s="118"/>
      <c r="J58" s="117" t="s">
        <v>86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'SO-01 - SPODNÍ STAVBA'!J30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75</v>
      </c>
      <c r="AR58" s="121"/>
      <c r="AS58" s="122">
        <v>0</v>
      </c>
      <c r="AT58" s="123">
        <f>ROUND(SUM(AV58:AW58),2)</f>
        <v>0</v>
      </c>
      <c r="AU58" s="124">
        <f>'SO-01 - SPODNÍ STAVBA'!P85</f>
        <v>0</v>
      </c>
      <c r="AV58" s="123">
        <f>'SO-01 - SPODNÍ STAVBA'!J33</f>
        <v>0</v>
      </c>
      <c r="AW58" s="123">
        <f>'SO-01 - SPODNÍ STAVBA'!J34</f>
        <v>0</v>
      </c>
      <c r="AX58" s="123">
        <f>'SO-01 - SPODNÍ STAVBA'!J35</f>
        <v>0</v>
      </c>
      <c r="AY58" s="123">
        <f>'SO-01 - SPODNÍ STAVBA'!J36</f>
        <v>0</v>
      </c>
      <c r="AZ58" s="123">
        <f>'SO-01 - SPODNÍ STAVBA'!F33</f>
        <v>0</v>
      </c>
      <c r="BA58" s="123">
        <f>'SO-01 - SPODNÍ STAVBA'!F34</f>
        <v>0</v>
      </c>
      <c r="BB58" s="123">
        <f>'SO-01 - SPODNÍ STAVBA'!F35</f>
        <v>0</v>
      </c>
      <c r="BC58" s="123">
        <f>'SO-01 - SPODNÍ STAVBA'!F36</f>
        <v>0</v>
      </c>
      <c r="BD58" s="125">
        <f>'SO-01 - SPODNÍ STAVBA'!F37</f>
        <v>0</v>
      </c>
      <c r="BE58" s="7"/>
      <c r="BT58" s="126" t="s">
        <v>76</v>
      </c>
      <c r="BV58" s="126" t="s">
        <v>70</v>
      </c>
      <c r="BW58" s="126" t="s">
        <v>87</v>
      </c>
      <c r="BX58" s="126" t="s">
        <v>5</v>
      </c>
      <c r="CL58" s="126" t="s">
        <v>19</v>
      </c>
      <c r="CM58" s="126" t="s">
        <v>78</v>
      </c>
    </row>
    <row r="59" s="7" customFormat="1" ht="16.5" customHeight="1">
      <c r="A59" s="114" t="s">
        <v>72</v>
      </c>
      <c r="B59" s="115"/>
      <c r="C59" s="116"/>
      <c r="D59" s="117" t="s">
        <v>88</v>
      </c>
      <c r="E59" s="117"/>
      <c r="F59" s="117"/>
      <c r="G59" s="117"/>
      <c r="H59" s="117"/>
      <c r="I59" s="118"/>
      <c r="J59" s="117" t="s">
        <v>89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'SO-02 - HORNÍ STAVBA'!J30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75</v>
      </c>
      <c r="AR59" s="121"/>
      <c r="AS59" s="127">
        <v>0</v>
      </c>
      <c r="AT59" s="128">
        <f>ROUND(SUM(AV59:AW59),2)</f>
        <v>0</v>
      </c>
      <c r="AU59" s="129">
        <f>'SO-02 - HORNÍ STAVBA'!P110</f>
        <v>0</v>
      </c>
      <c r="AV59" s="128">
        <f>'SO-02 - HORNÍ STAVBA'!J33</f>
        <v>0</v>
      </c>
      <c r="AW59" s="128">
        <f>'SO-02 - HORNÍ STAVBA'!J34</f>
        <v>0</v>
      </c>
      <c r="AX59" s="128">
        <f>'SO-02 - HORNÍ STAVBA'!J35</f>
        <v>0</v>
      </c>
      <c r="AY59" s="128">
        <f>'SO-02 - HORNÍ STAVBA'!J36</f>
        <v>0</v>
      </c>
      <c r="AZ59" s="128">
        <f>'SO-02 - HORNÍ STAVBA'!F33</f>
        <v>0</v>
      </c>
      <c r="BA59" s="128">
        <f>'SO-02 - HORNÍ STAVBA'!F34</f>
        <v>0</v>
      </c>
      <c r="BB59" s="128">
        <f>'SO-02 - HORNÍ STAVBA'!F35</f>
        <v>0</v>
      </c>
      <c r="BC59" s="128">
        <f>'SO-02 - HORNÍ STAVBA'!F36</f>
        <v>0</v>
      </c>
      <c r="BD59" s="130">
        <f>'SO-02 - HORNÍ STAVBA'!F37</f>
        <v>0</v>
      </c>
      <c r="BE59" s="7"/>
      <c r="BT59" s="126" t="s">
        <v>76</v>
      </c>
      <c r="BV59" s="126" t="s">
        <v>70</v>
      </c>
      <c r="BW59" s="126" t="s">
        <v>90</v>
      </c>
      <c r="BX59" s="126" t="s">
        <v>5</v>
      </c>
      <c r="CL59" s="126" t="s">
        <v>19</v>
      </c>
      <c r="CM59" s="126" t="s">
        <v>78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234X6GoxcK3Ve/1Zefn/xafCLxS6RWcDl2acrUGc1ilmB3rMgRivgT2hoFl49Nv8ZVZ1rS4aZ+IGNpHEnPB/1A==" hashValue="QOFGe4M6bWEOaV3MaFnq4RVGJLMi4ZEL4moOUeMDzvPg5de0iGaqD87DylAjcpbl8kPn3KUL2BoaGSbwCjXm2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3 - Vnější a vnitřní ...'!C2" display="/"/>
    <hyperlink ref="A56" location="'SO 04 - VO'!C2" display="/"/>
    <hyperlink ref="A57" location="'SO-00 - VRN'!C2" display="/"/>
    <hyperlink ref="A58" location="'SO-01 - SPODNÍ STAVBA'!C2" display="/"/>
    <hyperlink ref="A59" location="'SO-02 - HORNÍ STAV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78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výběh pro pouštní kočky a karakaly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31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34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36</v>
      </c>
      <c r="G32" s="41"/>
      <c r="H32" s="41"/>
      <c r="I32" s="148" t="s">
        <v>35</v>
      </c>
      <c r="J32" s="148" t="s">
        <v>37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38</v>
      </c>
      <c r="E33" s="135" t="s">
        <v>39</v>
      </c>
      <c r="F33" s="150">
        <f>ROUND((SUM(BE92:BE480)),  2)</f>
        <v>0</v>
      </c>
      <c r="G33" s="41"/>
      <c r="H33" s="41"/>
      <c r="I33" s="151">
        <v>0.20999999999999999</v>
      </c>
      <c r="J33" s="150">
        <f>ROUND(((SUM(BE92:BE480))*I33),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40</v>
      </c>
      <c r="F34" s="150">
        <f>ROUND((SUM(BF92:BF480)),  2)</f>
        <v>0</v>
      </c>
      <c r="G34" s="41"/>
      <c r="H34" s="41"/>
      <c r="I34" s="151">
        <v>0.12</v>
      </c>
      <c r="J34" s="150">
        <f>ROUND(((SUM(BF92:BF480))*I34),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41</v>
      </c>
      <c r="F35" s="150">
        <f>ROUND((SUM(BG92:BG480)),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42</v>
      </c>
      <c r="F36" s="150">
        <f>ROUND((SUM(BH92:BH480)),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43</v>
      </c>
      <c r="F37" s="150">
        <f>ROUND((SUM(BI92:BI480)),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výběh pro pouštní kočky a karakaly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Vnější a vnitřní vybavení voliéry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31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66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J271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101</v>
      </c>
      <c r="E63" s="177"/>
      <c r="F63" s="177"/>
      <c r="G63" s="177"/>
      <c r="H63" s="177"/>
      <c r="I63" s="177"/>
      <c r="J63" s="178">
        <f>J288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102</v>
      </c>
      <c r="E64" s="177"/>
      <c r="F64" s="177"/>
      <c r="G64" s="177"/>
      <c r="H64" s="177"/>
      <c r="I64" s="177"/>
      <c r="J64" s="178">
        <f>J300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103</v>
      </c>
      <c r="E65" s="177"/>
      <c r="F65" s="177"/>
      <c r="G65" s="177"/>
      <c r="H65" s="177"/>
      <c r="I65" s="177"/>
      <c r="J65" s="178">
        <f>J307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104</v>
      </c>
      <c r="E66" s="177"/>
      <c r="F66" s="177"/>
      <c r="G66" s="177"/>
      <c r="H66" s="177"/>
      <c r="I66" s="177"/>
      <c r="J66" s="178">
        <f>J347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105</v>
      </c>
      <c r="E67" s="177"/>
      <c r="F67" s="177"/>
      <c r="G67" s="177"/>
      <c r="H67" s="177"/>
      <c r="I67" s="177"/>
      <c r="J67" s="178">
        <f>J370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106</v>
      </c>
      <c r="E68" s="177"/>
      <c r="F68" s="177"/>
      <c r="G68" s="177"/>
      <c r="H68" s="177"/>
      <c r="I68" s="177"/>
      <c r="J68" s="178">
        <f>J385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107</v>
      </c>
      <c r="E69" s="171"/>
      <c r="F69" s="171"/>
      <c r="G69" s="171"/>
      <c r="H69" s="171"/>
      <c r="I69" s="171"/>
      <c r="J69" s="172">
        <f>J388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108</v>
      </c>
      <c r="E70" s="177"/>
      <c r="F70" s="177"/>
      <c r="G70" s="177"/>
      <c r="H70" s="177"/>
      <c r="I70" s="177"/>
      <c r="J70" s="178">
        <f>J389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109</v>
      </c>
      <c r="E71" s="177"/>
      <c r="F71" s="177"/>
      <c r="G71" s="177"/>
      <c r="H71" s="177"/>
      <c r="I71" s="177"/>
      <c r="J71" s="178">
        <f>J414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110</v>
      </c>
      <c r="E72" s="177"/>
      <c r="F72" s="177"/>
      <c r="G72" s="177"/>
      <c r="H72" s="177"/>
      <c r="I72" s="177"/>
      <c r="J72" s="178">
        <f>J457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111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výběh pro pouštní kočky a karakaly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92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SO 03 - Vnější a vnitřní vybavení voliéry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21. 2. 2025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31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112</v>
      </c>
      <c r="D91" s="183" t="s">
        <v>53</v>
      </c>
      <c r="E91" s="183" t="s">
        <v>49</v>
      </c>
      <c r="F91" s="183" t="s">
        <v>50</v>
      </c>
      <c r="G91" s="183" t="s">
        <v>113</v>
      </c>
      <c r="H91" s="183" t="s">
        <v>114</v>
      </c>
      <c r="I91" s="183" t="s">
        <v>115</v>
      </c>
      <c r="J91" s="183" t="s">
        <v>96</v>
      </c>
      <c r="K91" s="184" t="s">
        <v>116</v>
      </c>
      <c r="L91" s="185"/>
      <c r="M91" s="95" t="s">
        <v>19</v>
      </c>
      <c r="N91" s="96" t="s">
        <v>38</v>
      </c>
      <c r="O91" s="96" t="s">
        <v>117</v>
      </c>
      <c r="P91" s="96" t="s">
        <v>118</v>
      </c>
      <c r="Q91" s="96" t="s">
        <v>119</v>
      </c>
      <c r="R91" s="96" t="s">
        <v>120</v>
      </c>
      <c r="S91" s="96" t="s">
        <v>121</v>
      </c>
      <c r="T91" s="97" t="s">
        <v>122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123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P93+P388</f>
        <v>0</v>
      </c>
      <c r="Q92" s="99"/>
      <c r="R92" s="188">
        <f>R93+R388</f>
        <v>0</v>
      </c>
      <c r="S92" s="99"/>
      <c r="T92" s="189">
        <f>T93+T388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67</v>
      </c>
      <c r="AU92" s="20" t="s">
        <v>97</v>
      </c>
      <c r="BK92" s="190">
        <f>BK93+BK388</f>
        <v>0</v>
      </c>
    </row>
    <row r="93" s="12" customFormat="1" ht="25.92" customHeight="1">
      <c r="A93" s="12"/>
      <c r="B93" s="191"/>
      <c r="C93" s="192"/>
      <c r="D93" s="193" t="s">
        <v>67</v>
      </c>
      <c r="E93" s="194" t="s">
        <v>124</v>
      </c>
      <c r="F93" s="194" t="s">
        <v>125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P94+P271+P288+P300+P307+P347+P370+P385</f>
        <v>0</v>
      </c>
      <c r="Q93" s="199"/>
      <c r="R93" s="200">
        <f>R94+R271+R288+R300+R307+R347+R370+R385</f>
        <v>0</v>
      </c>
      <c r="S93" s="199"/>
      <c r="T93" s="201">
        <f>T94+T271+T288+T300+T307+T347+T370+T385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76</v>
      </c>
      <c r="AT93" s="203" t="s">
        <v>67</v>
      </c>
      <c r="AU93" s="203" t="s">
        <v>68</v>
      </c>
      <c r="AY93" s="202" t="s">
        <v>126</v>
      </c>
      <c r="BK93" s="204">
        <f>BK94+BK271+BK288+BK300+BK307+BK347+BK370+BK385</f>
        <v>0</v>
      </c>
    </row>
    <row r="94" s="12" customFormat="1" ht="22.8" customHeight="1">
      <c r="A94" s="12"/>
      <c r="B94" s="191"/>
      <c r="C94" s="192"/>
      <c r="D94" s="193" t="s">
        <v>67</v>
      </c>
      <c r="E94" s="205" t="s">
        <v>76</v>
      </c>
      <c r="F94" s="205" t="s">
        <v>127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SUM(P95:P270)</f>
        <v>0</v>
      </c>
      <c r="Q94" s="199"/>
      <c r="R94" s="200">
        <f>SUM(R95:R270)</f>
        <v>0</v>
      </c>
      <c r="S94" s="199"/>
      <c r="T94" s="201">
        <f>SUM(T95:T270)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76</v>
      </c>
      <c r="AT94" s="203" t="s">
        <v>67</v>
      </c>
      <c r="AU94" s="203" t="s">
        <v>76</v>
      </c>
      <c r="AY94" s="202" t="s">
        <v>126</v>
      </c>
      <c r="BK94" s="204">
        <f>SUM(BK95:BK270)</f>
        <v>0</v>
      </c>
    </row>
    <row r="95" s="2" customFormat="1" ht="24.15" customHeight="1">
      <c r="A95" s="41"/>
      <c r="B95" s="42"/>
      <c r="C95" s="207" t="s">
        <v>76</v>
      </c>
      <c r="D95" s="207" t="s">
        <v>128</v>
      </c>
      <c r="E95" s="208" t="s">
        <v>129</v>
      </c>
      <c r="F95" s="209" t="s">
        <v>130</v>
      </c>
      <c r="G95" s="210" t="s">
        <v>131</v>
      </c>
      <c r="H95" s="211">
        <v>1</v>
      </c>
      <c r="I95" s="212"/>
      <c r="J95" s="213">
        <f>ROUND(I95*H95,2)</f>
        <v>0</v>
      </c>
      <c r="K95" s="209" t="s">
        <v>132</v>
      </c>
      <c r="L95" s="47"/>
      <c r="M95" s="214" t="s">
        <v>19</v>
      </c>
      <c r="N95" s="215" t="s">
        <v>39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133</v>
      </c>
      <c r="AT95" s="218" t="s">
        <v>128</v>
      </c>
      <c r="AU95" s="218" t="s">
        <v>78</v>
      </c>
      <c r="AY95" s="20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76</v>
      </c>
      <c r="BK95" s="219">
        <f>ROUND(I95*H95,2)</f>
        <v>0</v>
      </c>
      <c r="BL95" s="20" t="s">
        <v>133</v>
      </c>
      <c r="BM95" s="218" t="s">
        <v>78</v>
      </c>
    </row>
    <row r="96" s="13" customFormat="1">
      <c r="A96" s="13"/>
      <c r="B96" s="220"/>
      <c r="C96" s="221"/>
      <c r="D96" s="222" t="s">
        <v>134</v>
      </c>
      <c r="E96" s="223" t="s">
        <v>19</v>
      </c>
      <c r="F96" s="224" t="s">
        <v>76</v>
      </c>
      <c r="G96" s="221"/>
      <c r="H96" s="225">
        <v>1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134</v>
      </c>
      <c r="AU96" s="231" t="s">
        <v>78</v>
      </c>
      <c r="AV96" s="13" t="s">
        <v>78</v>
      </c>
      <c r="AW96" s="13" t="s">
        <v>135</v>
      </c>
      <c r="AX96" s="13" t="s">
        <v>68</v>
      </c>
      <c r="AY96" s="231" t="s">
        <v>126</v>
      </c>
    </row>
    <row r="97" s="14" customFormat="1">
      <c r="A97" s="14"/>
      <c r="B97" s="232"/>
      <c r="C97" s="233"/>
      <c r="D97" s="222" t="s">
        <v>134</v>
      </c>
      <c r="E97" s="234" t="s">
        <v>19</v>
      </c>
      <c r="F97" s="235" t="s">
        <v>136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1" t="s">
        <v>134</v>
      </c>
      <c r="AU97" s="241" t="s">
        <v>78</v>
      </c>
      <c r="AV97" s="14" t="s">
        <v>76</v>
      </c>
      <c r="AW97" s="14" t="s">
        <v>135</v>
      </c>
      <c r="AX97" s="14" t="s">
        <v>68</v>
      </c>
      <c r="AY97" s="241" t="s">
        <v>126</v>
      </c>
    </row>
    <row r="98" s="15" customFormat="1">
      <c r="A98" s="15"/>
      <c r="B98" s="242"/>
      <c r="C98" s="243"/>
      <c r="D98" s="222" t="s">
        <v>134</v>
      </c>
      <c r="E98" s="244" t="s">
        <v>19</v>
      </c>
      <c r="F98" s="245" t="s">
        <v>137</v>
      </c>
      <c r="G98" s="243"/>
      <c r="H98" s="246">
        <v>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2" t="s">
        <v>134</v>
      </c>
      <c r="AU98" s="252" t="s">
        <v>78</v>
      </c>
      <c r="AV98" s="15" t="s">
        <v>138</v>
      </c>
      <c r="AW98" s="15" t="s">
        <v>135</v>
      </c>
      <c r="AX98" s="15" t="s">
        <v>68</v>
      </c>
      <c r="AY98" s="252" t="s">
        <v>126</v>
      </c>
    </row>
    <row r="99" s="16" customFormat="1">
      <c r="A99" s="16"/>
      <c r="B99" s="253"/>
      <c r="C99" s="254"/>
      <c r="D99" s="222" t="s">
        <v>134</v>
      </c>
      <c r="E99" s="255" t="s">
        <v>19</v>
      </c>
      <c r="F99" s="256" t="s">
        <v>139</v>
      </c>
      <c r="G99" s="254"/>
      <c r="H99" s="257">
        <v>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3" t="s">
        <v>134</v>
      </c>
      <c r="AU99" s="263" t="s">
        <v>78</v>
      </c>
      <c r="AV99" s="16" t="s">
        <v>133</v>
      </c>
      <c r="AW99" s="16" t="s">
        <v>135</v>
      </c>
      <c r="AX99" s="16" t="s">
        <v>76</v>
      </c>
      <c r="AY99" s="263" t="s">
        <v>126</v>
      </c>
    </row>
    <row r="100" s="2" customFormat="1" ht="33" customHeight="1">
      <c r="A100" s="41"/>
      <c r="B100" s="42"/>
      <c r="C100" s="207" t="s">
        <v>78</v>
      </c>
      <c r="D100" s="207" t="s">
        <v>128</v>
      </c>
      <c r="E100" s="208" t="s">
        <v>140</v>
      </c>
      <c r="F100" s="209" t="s">
        <v>141</v>
      </c>
      <c r="G100" s="210" t="s">
        <v>131</v>
      </c>
      <c r="H100" s="211">
        <v>1</v>
      </c>
      <c r="I100" s="212"/>
      <c r="J100" s="213">
        <f>ROUND(I100*H100,2)</f>
        <v>0</v>
      </c>
      <c r="K100" s="209" t="s">
        <v>132</v>
      </c>
      <c r="L100" s="47"/>
      <c r="M100" s="214" t="s">
        <v>19</v>
      </c>
      <c r="N100" s="215" t="s">
        <v>39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133</v>
      </c>
      <c r="AT100" s="218" t="s">
        <v>128</v>
      </c>
      <c r="AU100" s="218" t="s">
        <v>78</v>
      </c>
      <c r="AY100" s="20" t="s">
        <v>126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76</v>
      </c>
      <c r="BK100" s="219">
        <f>ROUND(I100*H100,2)</f>
        <v>0</v>
      </c>
      <c r="BL100" s="20" t="s">
        <v>133</v>
      </c>
      <c r="BM100" s="218" t="s">
        <v>133</v>
      </c>
    </row>
    <row r="101" s="13" customFormat="1">
      <c r="A101" s="13"/>
      <c r="B101" s="220"/>
      <c r="C101" s="221"/>
      <c r="D101" s="222" t="s">
        <v>134</v>
      </c>
      <c r="E101" s="223" t="s">
        <v>19</v>
      </c>
      <c r="F101" s="224" t="s">
        <v>76</v>
      </c>
      <c r="G101" s="221"/>
      <c r="H101" s="225">
        <v>1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134</v>
      </c>
      <c r="AU101" s="231" t="s">
        <v>78</v>
      </c>
      <c r="AV101" s="13" t="s">
        <v>78</v>
      </c>
      <c r="AW101" s="13" t="s">
        <v>135</v>
      </c>
      <c r="AX101" s="13" t="s">
        <v>68</v>
      </c>
      <c r="AY101" s="231" t="s">
        <v>126</v>
      </c>
    </row>
    <row r="102" s="14" customFormat="1">
      <c r="A102" s="14"/>
      <c r="B102" s="232"/>
      <c r="C102" s="233"/>
      <c r="D102" s="222" t="s">
        <v>134</v>
      </c>
      <c r="E102" s="234" t="s">
        <v>19</v>
      </c>
      <c r="F102" s="235" t="s">
        <v>136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1" t="s">
        <v>134</v>
      </c>
      <c r="AU102" s="241" t="s">
        <v>78</v>
      </c>
      <c r="AV102" s="14" t="s">
        <v>76</v>
      </c>
      <c r="AW102" s="14" t="s">
        <v>135</v>
      </c>
      <c r="AX102" s="14" t="s">
        <v>68</v>
      </c>
      <c r="AY102" s="241" t="s">
        <v>126</v>
      </c>
    </row>
    <row r="103" s="15" customFormat="1">
      <c r="A103" s="15"/>
      <c r="B103" s="242"/>
      <c r="C103" s="243"/>
      <c r="D103" s="222" t="s">
        <v>134</v>
      </c>
      <c r="E103" s="244" t="s">
        <v>19</v>
      </c>
      <c r="F103" s="245" t="s">
        <v>137</v>
      </c>
      <c r="G103" s="243"/>
      <c r="H103" s="246">
        <v>1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2" t="s">
        <v>134</v>
      </c>
      <c r="AU103" s="252" t="s">
        <v>78</v>
      </c>
      <c r="AV103" s="15" t="s">
        <v>138</v>
      </c>
      <c r="AW103" s="15" t="s">
        <v>135</v>
      </c>
      <c r="AX103" s="15" t="s">
        <v>68</v>
      </c>
      <c r="AY103" s="252" t="s">
        <v>126</v>
      </c>
    </row>
    <row r="104" s="16" customFormat="1">
      <c r="A104" s="16"/>
      <c r="B104" s="253"/>
      <c r="C104" s="254"/>
      <c r="D104" s="222" t="s">
        <v>134</v>
      </c>
      <c r="E104" s="255" t="s">
        <v>19</v>
      </c>
      <c r="F104" s="256" t="s">
        <v>139</v>
      </c>
      <c r="G104" s="254"/>
      <c r="H104" s="257">
        <v>1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3" t="s">
        <v>134</v>
      </c>
      <c r="AU104" s="263" t="s">
        <v>78</v>
      </c>
      <c r="AV104" s="16" t="s">
        <v>133</v>
      </c>
      <c r="AW104" s="16" t="s">
        <v>135</v>
      </c>
      <c r="AX104" s="16" t="s">
        <v>76</v>
      </c>
      <c r="AY104" s="263" t="s">
        <v>126</v>
      </c>
    </row>
    <row r="105" s="2" customFormat="1" ht="16.5" customHeight="1">
      <c r="A105" s="41"/>
      <c r="B105" s="42"/>
      <c r="C105" s="207" t="s">
        <v>138</v>
      </c>
      <c r="D105" s="207" t="s">
        <v>128</v>
      </c>
      <c r="E105" s="208" t="s">
        <v>142</v>
      </c>
      <c r="F105" s="209" t="s">
        <v>143</v>
      </c>
      <c r="G105" s="210" t="s">
        <v>144</v>
      </c>
      <c r="H105" s="211">
        <v>5</v>
      </c>
      <c r="I105" s="212"/>
      <c r="J105" s="213">
        <f>ROUND(I105*H105,2)</f>
        <v>0</v>
      </c>
      <c r="K105" s="209" t="s">
        <v>132</v>
      </c>
      <c r="L105" s="47"/>
      <c r="M105" s="214" t="s">
        <v>19</v>
      </c>
      <c r="N105" s="215" t="s">
        <v>39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133</v>
      </c>
      <c r="AT105" s="218" t="s">
        <v>128</v>
      </c>
      <c r="AU105" s="218" t="s">
        <v>78</v>
      </c>
      <c r="AY105" s="20" t="s">
        <v>126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76</v>
      </c>
      <c r="BK105" s="219">
        <f>ROUND(I105*H105,2)</f>
        <v>0</v>
      </c>
      <c r="BL105" s="20" t="s">
        <v>133</v>
      </c>
      <c r="BM105" s="218" t="s">
        <v>145</v>
      </c>
    </row>
    <row r="106" s="13" customFormat="1">
      <c r="A106" s="13"/>
      <c r="B106" s="220"/>
      <c r="C106" s="221"/>
      <c r="D106" s="222" t="s">
        <v>134</v>
      </c>
      <c r="E106" s="223" t="s">
        <v>19</v>
      </c>
      <c r="F106" s="224" t="s">
        <v>146</v>
      </c>
      <c r="G106" s="221"/>
      <c r="H106" s="225">
        <v>5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134</v>
      </c>
      <c r="AU106" s="231" t="s">
        <v>78</v>
      </c>
      <c r="AV106" s="13" t="s">
        <v>78</v>
      </c>
      <c r="AW106" s="13" t="s">
        <v>135</v>
      </c>
      <c r="AX106" s="13" t="s">
        <v>68</v>
      </c>
      <c r="AY106" s="231" t="s">
        <v>126</v>
      </c>
    </row>
    <row r="107" s="14" customFormat="1">
      <c r="A107" s="14"/>
      <c r="B107" s="232"/>
      <c r="C107" s="233"/>
      <c r="D107" s="222" t="s">
        <v>134</v>
      </c>
      <c r="E107" s="234" t="s">
        <v>19</v>
      </c>
      <c r="F107" s="235" t="s">
        <v>147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134</v>
      </c>
      <c r="AU107" s="241" t="s">
        <v>78</v>
      </c>
      <c r="AV107" s="14" t="s">
        <v>76</v>
      </c>
      <c r="AW107" s="14" t="s">
        <v>135</v>
      </c>
      <c r="AX107" s="14" t="s">
        <v>68</v>
      </c>
      <c r="AY107" s="241" t="s">
        <v>126</v>
      </c>
    </row>
    <row r="108" s="15" customFormat="1">
      <c r="A108" s="15"/>
      <c r="B108" s="242"/>
      <c r="C108" s="243"/>
      <c r="D108" s="222" t="s">
        <v>134</v>
      </c>
      <c r="E108" s="244" t="s">
        <v>19</v>
      </c>
      <c r="F108" s="245" t="s">
        <v>137</v>
      </c>
      <c r="G108" s="243"/>
      <c r="H108" s="246">
        <v>5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2" t="s">
        <v>134</v>
      </c>
      <c r="AU108" s="252" t="s">
        <v>78</v>
      </c>
      <c r="AV108" s="15" t="s">
        <v>138</v>
      </c>
      <c r="AW108" s="15" t="s">
        <v>135</v>
      </c>
      <c r="AX108" s="15" t="s">
        <v>68</v>
      </c>
      <c r="AY108" s="252" t="s">
        <v>126</v>
      </c>
    </row>
    <row r="109" s="16" customFormat="1">
      <c r="A109" s="16"/>
      <c r="B109" s="253"/>
      <c r="C109" s="254"/>
      <c r="D109" s="222" t="s">
        <v>134</v>
      </c>
      <c r="E109" s="255" t="s">
        <v>19</v>
      </c>
      <c r="F109" s="256" t="s">
        <v>139</v>
      </c>
      <c r="G109" s="254"/>
      <c r="H109" s="257">
        <v>5</v>
      </c>
      <c r="I109" s="258"/>
      <c r="J109" s="254"/>
      <c r="K109" s="254"/>
      <c r="L109" s="259"/>
      <c r="M109" s="260"/>
      <c r="N109" s="261"/>
      <c r="O109" s="261"/>
      <c r="P109" s="261"/>
      <c r="Q109" s="261"/>
      <c r="R109" s="261"/>
      <c r="S109" s="261"/>
      <c r="T109" s="262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63" t="s">
        <v>134</v>
      </c>
      <c r="AU109" s="263" t="s">
        <v>78</v>
      </c>
      <c r="AV109" s="16" t="s">
        <v>133</v>
      </c>
      <c r="AW109" s="16" t="s">
        <v>135</v>
      </c>
      <c r="AX109" s="16" t="s">
        <v>76</v>
      </c>
      <c r="AY109" s="263" t="s">
        <v>126</v>
      </c>
    </row>
    <row r="110" s="2" customFormat="1" ht="16.5" customHeight="1">
      <c r="A110" s="41"/>
      <c r="B110" s="42"/>
      <c r="C110" s="207" t="s">
        <v>133</v>
      </c>
      <c r="D110" s="207" t="s">
        <v>128</v>
      </c>
      <c r="E110" s="208" t="s">
        <v>148</v>
      </c>
      <c r="F110" s="209" t="s">
        <v>149</v>
      </c>
      <c r="G110" s="210" t="s">
        <v>144</v>
      </c>
      <c r="H110" s="211">
        <v>2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39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133</v>
      </c>
      <c r="AT110" s="218" t="s">
        <v>128</v>
      </c>
      <c r="AU110" s="218" t="s">
        <v>78</v>
      </c>
      <c r="AY110" s="20" t="s">
        <v>126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76</v>
      </c>
      <c r="BK110" s="219">
        <f>ROUND(I110*H110,2)</f>
        <v>0</v>
      </c>
      <c r="BL110" s="20" t="s">
        <v>133</v>
      </c>
      <c r="BM110" s="218" t="s">
        <v>151</v>
      </c>
    </row>
    <row r="111" s="2" customFormat="1">
      <c r="A111" s="41"/>
      <c r="B111" s="42"/>
      <c r="C111" s="43"/>
      <c r="D111" s="264" t="s">
        <v>152</v>
      </c>
      <c r="E111" s="43"/>
      <c r="F111" s="265" t="s">
        <v>153</v>
      </c>
      <c r="G111" s="43"/>
      <c r="H111" s="43"/>
      <c r="I111" s="266"/>
      <c r="J111" s="43"/>
      <c r="K111" s="43"/>
      <c r="L111" s="47"/>
      <c r="M111" s="267"/>
      <c r="N111" s="268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152</v>
      </c>
      <c r="AU111" s="20" t="s">
        <v>78</v>
      </c>
    </row>
    <row r="112" s="13" customFormat="1">
      <c r="A112" s="13"/>
      <c r="B112" s="220"/>
      <c r="C112" s="221"/>
      <c r="D112" s="222" t="s">
        <v>134</v>
      </c>
      <c r="E112" s="223" t="s">
        <v>19</v>
      </c>
      <c r="F112" s="224" t="s">
        <v>154</v>
      </c>
      <c r="G112" s="221"/>
      <c r="H112" s="225">
        <v>2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134</v>
      </c>
      <c r="AU112" s="231" t="s">
        <v>78</v>
      </c>
      <c r="AV112" s="13" t="s">
        <v>78</v>
      </c>
      <c r="AW112" s="13" t="s">
        <v>135</v>
      </c>
      <c r="AX112" s="13" t="s">
        <v>68</v>
      </c>
      <c r="AY112" s="231" t="s">
        <v>126</v>
      </c>
    </row>
    <row r="113" s="14" customFormat="1">
      <c r="A113" s="14"/>
      <c r="B113" s="232"/>
      <c r="C113" s="233"/>
      <c r="D113" s="222" t="s">
        <v>134</v>
      </c>
      <c r="E113" s="234" t="s">
        <v>19</v>
      </c>
      <c r="F113" s="235" t="s">
        <v>155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1" t="s">
        <v>134</v>
      </c>
      <c r="AU113" s="241" t="s">
        <v>78</v>
      </c>
      <c r="AV113" s="14" t="s">
        <v>76</v>
      </c>
      <c r="AW113" s="14" t="s">
        <v>135</v>
      </c>
      <c r="AX113" s="14" t="s">
        <v>68</v>
      </c>
      <c r="AY113" s="241" t="s">
        <v>126</v>
      </c>
    </row>
    <row r="114" s="15" customFormat="1">
      <c r="A114" s="15"/>
      <c r="B114" s="242"/>
      <c r="C114" s="243"/>
      <c r="D114" s="222" t="s">
        <v>134</v>
      </c>
      <c r="E114" s="244" t="s">
        <v>19</v>
      </c>
      <c r="F114" s="245" t="s">
        <v>137</v>
      </c>
      <c r="G114" s="243"/>
      <c r="H114" s="246">
        <v>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2" t="s">
        <v>134</v>
      </c>
      <c r="AU114" s="252" t="s">
        <v>78</v>
      </c>
      <c r="AV114" s="15" t="s">
        <v>138</v>
      </c>
      <c r="AW114" s="15" t="s">
        <v>135</v>
      </c>
      <c r="AX114" s="15" t="s">
        <v>68</v>
      </c>
      <c r="AY114" s="252" t="s">
        <v>126</v>
      </c>
    </row>
    <row r="115" s="16" customFormat="1">
      <c r="A115" s="16"/>
      <c r="B115" s="253"/>
      <c r="C115" s="254"/>
      <c r="D115" s="222" t="s">
        <v>134</v>
      </c>
      <c r="E115" s="255" t="s">
        <v>19</v>
      </c>
      <c r="F115" s="256" t="s">
        <v>139</v>
      </c>
      <c r="G115" s="254"/>
      <c r="H115" s="257">
        <v>2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63" t="s">
        <v>134</v>
      </c>
      <c r="AU115" s="263" t="s">
        <v>78</v>
      </c>
      <c r="AV115" s="16" t="s">
        <v>133</v>
      </c>
      <c r="AW115" s="16" t="s">
        <v>135</v>
      </c>
      <c r="AX115" s="16" t="s">
        <v>76</v>
      </c>
      <c r="AY115" s="263" t="s">
        <v>126</v>
      </c>
    </row>
    <row r="116" s="2" customFormat="1" ht="16.5" customHeight="1">
      <c r="A116" s="41"/>
      <c r="B116" s="42"/>
      <c r="C116" s="207" t="s">
        <v>146</v>
      </c>
      <c r="D116" s="207" t="s">
        <v>128</v>
      </c>
      <c r="E116" s="208" t="s">
        <v>156</v>
      </c>
      <c r="F116" s="209" t="s">
        <v>157</v>
      </c>
      <c r="G116" s="210" t="s">
        <v>158</v>
      </c>
      <c r="H116" s="211">
        <v>1.5</v>
      </c>
      <c r="I116" s="212"/>
      <c r="J116" s="213">
        <f>ROUND(I116*H116,2)</f>
        <v>0</v>
      </c>
      <c r="K116" s="209" t="s">
        <v>150</v>
      </c>
      <c r="L116" s="47"/>
      <c r="M116" s="214" t="s">
        <v>19</v>
      </c>
      <c r="N116" s="215" t="s">
        <v>39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133</v>
      </c>
      <c r="AT116" s="218" t="s">
        <v>128</v>
      </c>
      <c r="AU116" s="218" t="s">
        <v>78</v>
      </c>
      <c r="AY116" s="20" t="s">
        <v>126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76</v>
      </c>
      <c r="BK116" s="219">
        <f>ROUND(I116*H116,2)</f>
        <v>0</v>
      </c>
      <c r="BL116" s="20" t="s">
        <v>133</v>
      </c>
      <c r="BM116" s="218" t="s">
        <v>159</v>
      </c>
    </row>
    <row r="117" s="2" customFormat="1">
      <c r="A117" s="41"/>
      <c r="B117" s="42"/>
      <c r="C117" s="43"/>
      <c r="D117" s="264" t="s">
        <v>152</v>
      </c>
      <c r="E117" s="43"/>
      <c r="F117" s="265" t="s">
        <v>160</v>
      </c>
      <c r="G117" s="43"/>
      <c r="H117" s="43"/>
      <c r="I117" s="266"/>
      <c r="J117" s="43"/>
      <c r="K117" s="43"/>
      <c r="L117" s="47"/>
      <c r="M117" s="267"/>
      <c r="N117" s="268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152</v>
      </c>
      <c r="AU117" s="20" t="s">
        <v>78</v>
      </c>
    </row>
    <row r="118" s="13" customFormat="1">
      <c r="A118" s="13"/>
      <c r="B118" s="220"/>
      <c r="C118" s="221"/>
      <c r="D118" s="222" t="s">
        <v>134</v>
      </c>
      <c r="E118" s="223" t="s">
        <v>19</v>
      </c>
      <c r="F118" s="224" t="s">
        <v>161</v>
      </c>
      <c r="G118" s="221"/>
      <c r="H118" s="225">
        <v>1.5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134</v>
      </c>
      <c r="AU118" s="231" t="s">
        <v>78</v>
      </c>
      <c r="AV118" s="13" t="s">
        <v>78</v>
      </c>
      <c r="AW118" s="13" t="s">
        <v>135</v>
      </c>
      <c r="AX118" s="13" t="s">
        <v>68</v>
      </c>
      <c r="AY118" s="231" t="s">
        <v>126</v>
      </c>
    </row>
    <row r="119" s="14" customFormat="1">
      <c r="A119" s="14"/>
      <c r="B119" s="232"/>
      <c r="C119" s="233"/>
      <c r="D119" s="222" t="s">
        <v>134</v>
      </c>
      <c r="E119" s="234" t="s">
        <v>19</v>
      </c>
      <c r="F119" s="235" t="s">
        <v>162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1" t="s">
        <v>134</v>
      </c>
      <c r="AU119" s="241" t="s">
        <v>78</v>
      </c>
      <c r="AV119" s="14" t="s">
        <v>76</v>
      </c>
      <c r="AW119" s="14" t="s">
        <v>135</v>
      </c>
      <c r="AX119" s="14" t="s">
        <v>68</v>
      </c>
      <c r="AY119" s="241" t="s">
        <v>126</v>
      </c>
    </row>
    <row r="120" s="15" customFormat="1">
      <c r="A120" s="15"/>
      <c r="B120" s="242"/>
      <c r="C120" s="243"/>
      <c r="D120" s="222" t="s">
        <v>134</v>
      </c>
      <c r="E120" s="244" t="s">
        <v>19</v>
      </c>
      <c r="F120" s="245" t="s">
        <v>137</v>
      </c>
      <c r="G120" s="243"/>
      <c r="H120" s="246">
        <v>1.5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2" t="s">
        <v>134</v>
      </c>
      <c r="AU120" s="252" t="s">
        <v>78</v>
      </c>
      <c r="AV120" s="15" t="s">
        <v>138</v>
      </c>
      <c r="AW120" s="15" t="s">
        <v>135</v>
      </c>
      <c r="AX120" s="15" t="s">
        <v>68</v>
      </c>
      <c r="AY120" s="252" t="s">
        <v>126</v>
      </c>
    </row>
    <row r="121" s="16" customFormat="1">
      <c r="A121" s="16"/>
      <c r="B121" s="253"/>
      <c r="C121" s="254"/>
      <c r="D121" s="222" t="s">
        <v>134</v>
      </c>
      <c r="E121" s="255" t="s">
        <v>19</v>
      </c>
      <c r="F121" s="256" t="s">
        <v>139</v>
      </c>
      <c r="G121" s="254"/>
      <c r="H121" s="257">
        <v>1.5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63" t="s">
        <v>134</v>
      </c>
      <c r="AU121" s="263" t="s">
        <v>78</v>
      </c>
      <c r="AV121" s="16" t="s">
        <v>133</v>
      </c>
      <c r="AW121" s="16" t="s">
        <v>135</v>
      </c>
      <c r="AX121" s="16" t="s">
        <v>76</v>
      </c>
      <c r="AY121" s="263" t="s">
        <v>126</v>
      </c>
    </row>
    <row r="122" s="2" customFormat="1" ht="21.75" customHeight="1">
      <c r="A122" s="41"/>
      <c r="B122" s="42"/>
      <c r="C122" s="207" t="s">
        <v>145</v>
      </c>
      <c r="D122" s="207" t="s">
        <v>128</v>
      </c>
      <c r="E122" s="208" t="s">
        <v>163</v>
      </c>
      <c r="F122" s="209" t="s">
        <v>164</v>
      </c>
      <c r="G122" s="210" t="s">
        <v>165</v>
      </c>
      <c r="H122" s="211">
        <v>2.75</v>
      </c>
      <c r="I122" s="212"/>
      <c r="J122" s="213">
        <f>ROUND(I122*H122,2)</f>
        <v>0</v>
      </c>
      <c r="K122" s="209" t="s">
        <v>150</v>
      </c>
      <c r="L122" s="47"/>
      <c r="M122" s="214" t="s">
        <v>19</v>
      </c>
      <c r="N122" s="215" t="s">
        <v>39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133</v>
      </c>
      <c r="AT122" s="218" t="s">
        <v>128</v>
      </c>
      <c r="AU122" s="218" t="s">
        <v>78</v>
      </c>
      <c r="AY122" s="20" t="s">
        <v>126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76</v>
      </c>
      <c r="BK122" s="219">
        <f>ROUND(I122*H122,2)</f>
        <v>0</v>
      </c>
      <c r="BL122" s="20" t="s">
        <v>133</v>
      </c>
      <c r="BM122" s="218" t="s">
        <v>8</v>
      </c>
    </row>
    <row r="123" s="2" customFormat="1">
      <c r="A123" s="41"/>
      <c r="B123" s="42"/>
      <c r="C123" s="43"/>
      <c r="D123" s="264" t="s">
        <v>152</v>
      </c>
      <c r="E123" s="43"/>
      <c r="F123" s="265" t="s">
        <v>166</v>
      </c>
      <c r="G123" s="43"/>
      <c r="H123" s="43"/>
      <c r="I123" s="266"/>
      <c r="J123" s="43"/>
      <c r="K123" s="43"/>
      <c r="L123" s="47"/>
      <c r="M123" s="267"/>
      <c r="N123" s="268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152</v>
      </c>
      <c r="AU123" s="20" t="s">
        <v>78</v>
      </c>
    </row>
    <row r="124" s="13" customFormat="1">
      <c r="A124" s="13"/>
      <c r="B124" s="220"/>
      <c r="C124" s="221"/>
      <c r="D124" s="222" t="s">
        <v>134</v>
      </c>
      <c r="E124" s="223" t="s">
        <v>19</v>
      </c>
      <c r="F124" s="224" t="s">
        <v>167</v>
      </c>
      <c r="G124" s="221"/>
      <c r="H124" s="225">
        <v>1.5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134</v>
      </c>
      <c r="AU124" s="231" t="s">
        <v>78</v>
      </c>
      <c r="AV124" s="13" t="s">
        <v>78</v>
      </c>
      <c r="AW124" s="13" t="s">
        <v>135</v>
      </c>
      <c r="AX124" s="13" t="s">
        <v>68</v>
      </c>
      <c r="AY124" s="231" t="s">
        <v>126</v>
      </c>
    </row>
    <row r="125" s="14" customFormat="1">
      <c r="A125" s="14"/>
      <c r="B125" s="232"/>
      <c r="C125" s="233"/>
      <c r="D125" s="222" t="s">
        <v>134</v>
      </c>
      <c r="E125" s="234" t="s">
        <v>19</v>
      </c>
      <c r="F125" s="235" t="s">
        <v>168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134</v>
      </c>
      <c r="AU125" s="241" t="s">
        <v>78</v>
      </c>
      <c r="AV125" s="14" t="s">
        <v>76</v>
      </c>
      <c r="AW125" s="14" t="s">
        <v>135</v>
      </c>
      <c r="AX125" s="14" t="s">
        <v>68</v>
      </c>
      <c r="AY125" s="241" t="s">
        <v>126</v>
      </c>
    </row>
    <row r="126" s="15" customFormat="1">
      <c r="A126" s="15"/>
      <c r="B126" s="242"/>
      <c r="C126" s="243"/>
      <c r="D126" s="222" t="s">
        <v>134</v>
      </c>
      <c r="E126" s="244" t="s">
        <v>19</v>
      </c>
      <c r="F126" s="245" t="s">
        <v>137</v>
      </c>
      <c r="G126" s="243"/>
      <c r="H126" s="246">
        <v>1.5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2" t="s">
        <v>134</v>
      </c>
      <c r="AU126" s="252" t="s">
        <v>78</v>
      </c>
      <c r="AV126" s="15" t="s">
        <v>138</v>
      </c>
      <c r="AW126" s="15" t="s">
        <v>135</v>
      </c>
      <c r="AX126" s="15" t="s">
        <v>68</v>
      </c>
      <c r="AY126" s="252" t="s">
        <v>126</v>
      </c>
    </row>
    <row r="127" s="13" customFormat="1">
      <c r="A127" s="13"/>
      <c r="B127" s="220"/>
      <c r="C127" s="221"/>
      <c r="D127" s="222" t="s">
        <v>134</v>
      </c>
      <c r="E127" s="223" t="s">
        <v>19</v>
      </c>
      <c r="F127" s="224" t="s">
        <v>169</v>
      </c>
      <c r="G127" s="221"/>
      <c r="H127" s="225">
        <v>1.25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134</v>
      </c>
      <c r="AU127" s="231" t="s">
        <v>78</v>
      </c>
      <c r="AV127" s="13" t="s">
        <v>78</v>
      </c>
      <c r="AW127" s="13" t="s">
        <v>135</v>
      </c>
      <c r="AX127" s="13" t="s">
        <v>68</v>
      </c>
      <c r="AY127" s="231" t="s">
        <v>126</v>
      </c>
    </row>
    <row r="128" s="14" customFormat="1">
      <c r="A128" s="14"/>
      <c r="B128" s="232"/>
      <c r="C128" s="233"/>
      <c r="D128" s="222" t="s">
        <v>134</v>
      </c>
      <c r="E128" s="234" t="s">
        <v>19</v>
      </c>
      <c r="F128" s="235" t="s">
        <v>170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1" t="s">
        <v>134</v>
      </c>
      <c r="AU128" s="241" t="s">
        <v>78</v>
      </c>
      <c r="AV128" s="14" t="s">
        <v>76</v>
      </c>
      <c r="AW128" s="14" t="s">
        <v>135</v>
      </c>
      <c r="AX128" s="14" t="s">
        <v>68</v>
      </c>
      <c r="AY128" s="241" t="s">
        <v>126</v>
      </c>
    </row>
    <row r="129" s="15" customFormat="1">
      <c r="A129" s="15"/>
      <c r="B129" s="242"/>
      <c r="C129" s="243"/>
      <c r="D129" s="222" t="s">
        <v>134</v>
      </c>
      <c r="E129" s="244" t="s">
        <v>19</v>
      </c>
      <c r="F129" s="245" t="s">
        <v>137</v>
      </c>
      <c r="G129" s="243"/>
      <c r="H129" s="246">
        <v>1.25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2" t="s">
        <v>134</v>
      </c>
      <c r="AU129" s="252" t="s">
        <v>78</v>
      </c>
      <c r="AV129" s="15" t="s">
        <v>138</v>
      </c>
      <c r="AW129" s="15" t="s">
        <v>135</v>
      </c>
      <c r="AX129" s="15" t="s">
        <v>68</v>
      </c>
      <c r="AY129" s="252" t="s">
        <v>126</v>
      </c>
    </row>
    <row r="130" s="16" customFormat="1">
      <c r="A130" s="16"/>
      <c r="B130" s="253"/>
      <c r="C130" s="254"/>
      <c r="D130" s="222" t="s">
        <v>134</v>
      </c>
      <c r="E130" s="255" t="s">
        <v>19</v>
      </c>
      <c r="F130" s="256" t="s">
        <v>139</v>
      </c>
      <c r="G130" s="254"/>
      <c r="H130" s="257">
        <v>2.75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63" t="s">
        <v>134</v>
      </c>
      <c r="AU130" s="263" t="s">
        <v>78</v>
      </c>
      <c r="AV130" s="16" t="s">
        <v>133</v>
      </c>
      <c r="AW130" s="16" t="s">
        <v>135</v>
      </c>
      <c r="AX130" s="16" t="s">
        <v>76</v>
      </c>
      <c r="AY130" s="263" t="s">
        <v>126</v>
      </c>
    </row>
    <row r="131" s="2" customFormat="1" ht="16.5" customHeight="1">
      <c r="A131" s="41"/>
      <c r="B131" s="42"/>
      <c r="C131" s="207" t="s">
        <v>171</v>
      </c>
      <c r="D131" s="207" t="s">
        <v>128</v>
      </c>
      <c r="E131" s="208" t="s">
        <v>172</v>
      </c>
      <c r="F131" s="209" t="s">
        <v>173</v>
      </c>
      <c r="G131" s="210" t="s">
        <v>165</v>
      </c>
      <c r="H131" s="211">
        <v>0.47999999999999998</v>
      </c>
      <c r="I131" s="212"/>
      <c r="J131" s="213">
        <f>ROUND(I131*H131,2)</f>
        <v>0</v>
      </c>
      <c r="K131" s="209" t="s">
        <v>150</v>
      </c>
      <c r="L131" s="47"/>
      <c r="M131" s="214" t="s">
        <v>19</v>
      </c>
      <c r="N131" s="215" t="s">
        <v>39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133</v>
      </c>
      <c r="AT131" s="218" t="s">
        <v>128</v>
      </c>
      <c r="AU131" s="218" t="s">
        <v>78</v>
      </c>
      <c r="AY131" s="20" t="s">
        <v>126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76</v>
      </c>
      <c r="BK131" s="219">
        <f>ROUND(I131*H131,2)</f>
        <v>0</v>
      </c>
      <c r="BL131" s="20" t="s">
        <v>133</v>
      </c>
      <c r="BM131" s="218" t="s">
        <v>174</v>
      </c>
    </row>
    <row r="132" s="2" customFormat="1">
      <c r="A132" s="41"/>
      <c r="B132" s="42"/>
      <c r="C132" s="43"/>
      <c r="D132" s="264" t="s">
        <v>152</v>
      </c>
      <c r="E132" s="43"/>
      <c r="F132" s="265" t="s">
        <v>175</v>
      </c>
      <c r="G132" s="43"/>
      <c r="H132" s="43"/>
      <c r="I132" s="266"/>
      <c r="J132" s="43"/>
      <c r="K132" s="43"/>
      <c r="L132" s="47"/>
      <c r="M132" s="267"/>
      <c r="N132" s="268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78</v>
      </c>
    </row>
    <row r="133" s="13" customFormat="1">
      <c r="A133" s="13"/>
      <c r="B133" s="220"/>
      <c r="C133" s="221"/>
      <c r="D133" s="222" t="s">
        <v>134</v>
      </c>
      <c r="E133" s="223" t="s">
        <v>19</v>
      </c>
      <c r="F133" s="224" t="s">
        <v>176</v>
      </c>
      <c r="G133" s="221"/>
      <c r="H133" s="225">
        <v>0.48000000000000009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134</v>
      </c>
      <c r="AU133" s="231" t="s">
        <v>78</v>
      </c>
      <c r="AV133" s="13" t="s">
        <v>78</v>
      </c>
      <c r="AW133" s="13" t="s">
        <v>135</v>
      </c>
      <c r="AX133" s="13" t="s">
        <v>68</v>
      </c>
      <c r="AY133" s="231" t="s">
        <v>126</v>
      </c>
    </row>
    <row r="134" s="14" customFormat="1">
      <c r="A134" s="14"/>
      <c r="B134" s="232"/>
      <c r="C134" s="233"/>
      <c r="D134" s="222" t="s">
        <v>134</v>
      </c>
      <c r="E134" s="234" t="s">
        <v>19</v>
      </c>
      <c r="F134" s="235" t="s">
        <v>177</v>
      </c>
      <c r="G134" s="233"/>
      <c r="H134" s="234" t="s">
        <v>19</v>
      </c>
      <c r="I134" s="236"/>
      <c r="J134" s="233"/>
      <c r="K134" s="233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134</v>
      </c>
      <c r="AU134" s="241" t="s">
        <v>78</v>
      </c>
      <c r="AV134" s="14" t="s">
        <v>76</v>
      </c>
      <c r="AW134" s="14" t="s">
        <v>135</v>
      </c>
      <c r="AX134" s="14" t="s">
        <v>68</v>
      </c>
      <c r="AY134" s="241" t="s">
        <v>126</v>
      </c>
    </row>
    <row r="135" s="15" customFormat="1">
      <c r="A135" s="15"/>
      <c r="B135" s="242"/>
      <c r="C135" s="243"/>
      <c r="D135" s="222" t="s">
        <v>134</v>
      </c>
      <c r="E135" s="244" t="s">
        <v>19</v>
      </c>
      <c r="F135" s="245" t="s">
        <v>137</v>
      </c>
      <c r="G135" s="243"/>
      <c r="H135" s="246">
        <v>0.48000000000000009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2" t="s">
        <v>134</v>
      </c>
      <c r="AU135" s="252" t="s">
        <v>78</v>
      </c>
      <c r="AV135" s="15" t="s">
        <v>138</v>
      </c>
      <c r="AW135" s="15" t="s">
        <v>135</v>
      </c>
      <c r="AX135" s="15" t="s">
        <v>68</v>
      </c>
      <c r="AY135" s="252" t="s">
        <v>126</v>
      </c>
    </row>
    <row r="136" s="16" customFormat="1">
      <c r="A136" s="16"/>
      <c r="B136" s="253"/>
      <c r="C136" s="254"/>
      <c r="D136" s="222" t="s">
        <v>134</v>
      </c>
      <c r="E136" s="255" t="s">
        <v>19</v>
      </c>
      <c r="F136" s="256" t="s">
        <v>139</v>
      </c>
      <c r="G136" s="254"/>
      <c r="H136" s="257">
        <v>0.48000000000000009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3" t="s">
        <v>134</v>
      </c>
      <c r="AU136" s="263" t="s">
        <v>78</v>
      </c>
      <c r="AV136" s="16" t="s">
        <v>133</v>
      </c>
      <c r="AW136" s="16" t="s">
        <v>135</v>
      </c>
      <c r="AX136" s="16" t="s">
        <v>76</v>
      </c>
      <c r="AY136" s="263" t="s">
        <v>126</v>
      </c>
    </row>
    <row r="137" s="2" customFormat="1" ht="21.75" customHeight="1">
      <c r="A137" s="41"/>
      <c r="B137" s="42"/>
      <c r="C137" s="207" t="s">
        <v>151</v>
      </c>
      <c r="D137" s="207" t="s">
        <v>128</v>
      </c>
      <c r="E137" s="208" t="s">
        <v>178</v>
      </c>
      <c r="F137" s="209" t="s">
        <v>179</v>
      </c>
      <c r="G137" s="210" t="s">
        <v>165</v>
      </c>
      <c r="H137" s="211">
        <v>19.916</v>
      </c>
      <c r="I137" s="212"/>
      <c r="J137" s="213">
        <f>ROUND(I137*H137,2)</f>
        <v>0</v>
      </c>
      <c r="K137" s="209" t="s">
        <v>150</v>
      </c>
      <c r="L137" s="47"/>
      <c r="M137" s="214" t="s">
        <v>19</v>
      </c>
      <c r="N137" s="215" t="s">
        <v>39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133</v>
      </c>
      <c r="AT137" s="218" t="s">
        <v>128</v>
      </c>
      <c r="AU137" s="218" t="s">
        <v>78</v>
      </c>
      <c r="AY137" s="20" t="s">
        <v>126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76</v>
      </c>
      <c r="BK137" s="219">
        <f>ROUND(I137*H137,2)</f>
        <v>0</v>
      </c>
      <c r="BL137" s="20" t="s">
        <v>133</v>
      </c>
      <c r="BM137" s="218" t="s">
        <v>180</v>
      </c>
    </row>
    <row r="138" s="2" customFormat="1">
      <c r="A138" s="41"/>
      <c r="B138" s="42"/>
      <c r="C138" s="43"/>
      <c r="D138" s="264" t="s">
        <v>152</v>
      </c>
      <c r="E138" s="43"/>
      <c r="F138" s="265" t="s">
        <v>181</v>
      </c>
      <c r="G138" s="43"/>
      <c r="H138" s="43"/>
      <c r="I138" s="266"/>
      <c r="J138" s="43"/>
      <c r="K138" s="43"/>
      <c r="L138" s="47"/>
      <c r="M138" s="267"/>
      <c r="N138" s="268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78</v>
      </c>
    </row>
    <row r="139" s="13" customFormat="1">
      <c r="A139" s="13"/>
      <c r="B139" s="220"/>
      <c r="C139" s="221"/>
      <c r="D139" s="222" t="s">
        <v>134</v>
      </c>
      <c r="E139" s="223" t="s">
        <v>19</v>
      </c>
      <c r="F139" s="224" t="s">
        <v>182</v>
      </c>
      <c r="G139" s="221"/>
      <c r="H139" s="225">
        <v>2.75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134</v>
      </c>
      <c r="AU139" s="231" t="s">
        <v>78</v>
      </c>
      <c r="AV139" s="13" t="s">
        <v>78</v>
      </c>
      <c r="AW139" s="13" t="s">
        <v>135</v>
      </c>
      <c r="AX139" s="13" t="s">
        <v>68</v>
      </c>
      <c r="AY139" s="231" t="s">
        <v>126</v>
      </c>
    </row>
    <row r="140" s="14" customFormat="1">
      <c r="A140" s="14"/>
      <c r="B140" s="232"/>
      <c r="C140" s="233"/>
      <c r="D140" s="222" t="s">
        <v>134</v>
      </c>
      <c r="E140" s="234" t="s">
        <v>19</v>
      </c>
      <c r="F140" s="235" t="s">
        <v>183</v>
      </c>
      <c r="G140" s="233"/>
      <c r="H140" s="234" t="s">
        <v>19</v>
      </c>
      <c r="I140" s="236"/>
      <c r="J140" s="233"/>
      <c r="K140" s="233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134</v>
      </c>
      <c r="AU140" s="241" t="s">
        <v>78</v>
      </c>
      <c r="AV140" s="14" t="s">
        <v>76</v>
      </c>
      <c r="AW140" s="14" t="s">
        <v>135</v>
      </c>
      <c r="AX140" s="14" t="s">
        <v>68</v>
      </c>
      <c r="AY140" s="241" t="s">
        <v>126</v>
      </c>
    </row>
    <row r="141" s="13" customFormat="1">
      <c r="A141" s="13"/>
      <c r="B141" s="220"/>
      <c r="C141" s="221"/>
      <c r="D141" s="222" t="s">
        <v>134</v>
      </c>
      <c r="E141" s="223" t="s">
        <v>19</v>
      </c>
      <c r="F141" s="224" t="s">
        <v>184</v>
      </c>
      <c r="G141" s="221"/>
      <c r="H141" s="225">
        <v>0.27000000000000002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134</v>
      </c>
      <c r="AU141" s="231" t="s">
        <v>78</v>
      </c>
      <c r="AV141" s="13" t="s">
        <v>78</v>
      </c>
      <c r="AW141" s="13" t="s">
        <v>135</v>
      </c>
      <c r="AX141" s="13" t="s">
        <v>68</v>
      </c>
      <c r="AY141" s="231" t="s">
        <v>126</v>
      </c>
    </row>
    <row r="142" s="14" customFormat="1">
      <c r="A142" s="14"/>
      <c r="B142" s="232"/>
      <c r="C142" s="233"/>
      <c r="D142" s="222" t="s">
        <v>134</v>
      </c>
      <c r="E142" s="234" t="s">
        <v>19</v>
      </c>
      <c r="F142" s="235" t="s">
        <v>185</v>
      </c>
      <c r="G142" s="233"/>
      <c r="H142" s="234" t="s">
        <v>19</v>
      </c>
      <c r="I142" s="236"/>
      <c r="J142" s="233"/>
      <c r="K142" s="233"/>
      <c r="L142" s="237"/>
      <c r="M142" s="238"/>
      <c r="N142" s="239"/>
      <c r="O142" s="239"/>
      <c r="P142" s="239"/>
      <c r="Q142" s="239"/>
      <c r="R142" s="239"/>
      <c r="S142" s="239"/>
      <c r="T142" s="24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1" t="s">
        <v>134</v>
      </c>
      <c r="AU142" s="241" t="s">
        <v>78</v>
      </c>
      <c r="AV142" s="14" t="s">
        <v>76</v>
      </c>
      <c r="AW142" s="14" t="s">
        <v>135</v>
      </c>
      <c r="AX142" s="14" t="s">
        <v>68</v>
      </c>
      <c r="AY142" s="241" t="s">
        <v>126</v>
      </c>
    </row>
    <row r="143" s="15" customFormat="1">
      <c r="A143" s="15"/>
      <c r="B143" s="242"/>
      <c r="C143" s="243"/>
      <c r="D143" s="222" t="s">
        <v>134</v>
      </c>
      <c r="E143" s="244" t="s">
        <v>19</v>
      </c>
      <c r="F143" s="245" t="s">
        <v>137</v>
      </c>
      <c r="G143" s="243"/>
      <c r="H143" s="246">
        <v>3.02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2" t="s">
        <v>134</v>
      </c>
      <c r="AU143" s="252" t="s">
        <v>78</v>
      </c>
      <c r="AV143" s="15" t="s">
        <v>138</v>
      </c>
      <c r="AW143" s="15" t="s">
        <v>135</v>
      </c>
      <c r="AX143" s="15" t="s">
        <v>68</v>
      </c>
      <c r="AY143" s="252" t="s">
        <v>126</v>
      </c>
    </row>
    <row r="144" s="13" customFormat="1">
      <c r="A144" s="13"/>
      <c r="B144" s="220"/>
      <c r="C144" s="221"/>
      <c r="D144" s="222" t="s">
        <v>134</v>
      </c>
      <c r="E144" s="223" t="s">
        <v>19</v>
      </c>
      <c r="F144" s="224" t="s">
        <v>186</v>
      </c>
      <c r="G144" s="221"/>
      <c r="H144" s="225">
        <v>16.896000000000001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134</v>
      </c>
      <c r="AU144" s="231" t="s">
        <v>78</v>
      </c>
      <c r="AV144" s="13" t="s">
        <v>78</v>
      </c>
      <c r="AW144" s="13" t="s">
        <v>135</v>
      </c>
      <c r="AX144" s="13" t="s">
        <v>68</v>
      </c>
      <c r="AY144" s="231" t="s">
        <v>126</v>
      </c>
    </row>
    <row r="145" s="14" customFormat="1">
      <c r="A145" s="14"/>
      <c r="B145" s="232"/>
      <c r="C145" s="233"/>
      <c r="D145" s="222" t="s">
        <v>134</v>
      </c>
      <c r="E145" s="234" t="s">
        <v>19</v>
      </c>
      <c r="F145" s="235" t="s">
        <v>187</v>
      </c>
      <c r="G145" s="233"/>
      <c r="H145" s="234" t="s">
        <v>19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1" t="s">
        <v>134</v>
      </c>
      <c r="AU145" s="241" t="s">
        <v>78</v>
      </c>
      <c r="AV145" s="14" t="s">
        <v>76</v>
      </c>
      <c r="AW145" s="14" t="s">
        <v>135</v>
      </c>
      <c r="AX145" s="14" t="s">
        <v>68</v>
      </c>
      <c r="AY145" s="241" t="s">
        <v>126</v>
      </c>
    </row>
    <row r="146" s="15" customFormat="1">
      <c r="A146" s="15"/>
      <c r="B146" s="242"/>
      <c r="C146" s="243"/>
      <c r="D146" s="222" t="s">
        <v>134</v>
      </c>
      <c r="E146" s="244" t="s">
        <v>19</v>
      </c>
      <c r="F146" s="245" t="s">
        <v>137</v>
      </c>
      <c r="G146" s="243"/>
      <c r="H146" s="246">
        <v>16.896000000000001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2" t="s">
        <v>134</v>
      </c>
      <c r="AU146" s="252" t="s">
        <v>78</v>
      </c>
      <c r="AV146" s="15" t="s">
        <v>138</v>
      </c>
      <c r="AW146" s="15" t="s">
        <v>135</v>
      </c>
      <c r="AX146" s="15" t="s">
        <v>68</v>
      </c>
      <c r="AY146" s="252" t="s">
        <v>126</v>
      </c>
    </row>
    <row r="147" s="16" customFormat="1">
      <c r="A147" s="16"/>
      <c r="B147" s="253"/>
      <c r="C147" s="254"/>
      <c r="D147" s="222" t="s">
        <v>134</v>
      </c>
      <c r="E147" s="255" t="s">
        <v>19</v>
      </c>
      <c r="F147" s="256" t="s">
        <v>139</v>
      </c>
      <c r="G147" s="254"/>
      <c r="H147" s="257">
        <v>19.916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3" t="s">
        <v>134</v>
      </c>
      <c r="AU147" s="263" t="s">
        <v>78</v>
      </c>
      <c r="AV147" s="16" t="s">
        <v>133</v>
      </c>
      <c r="AW147" s="16" t="s">
        <v>135</v>
      </c>
      <c r="AX147" s="16" t="s">
        <v>76</v>
      </c>
      <c r="AY147" s="263" t="s">
        <v>126</v>
      </c>
    </row>
    <row r="148" s="2" customFormat="1" ht="16.5" customHeight="1">
      <c r="A148" s="41"/>
      <c r="B148" s="42"/>
      <c r="C148" s="207" t="s">
        <v>188</v>
      </c>
      <c r="D148" s="207" t="s">
        <v>128</v>
      </c>
      <c r="E148" s="208" t="s">
        <v>189</v>
      </c>
      <c r="F148" s="209" t="s">
        <v>190</v>
      </c>
      <c r="G148" s="210" t="s">
        <v>165</v>
      </c>
      <c r="H148" s="211">
        <v>16.896000000000001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39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133</v>
      </c>
      <c r="AT148" s="218" t="s">
        <v>128</v>
      </c>
      <c r="AU148" s="218" t="s">
        <v>78</v>
      </c>
      <c r="AY148" s="20" t="s">
        <v>126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76</v>
      </c>
      <c r="BK148" s="219">
        <f>ROUND(I148*H148,2)</f>
        <v>0</v>
      </c>
      <c r="BL148" s="20" t="s">
        <v>133</v>
      </c>
      <c r="BM148" s="218" t="s">
        <v>191</v>
      </c>
    </row>
    <row r="149" s="2" customFormat="1">
      <c r="A149" s="41"/>
      <c r="B149" s="42"/>
      <c r="C149" s="43"/>
      <c r="D149" s="264" t="s">
        <v>152</v>
      </c>
      <c r="E149" s="43"/>
      <c r="F149" s="265" t="s">
        <v>192</v>
      </c>
      <c r="G149" s="43"/>
      <c r="H149" s="43"/>
      <c r="I149" s="266"/>
      <c r="J149" s="43"/>
      <c r="K149" s="43"/>
      <c r="L149" s="47"/>
      <c r="M149" s="267"/>
      <c r="N149" s="268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152</v>
      </c>
      <c r="AU149" s="20" t="s">
        <v>78</v>
      </c>
    </row>
    <row r="150" s="13" customFormat="1">
      <c r="A150" s="13"/>
      <c r="B150" s="220"/>
      <c r="C150" s="221"/>
      <c r="D150" s="222" t="s">
        <v>134</v>
      </c>
      <c r="E150" s="223" t="s">
        <v>19</v>
      </c>
      <c r="F150" s="224" t="s">
        <v>193</v>
      </c>
      <c r="G150" s="221"/>
      <c r="H150" s="225">
        <v>16.895999999999997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134</v>
      </c>
      <c r="AU150" s="231" t="s">
        <v>78</v>
      </c>
      <c r="AV150" s="13" t="s">
        <v>78</v>
      </c>
      <c r="AW150" s="13" t="s">
        <v>135</v>
      </c>
      <c r="AX150" s="13" t="s">
        <v>68</v>
      </c>
      <c r="AY150" s="231" t="s">
        <v>126</v>
      </c>
    </row>
    <row r="151" s="14" customFormat="1">
      <c r="A151" s="14"/>
      <c r="B151" s="232"/>
      <c r="C151" s="233"/>
      <c r="D151" s="222" t="s">
        <v>134</v>
      </c>
      <c r="E151" s="234" t="s">
        <v>19</v>
      </c>
      <c r="F151" s="235" t="s">
        <v>187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134</v>
      </c>
      <c r="AU151" s="241" t="s">
        <v>78</v>
      </c>
      <c r="AV151" s="14" t="s">
        <v>76</v>
      </c>
      <c r="AW151" s="14" t="s">
        <v>135</v>
      </c>
      <c r="AX151" s="14" t="s">
        <v>68</v>
      </c>
      <c r="AY151" s="241" t="s">
        <v>126</v>
      </c>
    </row>
    <row r="152" s="15" customFormat="1">
      <c r="A152" s="15"/>
      <c r="B152" s="242"/>
      <c r="C152" s="243"/>
      <c r="D152" s="222" t="s">
        <v>134</v>
      </c>
      <c r="E152" s="244" t="s">
        <v>19</v>
      </c>
      <c r="F152" s="245" t="s">
        <v>137</v>
      </c>
      <c r="G152" s="243"/>
      <c r="H152" s="246">
        <v>16.895999999999997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2" t="s">
        <v>134</v>
      </c>
      <c r="AU152" s="252" t="s">
        <v>78</v>
      </c>
      <c r="AV152" s="15" t="s">
        <v>138</v>
      </c>
      <c r="AW152" s="15" t="s">
        <v>135</v>
      </c>
      <c r="AX152" s="15" t="s">
        <v>68</v>
      </c>
      <c r="AY152" s="252" t="s">
        <v>126</v>
      </c>
    </row>
    <row r="153" s="16" customFormat="1">
      <c r="A153" s="16"/>
      <c r="B153" s="253"/>
      <c r="C153" s="254"/>
      <c r="D153" s="222" t="s">
        <v>134</v>
      </c>
      <c r="E153" s="255" t="s">
        <v>19</v>
      </c>
      <c r="F153" s="256" t="s">
        <v>139</v>
      </c>
      <c r="G153" s="254"/>
      <c r="H153" s="257">
        <v>16.895999999999997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3" t="s">
        <v>134</v>
      </c>
      <c r="AU153" s="263" t="s">
        <v>78</v>
      </c>
      <c r="AV153" s="16" t="s">
        <v>133</v>
      </c>
      <c r="AW153" s="16" t="s">
        <v>135</v>
      </c>
      <c r="AX153" s="16" t="s">
        <v>76</v>
      </c>
      <c r="AY153" s="263" t="s">
        <v>126</v>
      </c>
    </row>
    <row r="154" s="2" customFormat="1" ht="16.5" customHeight="1">
      <c r="A154" s="41"/>
      <c r="B154" s="42"/>
      <c r="C154" s="207" t="s">
        <v>159</v>
      </c>
      <c r="D154" s="207" t="s">
        <v>128</v>
      </c>
      <c r="E154" s="208" t="s">
        <v>194</v>
      </c>
      <c r="F154" s="209" t="s">
        <v>195</v>
      </c>
      <c r="G154" s="210" t="s">
        <v>196</v>
      </c>
      <c r="H154" s="211">
        <v>4.8319999999999999</v>
      </c>
      <c r="I154" s="212"/>
      <c r="J154" s="213">
        <f>ROUND(I154*H154,2)</f>
        <v>0</v>
      </c>
      <c r="K154" s="209" t="s">
        <v>150</v>
      </c>
      <c r="L154" s="47"/>
      <c r="M154" s="214" t="s">
        <v>19</v>
      </c>
      <c r="N154" s="215" t="s">
        <v>39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133</v>
      </c>
      <c r="AT154" s="218" t="s">
        <v>128</v>
      </c>
      <c r="AU154" s="218" t="s">
        <v>78</v>
      </c>
      <c r="AY154" s="20" t="s">
        <v>126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76</v>
      </c>
      <c r="BK154" s="219">
        <f>ROUND(I154*H154,2)</f>
        <v>0</v>
      </c>
      <c r="BL154" s="20" t="s">
        <v>133</v>
      </c>
      <c r="BM154" s="218" t="s">
        <v>197</v>
      </c>
    </row>
    <row r="155" s="2" customFormat="1">
      <c r="A155" s="41"/>
      <c r="B155" s="42"/>
      <c r="C155" s="43"/>
      <c r="D155" s="264" t="s">
        <v>152</v>
      </c>
      <c r="E155" s="43"/>
      <c r="F155" s="265" t="s">
        <v>198</v>
      </c>
      <c r="G155" s="43"/>
      <c r="H155" s="43"/>
      <c r="I155" s="266"/>
      <c r="J155" s="43"/>
      <c r="K155" s="43"/>
      <c r="L155" s="47"/>
      <c r="M155" s="267"/>
      <c r="N155" s="268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152</v>
      </c>
      <c r="AU155" s="20" t="s">
        <v>78</v>
      </c>
    </row>
    <row r="156" s="13" customFormat="1">
      <c r="A156" s="13"/>
      <c r="B156" s="220"/>
      <c r="C156" s="221"/>
      <c r="D156" s="222" t="s">
        <v>134</v>
      </c>
      <c r="E156" s="223" t="s">
        <v>19</v>
      </c>
      <c r="F156" s="224" t="s">
        <v>199</v>
      </c>
      <c r="G156" s="221"/>
      <c r="H156" s="225">
        <v>4.8320000000000007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134</v>
      </c>
      <c r="AU156" s="231" t="s">
        <v>78</v>
      </c>
      <c r="AV156" s="13" t="s">
        <v>78</v>
      </c>
      <c r="AW156" s="13" t="s">
        <v>135</v>
      </c>
      <c r="AX156" s="13" t="s">
        <v>68</v>
      </c>
      <c r="AY156" s="231" t="s">
        <v>126</v>
      </c>
    </row>
    <row r="157" s="15" customFormat="1">
      <c r="A157" s="15"/>
      <c r="B157" s="242"/>
      <c r="C157" s="243"/>
      <c r="D157" s="222" t="s">
        <v>134</v>
      </c>
      <c r="E157" s="244" t="s">
        <v>19</v>
      </c>
      <c r="F157" s="245" t="s">
        <v>137</v>
      </c>
      <c r="G157" s="243"/>
      <c r="H157" s="246">
        <v>4.8320000000000007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2" t="s">
        <v>134</v>
      </c>
      <c r="AU157" s="252" t="s">
        <v>78</v>
      </c>
      <c r="AV157" s="15" t="s">
        <v>138</v>
      </c>
      <c r="AW157" s="15" t="s">
        <v>135</v>
      </c>
      <c r="AX157" s="15" t="s">
        <v>68</v>
      </c>
      <c r="AY157" s="252" t="s">
        <v>126</v>
      </c>
    </row>
    <row r="158" s="16" customFormat="1">
      <c r="A158" s="16"/>
      <c r="B158" s="253"/>
      <c r="C158" s="254"/>
      <c r="D158" s="222" t="s">
        <v>134</v>
      </c>
      <c r="E158" s="255" t="s">
        <v>19</v>
      </c>
      <c r="F158" s="256" t="s">
        <v>139</v>
      </c>
      <c r="G158" s="254"/>
      <c r="H158" s="257">
        <v>4.8320000000000007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63" t="s">
        <v>134</v>
      </c>
      <c r="AU158" s="263" t="s">
        <v>78</v>
      </c>
      <c r="AV158" s="16" t="s">
        <v>133</v>
      </c>
      <c r="AW158" s="16" t="s">
        <v>135</v>
      </c>
      <c r="AX158" s="16" t="s">
        <v>76</v>
      </c>
      <c r="AY158" s="263" t="s">
        <v>126</v>
      </c>
    </row>
    <row r="159" s="2" customFormat="1" ht="16.5" customHeight="1">
      <c r="A159" s="41"/>
      <c r="B159" s="42"/>
      <c r="C159" s="207" t="s">
        <v>200</v>
      </c>
      <c r="D159" s="207" t="s">
        <v>128</v>
      </c>
      <c r="E159" s="208" t="s">
        <v>201</v>
      </c>
      <c r="F159" s="209" t="s">
        <v>202</v>
      </c>
      <c r="G159" s="210" t="s">
        <v>165</v>
      </c>
      <c r="H159" s="211">
        <v>3.02</v>
      </c>
      <c r="I159" s="212"/>
      <c r="J159" s="213">
        <f>ROUND(I159*H159,2)</f>
        <v>0</v>
      </c>
      <c r="K159" s="209" t="s">
        <v>150</v>
      </c>
      <c r="L159" s="47"/>
      <c r="M159" s="214" t="s">
        <v>19</v>
      </c>
      <c r="N159" s="215" t="s">
        <v>39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133</v>
      </c>
      <c r="AT159" s="218" t="s">
        <v>128</v>
      </c>
      <c r="AU159" s="218" t="s">
        <v>78</v>
      </c>
      <c r="AY159" s="20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76</v>
      </c>
      <c r="BK159" s="219">
        <f>ROUND(I159*H159,2)</f>
        <v>0</v>
      </c>
      <c r="BL159" s="20" t="s">
        <v>133</v>
      </c>
      <c r="BM159" s="218" t="s">
        <v>203</v>
      </c>
    </row>
    <row r="160" s="2" customFormat="1">
      <c r="A160" s="41"/>
      <c r="B160" s="42"/>
      <c r="C160" s="43"/>
      <c r="D160" s="264" t="s">
        <v>152</v>
      </c>
      <c r="E160" s="43"/>
      <c r="F160" s="265" t="s">
        <v>204</v>
      </c>
      <c r="G160" s="43"/>
      <c r="H160" s="43"/>
      <c r="I160" s="266"/>
      <c r="J160" s="43"/>
      <c r="K160" s="43"/>
      <c r="L160" s="47"/>
      <c r="M160" s="267"/>
      <c r="N160" s="268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78</v>
      </c>
    </row>
    <row r="161" s="13" customFormat="1">
      <c r="A161" s="13"/>
      <c r="B161" s="220"/>
      <c r="C161" s="221"/>
      <c r="D161" s="222" t="s">
        <v>134</v>
      </c>
      <c r="E161" s="223" t="s">
        <v>19</v>
      </c>
      <c r="F161" s="224" t="s">
        <v>205</v>
      </c>
      <c r="G161" s="221"/>
      <c r="H161" s="225">
        <v>3.02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134</v>
      </c>
      <c r="AU161" s="231" t="s">
        <v>78</v>
      </c>
      <c r="AV161" s="13" t="s">
        <v>78</v>
      </c>
      <c r="AW161" s="13" t="s">
        <v>135</v>
      </c>
      <c r="AX161" s="13" t="s">
        <v>68</v>
      </c>
      <c r="AY161" s="231" t="s">
        <v>126</v>
      </c>
    </row>
    <row r="162" s="15" customFormat="1">
      <c r="A162" s="15"/>
      <c r="B162" s="242"/>
      <c r="C162" s="243"/>
      <c r="D162" s="222" t="s">
        <v>134</v>
      </c>
      <c r="E162" s="244" t="s">
        <v>19</v>
      </c>
      <c r="F162" s="245" t="s">
        <v>137</v>
      </c>
      <c r="G162" s="243"/>
      <c r="H162" s="246">
        <v>3.02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2" t="s">
        <v>134</v>
      </c>
      <c r="AU162" s="252" t="s">
        <v>78</v>
      </c>
      <c r="AV162" s="15" t="s">
        <v>138</v>
      </c>
      <c r="AW162" s="15" t="s">
        <v>135</v>
      </c>
      <c r="AX162" s="15" t="s">
        <v>68</v>
      </c>
      <c r="AY162" s="252" t="s">
        <v>126</v>
      </c>
    </row>
    <row r="163" s="16" customFormat="1">
      <c r="A163" s="16"/>
      <c r="B163" s="253"/>
      <c r="C163" s="254"/>
      <c r="D163" s="222" t="s">
        <v>134</v>
      </c>
      <c r="E163" s="255" t="s">
        <v>19</v>
      </c>
      <c r="F163" s="256" t="s">
        <v>139</v>
      </c>
      <c r="G163" s="254"/>
      <c r="H163" s="257">
        <v>3.02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63" t="s">
        <v>134</v>
      </c>
      <c r="AU163" s="263" t="s">
        <v>78</v>
      </c>
      <c r="AV163" s="16" t="s">
        <v>133</v>
      </c>
      <c r="AW163" s="16" t="s">
        <v>135</v>
      </c>
      <c r="AX163" s="16" t="s">
        <v>76</v>
      </c>
      <c r="AY163" s="263" t="s">
        <v>126</v>
      </c>
    </row>
    <row r="164" s="2" customFormat="1" ht="21.75" customHeight="1">
      <c r="A164" s="41"/>
      <c r="B164" s="42"/>
      <c r="C164" s="207" t="s">
        <v>8</v>
      </c>
      <c r="D164" s="207" t="s">
        <v>128</v>
      </c>
      <c r="E164" s="208" t="s">
        <v>206</v>
      </c>
      <c r="F164" s="209" t="s">
        <v>207</v>
      </c>
      <c r="G164" s="210" t="s">
        <v>165</v>
      </c>
      <c r="H164" s="211">
        <v>0.20999999999999999</v>
      </c>
      <c r="I164" s="212"/>
      <c r="J164" s="213">
        <f>ROUND(I164*H164,2)</f>
        <v>0</v>
      </c>
      <c r="K164" s="209" t="s">
        <v>150</v>
      </c>
      <c r="L164" s="47"/>
      <c r="M164" s="214" t="s">
        <v>19</v>
      </c>
      <c r="N164" s="215" t="s">
        <v>39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133</v>
      </c>
      <c r="AT164" s="218" t="s">
        <v>128</v>
      </c>
      <c r="AU164" s="218" t="s">
        <v>78</v>
      </c>
      <c r="AY164" s="20" t="s">
        <v>126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76</v>
      </c>
      <c r="BK164" s="219">
        <f>ROUND(I164*H164,2)</f>
        <v>0</v>
      </c>
      <c r="BL164" s="20" t="s">
        <v>133</v>
      </c>
      <c r="BM164" s="218" t="s">
        <v>208</v>
      </c>
    </row>
    <row r="165" s="2" customFormat="1">
      <c r="A165" s="41"/>
      <c r="B165" s="42"/>
      <c r="C165" s="43"/>
      <c r="D165" s="264" t="s">
        <v>152</v>
      </c>
      <c r="E165" s="43"/>
      <c r="F165" s="265" t="s">
        <v>209</v>
      </c>
      <c r="G165" s="43"/>
      <c r="H165" s="43"/>
      <c r="I165" s="266"/>
      <c r="J165" s="43"/>
      <c r="K165" s="43"/>
      <c r="L165" s="47"/>
      <c r="M165" s="267"/>
      <c r="N165" s="268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152</v>
      </c>
      <c r="AU165" s="20" t="s">
        <v>78</v>
      </c>
    </row>
    <row r="166" s="13" customFormat="1">
      <c r="A166" s="13"/>
      <c r="B166" s="220"/>
      <c r="C166" s="221"/>
      <c r="D166" s="222" t="s">
        <v>134</v>
      </c>
      <c r="E166" s="223" t="s">
        <v>19</v>
      </c>
      <c r="F166" s="224" t="s">
        <v>176</v>
      </c>
      <c r="G166" s="221"/>
      <c r="H166" s="225">
        <v>0.48000000000000009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134</v>
      </c>
      <c r="AU166" s="231" t="s">
        <v>78</v>
      </c>
      <c r="AV166" s="13" t="s">
        <v>78</v>
      </c>
      <c r="AW166" s="13" t="s">
        <v>135</v>
      </c>
      <c r="AX166" s="13" t="s">
        <v>68</v>
      </c>
      <c r="AY166" s="231" t="s">
        <v>126</v>
      </c>
    </row>
    <row r="167" s="13" customFormat="1">
      <c r="A167" s="13"/>
      <c r="B167" s="220"/>
      <c r="C167" s="221"/>
      <c r="D167" s="222" t="s">
        <v>134</v>
      </c>
      <c r="E167" s="223" t="s">
        <v>19</v>
      </c>
      <c r="F167" s="224" t="s">
        <v>210</v>
      </c>
      <c r="G167" s="221"/>
      <c r="H167" s="225">
        <v>-0.27000000000000002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134</v>
      </c>
      <c r="AU167" s="231" t="s">
        <v>78</v>
      </c>
      <c r="AV167" s="13" t="s">
        <v>78</v>
      </c>
      <c r="AW167" s="13" t="s">
        <v>135</v>
      </c>
      <c r="AX167" s="13" t="s">
        <v>68</v>
      </c>
      <c r="AY167" s="231" t="s">
        <v>126</v>
      </c>
    </row>
    <row r="168" s="15" customFormat="1">
      <c r="A168" s="15"/>
      <c r="B168" s="242"/>
      <c r="C168" s="243"/>
      <c r="D168" s="222" t="s">
        <v>134</v>
      </c>
      <c r="E168" s="244" t="s">
        <v>19</v>
      </c>
      <c r="F168" s="245" t="s">
        <v>137</v>
      </c>
      <c r="G168" s="243"/>
      <c r="H168" s="246">
        <v>0.21000000000000008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2" t="s">
        <v>134</v>
      </c>
      <c r="AU168" s="252" t="s">
        <v>78</v>
      </c>
      <c r="AV168" s="15" t="s">
        <v>138</v>
      </c>
      <c r="AW168" s="15" t="s">
        <v>135</v>
      </c>
      <c r="AX168" s="15" t="s">
        <v>68</v>
      </c>
      <c r="AY168" s="252" t="s">
        <v>126</v>
      </c>
    </row>
    <row r="169" s="16" customFormat="1">
      <c r="A169" s="16"/>
      <c r="B169" s="253"/>
      <c r="C169" s="254"/>
      <c r="D169" s="222" t="s">
        <v>134</v>
      </c>
      <c r="E169" s="255" t="s">
        <v>19</v>
      </c>
      <c r="F169" s="256" t="s">
        <v>139</v>
      </c>
      <c r="G169" s="254"/>
      <c r="H169" s="257">
        <v>0.21000000000000008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63" t="s">
        <v>134</v>
      </c>
      <c r="AU169" s="263" t="s">
        <v>78</v>
      </c>
      <c r="AV169" s="16" t="s">
        <v>133</v>
      </c>
      <c r="AW169" s="16" t="s">
        <v>135</v>
      </c>
      <c r="AX169" s="16" t="s">
        <v>76</v>
      </c>
      <c r="AY169" s="263" t="s">
        <v>126</v>
      </c>
    </row>
    <row r="170" s="2" customFormat="1" ht="16.5" customHeight="1">
      <c r="A170" s="41"/>
      <c r="B170" s="42"/>
      <c r="C170" s="207" t="s">
        <v>211</v>
      </c>
      <c r="D170" s="207" t="s">
        <v>128</v>
      </c>
      <c r="E170" s="208" t="s">
        <v>212</v>
      </c>
      <c r="F170" s="209" t="s">
        <v>213</v>
      </c>
      <c r="G170" s="210" t="s">
        <v>144</v>
      </c>
      <c r="H170" s="211">
        <v>88</v>
      </c>
      <c r="I170" s="212"/>
      <c r="J170" s="213">
        <f>ROUND(I170*H170,2)</f>
        <v>0</v>
      </c>
      <c r="K170" s="209" t="s">
        <v>150</v>
      </c>
      <c r="L170" s="47"/>
      <c r="M170" s="214" t="s">
        <v>19</v>
      </c>
      <c r="N170" s="215" t="s">
        <v>39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133</v>
      </c>
      <c r="AT170" s="218" t="s">
        <v>128</v>
      </c>
      <c r="AU170" s="218" t="s">
        <v>78</v>
      </c>
      <c r="AY170" s="20" t="s">
        <v>126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76</v>
      </c>
      <c r="BK170" s="219">
        <f>ROUND(I170*H170,2)</f>
        <v>0</v>
      </c>
      <c r="BL170" s="20" t="s">
        <v>133</v>
      </c>
      <c r="BM170" s="218" t="s">
        <v>214</v>
      </c>
    </row>
    <row r="171" s="2" customFormat="1">
      <c r="A171" s="41"/>
      <c r="B171" s="42"/>
      <c r="C171" s="43"/>
      <c r="D171" s="264" t="s">
        <v>152</v>
      </c>
      <c r="E171" s="43"/>
      <c r="F171" s="265" t="s">
        <v>215</v>
      </c>
      <c r="G171" s="43"/>
      <c r="H171" s="43"/>
      <c r="I171" s="266"/>
      <c r="J171" s="43"/>
      <c r="K171" s="43"/>
      <c r="L171" s="47"/>
      <c r="M171" s="267"/>
      <c r="N171" s="268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152</v>
      </c>
      <c r="AU171" s="20" t="s">
        <v>78</v>
      </c>
    </row>
    <row r="172" s="13" customFormat="1">
      <c r="A172" s="13"/>
      <c r="B172" s="220"/>
      <c r="C172" s="221"/>
      <c r="D172" s="222" t="s">
        <v>134</v>
      </c>
      <c r="E172" s="223" t="s">
        <v>19</v>
      </c>
      <c r="F172" s="224" t="s">
        <v>216</v>
      </c>
      <c r="G172" s="221"/>
      <c r="H172" s="225">
        <v>36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134</v>
      </c>
      <c r="AU172" s="231" t="s">
        <v>78</v>
      </c>
      <c r="AV172" s="13" t="s">
        <v>78</v>
      </c>
      <c r="AW172" s="13" t="s">
        <v>135</v>
      </c>
      <c r="AX172" s="13" t="s">
        <v>68</v>
      </c>
      <c r="AY172" s="231" t="s">
        <v>126</v>
      </c>
    </row>
    <row r="173" s="14" customFormat="1">
      <c r="A173" s="14"/>
      <c r="B173" s="232"/>
      <c r="C173" s="233"/>
      <c r="D173" s="222" t="s">
        <v>134</v>
      </c>
      <c r="E173" s="234" t="s">
        <v>19</v>
      </c>
      <c r="F173" s="235" t="s">
        <v>217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134</v>
      </c>
      <c r="AU173" s="241" t="s">
        <v>78</v>
      </c>
      <c r="AV173" s="14" t="s">
        <v>76</v>
      </c>
      <c r="AW173" s="14" t="s">
        <v>135</v>
      </c>
      <c r="AX173" s="14" t="s">
        <v>68</v>
      </c>
      <c r="AY173" s="241" t="s">
        <v>126</v>
      </c>
    </row>
    <row r="174" s="13" customFormat="1">
      <c r="A174" s="13"/>
      <c r="B174" s="220"/>
      <c r="C174" s="221"/>
      <c r="D174" s="222" t="s">
        <v>134</v>
      </c>
      <c r="E174" s="223" t="s">
        <v>19</v>
      </c>
      <c r="F174" s="224" t="s">
        <v>218</v>
      </c>
      <c r="G174" s="221"/>
      <c r="H174" s="225">
        <v>25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134</v>
      </c>
      <c r="AU174" s="231" t="s">
        <v>78</v>
      </c>
      <c r="AV174" s="13" t="s">
        <v>78</v>
      </c>
      <c r="AW174" s="13" t="s">
        <v>135</v>
      </c>
      <c r="AX174" s="13" t="s">
        <v>68</v>
      </c>
      <c r="AY174" s="231" t="s">
        <v>126</v>
      </c>
    </row>
    <row r="175" s="14" customFormat="1">
      <c r="A175" s="14"/>
      <c r="B175" s="232"/>
      <c r="C175" s="233"/>
      <c r="D175" s="222" t="s">
        <v>134</v>
      </c>
      <c r="E175" s="234" t="s">
        <v>19</v>
      </c>
      <c r="F175" s="235" t="s">
        <v>219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1" t="s">
        <v>134</v>
      </c>
      <c r="AU175" s="241" t="s">
        <v>78</v>
      </c>
      <c r="AV175" s="14" t="s">
        <v>76</v>
      </c>
      <c r="AW175" s="14" t="s">
        <v>135</v>
      </c>
      <c r="AX175" s="14" t="s">
        <v>68</v>
      </c>
      <c r="AY175" s="241" t="s">
        <v>126</v>
      </c>
    </row>
    <row r="176" s="13" customFormat="1">
      <c r="A176" s="13"/>
      <c r="B176" s="220"/>
      <c r="C176" s="221"/>
      <c r="D176" s="222" t="s">
        <v>134</v>
      </c>
      <c r="E176" s="223" t="s">
        <v>19</v>
      </c>
      <c r="F176" s="224" t="s">
        <v>220</v>
      </c>
      <c r="G176" s="221"/>
      <c r="H176" s="225">
        <v>27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134</v>
      </c>
      <c r="AU176" s="231" t="s">
        <v>78</v>
      </c>
      <c r="AV176" s="13" t="s">
        <v>78</v>
      </c>
      <c r="AW176" s="13" t="s">
        <v>135</v>
      </c>
      <c r="AX176" s="13" t="s">
        <v>68</v>
      </c>
      <c r="AY176" s="231" t="s">
        <v>126</v>
      </c>
    </row>
    <row r="177" s="14" customFormat="1">
      <c r="A177" s="14"/>
      <c r="B177" s="232"/>
      <c r="C177" s="233"/>
      <c r="D177" s="222" t="s">
        <v>134</v>
      </c>
      <c r="E177" s="234" t="s">
        <v>19</v>
      </c>
      <c r="F177" s="235" t="s">
        <v>221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1" t="s">
        <v>134</v>
      </c>
      <c r="AU177" s="241" t="s">
        <v>78</v>
      </c>
      <c r="AV177" s="14" t="s">
        <v>76</v>
      </c>
      <c r="AW177" s="14" t="s">
        <v>135</v>
      </c>
      <c r="AX177" s="14" t="s">
        <v>68</v>
      </c>
      <c r="AY177" s="241" t="s">
        <v>126</v>
      </c>
    </row>
    <row r="178" s="15" customFormat="1">
      <c r="A178" s="15"/>
      <c r="B178" s="242"/>
      <c r="C178" s="243"/>
      <c r="D178" s="222" t="s">
        <v>134</v>
      </c>
      <c r="E178" s="244" t="s">
        <v>19</v>
      </c>
      <c r="F178" s="245" t="s">
        <v>137</v>
      </c>
      <c r="G178" s="243"/>
      <c r="H178" s="246">
        <v>88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2" t="s">
        <v>134</v>
      </c>
      <c r="AU178" s="252" t="s">
        <v>78</v>
      </c>
      <c r="AV178" s="15" t="s">
        <v>138</v>
      </c>
      <c r="AW178" s="15" t="s">
        <v>135</v>
      </c>
      <c r="AX178" s="15" t="s">
        <v>68</v>
      </c>
      <c r="AY178" s="252" t="s">
        <v>126</v>
      </c>
    </row>
    <row r="179" s="16" customFormat="1">
      <c r="A179" s="16"/>
      <c r="B179" s="253"/>
      <c r="C179" s="254"/>
      <c r="D179" s="222" t="s">
        <v>134</v>
      </c>
      <c r="E179" s="255" t="s">
        <v>19</v>
      </c>
      <c r="F179" s="256" t="s">
        <v>139</v>
      </c>
      <c r="G179" s="254"/>
      <c r="H179" s="257">
        <v>88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3" t="s">
        <v>134</v>
      </c>
      <c r="AU179" s="263" t="s">
        <v>78</v>
      </c>
      <c r="AV179" s="16" t="s">
        <v>133</v>
      </c>
      <c r="AW179" s="16" t="s">
        <v>135</v>
      </c>
      <c r="AX179" s="16" t="s">
        <v>76</v>
      </c>
      <c r="AY179" s="263" t="s">
        <v>126</v>
      </c>
    </row>
    <row r="180" s="2" customFormat="1" ht="16.5" customHeight="1">
      <c r="A180" s="41"/>
      <c r="B180" s="42"/>
      <c r="C180" s="269" t="s">
        <v>174</v>
      </c>
      <c r="D180" s="269" t="s">
        <v>222</v>
      </c>
      <c r="E180" s="270" t="s">
        <v>223</v>
      </c>
      <c r="F180" s="271" t="s">
        <v>224</v>
      </c>
      <c r="G180" s="272" t="s">
        <v>196</v>
      </c>
      <c r="H180" s="273">
        <v>16.896000000000001</v>
      </c>
      <c r="I180" s="274"/>
      <c r="J180" s="275">
        <f>ROUND(I180*H180,2)</f>
        <v>0</v>
      </c>
      <c r="K180" s="271" t="s">
        <v>132</v>
      </c>
      <c r="L180" s="276"/>
      <c r="M180" s="277" t="s">
        <v>19</v>
      </c>
      <c r="N180" s="278" t="s">
        <v>39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151</v>
      </c>
      <c r="AT180" s="218" t="s">
        <v>222</v>
      </c>
      <c r="AU180" s="218" t="s">
        <v>78</v>
      </c>
      <c r="AY180" s="20" t="s">
        <v>126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76</v>
      </c>
      <c r="BK180" s="219">
        <f>ROUND(I180*H180,2)</f>
        <v>0</v>
      </c>
      <c r="BL180" s="20" t="s">
        <v>133</v>
      </c>
      <c r="BM180" s="218" t="s">
        <v>225</v>
      </c>
    </row>
    <row r="181" s="13" customFormat="1">
      <c r="A181" s="13"/>
      <c r="B181" s="220"/>
      <c r="C181" s="221"/>
      <c r="D181" s="222" t="s">
        <v>134</v>
      </c>
      <c r="E181" s="223" t="s">
        <v>19</v>
      </c>
      <c r="F181" s="224" t="s">
        <v>226</v>
      </c>
      <c r="G181" s="221"/>
      <c r="H181" s="225">
        <v>4.8000000000000007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134</v>
      </c>
      <c r="AU181" s="231" t="s">
        <v>78</v>
      </c>
      <c r="AV181" s="13" t="s">
        <v>78</v>
      </c>
      <c r="AW181" s="13" t="s">
        <v>135</v>
      </c>
      <c r="AX181" s="13" t="s">
        <v>68</v>
      </c>
      <c r="AY181" s="231" t="s">
        <v>126</v>
      </c>
    </row>
    <row r="182" s="14" customFormat="1">
      <c r="A182" s="14"/>
      <c r="B182" s="232"/>
      <c r="C182" s="233"/>
      <c r="D182" s="222" t="s">
        <v>134</v>
      </c>
      <c r="E182" s="234" t="s">
        <v>19</v>
      </c>
      <c r="F182" s="235" t="s">
        <v>227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134</v>
      </c>
      <c r="AU182" s="241" t="s">
        <v>78</v>
      </c>
      <c r="AV182" s="14" t="s">
        <v>76</v>
      </c>
      <c r="AW182" s="14" t="s">
        <v>135</v>
      </c>
      <c r="AX182" s="14" t="s">
        <v>68</v>
      </c>
      <c r="AY182" s="241" t="s">
        <v>126</v>
      </c>
    </row>
    <row r="183" s="13" customFormat="1">
      <c r="A183" s="13"/>
      <c r="B183" s="220"/>
      <c r="C183" s="221"/>
      <c r="D183" s="222" t="s">
        <v>134</v>
      </c>
      <c r="E183" s="223" t="s">
        <v>19</v>
      </c>
      <c r="F183" s="224" t="s">
        <v>228</v>
      </c>
      <c r="G183" s="221"/>
      <c r="H183" s="225">
        <v>5.1840000000000002</v>
      </c>
      <c r="I183" s="226"/>
      <c r="J183" s="221"/>
      <c r="K183" s="221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134</v>
      </c>
      <c r="AU183" s="231" t="s">
        <v>78</v>
      </c>
      <c r="AV183" s="13" t="s">
        <v>78</v>
      </c>
      <c r="AW183" s="13" t="s">
        <v>135</v>
      </c>
      <c r="AX183" s="13" t="s">
        <v>68</v>
      </c>
      <c r="AY183" s="231" t="s">
        <v>126</v>
      </c>
    </row>
    <row r="184" s="14" customFormat="1">
      <c r="A184" s="14"/>
      <c r="B184" s="232"/>
      <c r="C184" s="233"/>
      <c r="D184" s="222" t="s">
        <v>134</v>
      </c>
      <c r="E184" s="234" t="s">
        <v>19</v>
      </c>
      <c r="F184" s="235" t="s">
        <v>229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134</v>
      </c>
      <c r="AU184" s="241" t="s">
        <v>78</v>
      </c>
      <c r="AV184" s="14" t="s">
        <v>76</v>
      </c>
      <c r="AW184" s="14" t="s">
        <v>135</v>
      </c>
      <c r="AX184" s="14" t="s">
        <v>68</v>
      </c>
      <c r="AY184" s="241" t="s">
        <v>126</v>
      </c>
    </row>
    <row r="185" s="13" customFormat="1">
      <c r="A185" s="13"/>
      <c r="B185" s="220"/>
      <c r="C185" s="221"/>
      <c r="D185" s="222" t="s">
        <v>134</v>
      </c>
      <c r="E185" s="223" t="s">
        <v>19</v>
      </c>
      <c r="F185" s="224" t="s">
        <v>230</v>
      </c>
      <c r="G185" s="221"/>
      <c r="H185" s="225">
        <v>6.9120000000000008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134</v>
      </c>
      <c r="AU185" s="231" t="s">
        <v>78</v>
      </c>
      <c r="AV185" s="13" t="s">
        <v>78</v>
      </c>
      <c r="AW185" s="13" t="s">
        <v>135</v>
      </c>
      <c r="AX185" s="13" t="s">
        <v>68</v>
      </c>
      <c r="AY185" s="231" t="s">
        <v>126</v>
      </c>
    </row>
    <row r="186" s="14" customFormat="1">
      <c r="A186" s="14"/>
      <c r="B186" s="232"/>
      <c r="C186" s="233"/>
      <c r="D186" s="222" t="s">
        <v>134</v>
      </c>
      <c r="E186" s="234" t="s">
        <v>19</v>
      </c>
      <c r="F186" s="235" t="s">
        <v>231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1" t="s">
        <v>134</v>
      </c>
      <c r="AU186" s="241" t="s">
        <v>78</v>
      </c>
      <c r="AV186" s="14" t="s">
        <v>76</v>
      </c>
      <c r="AW186" s="14" t="s">
        <v>135</v>
      </c>
      <c r="AX186" s="14" t="s">
        <v>68</v>
      </c>
      <c r="AY186" s="241" t="s">
        <v>126</v>
      </c>
    </row>
    <row r="187" s="15" customFormat="1">
      <c r="A187" s="15"/>
      <c r="B187" s="242"/>
      <c r="C187" s="243"/>
      <c r="D187" s="222" t="s">
        <v>134</v>
      </c>
      <c r="E187" s="244" t="s">
        <v>19</v>
      </c>
      <c r="F187" s="245" t="s">
        <v>137</v>
      </c>
      <c r="G187" s="243"/>
      <c r="H187" s="246">
        <v>16.896000000000001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2" t="s">
        <v>134</v>
      </c>
      <c r="AU187" s="252" t="s">
        <v>78</v>
      </c>
      <c r="AV187" s="15" t="s">
        <v>138</v>
      </c>
      <c r="AW187" s="15" t="s">
        <v>135</v>
      </c>
      <c r="AX187" s="15" t="s">
        <v>68</v>
      </c>
      <c r="AY187" s="252" t="s">
        <v>126</v>
      </c>
    </row>
    <row r="188" s="16" customFormat="1">
      <c r="A188" s="16"/>
      <c r="B188" s="253"/>
      <c r="C188" s="254"/>
      <c r="D188" s="222" t="s">
        <v>134</v>
      </c>
      <c r="E188" s="255" t="s">
        <v>19</v>
      </c>
      <c r="F188" s="256" t="s">
        <v>139</v>
      </c>
      <c r="G188" s="254"/>
      <c r="H188" s="257">
        <v>16.896000000000001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63" t="s">
        <v>134</v>
      </c>
      <c r="AU188" s="263" t="s">
        <v>78</v>
      </c>
      <c r="AV188" s="16" t="s">
        <v>133</v>
      </c>
      <c r="AW188" s="16" t="s">
        <v>135</v>
      </c>
      <c r="AX188" s="16" t="s">
        <v>76</v>
      </c>
      <c r="AY188" s="263" t="s">
        <v>126</v>
      </c>
    </row>
    <row r="189" s="2" customFormat="1" ht="16.5" customHeight="1">
      <c r="A189" s="41"/>
      <c r="B189" s="42"/>
      <c r="C189" s="207" t="s">
        <v>232</v>
      </c>
      <c r="D189" s="207" t="s">
        <v>128</v>
      </c>
      <c r="E189" s="208" t="s">
        <v>233</v>
      </c>
      <c r="F189" s="209" t="s">
        <v>234</v>
      </c>
      <c r="G189" s="210" t="s">
        <v>144</v>
      </c>
      <c r="H189" s="211">
        <v>25</v>
      </c>
      <c r="I189" s="212"/>
      <c r="J189" s="213">
        <f>ROUND(I189*H189,2)</f>
        <v>0</v>
      </c>
      <c r="K189" s="209" t="s">
        <v>150</v>
      </c>
      <c r="L189" s="47"/>
      <c r="M189" s="214" t="s">
        <v>19</v>
      </c>
      <c r="N189" s="215" t="s">
        <v>39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133</v>
      </c>
      <c r="AT189" s="218" t="s">
        <v>128</v>
      </c>
      <c r="AU189" s="218" t="s">
        <v>78</v>
      </c>
      <c r="AY189" s="20" t="s">
        <v>126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76</v>
      </c>
      <c r="BK189" s="219">
        <f>ROUND(I189*H189,2)</f>
        <v>0</v>
      </c>
      <c r="BL189" s="20" t="s">
        <v>133</v>
      </c>
      <c r="BM189" s="218" t="s">
        <v>235</v>
      </c>
    </row>
    <row r="190" s="2" customFormat="1">
      <c r="A190" s="41"/>
      <c r="B190" s="42"/>
      <c r="C190" s="43"/>
      <c r="D190" s="264" t="s">
        <v>152</v>
      </c>
      <c r="E190" s="43"/>
      <c r="F190" s="265" t="s">
        <v>236</v>
      </c>
      <c r="G190" s="43"/>
      <c r="H190" s="43"/>
      <c r="I190" s="266"/>
      <c r="J190" s="43"/>
      <c r="K190" s="43"/>
      <c r="L190" s="47"/>
      <c r="M190" s="267"/>
      <c r="N190" s="268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152</v>
      </c>
      <c r="AU190" s="20" t="s">
        <v>78</v>
      </c>
    </row>
    <row r="191" s="13" customFormat="1">
      <c r="A191" s="13"/>
      <c r="B191" s="220"/>
      <c r="C191" s="221"/>
      <c r="D191" s="222" t="s">
        <v>134</v>
      </c>
      <c r="E191" s="223" t="s">
        <v>19</v>
      </c>
      <c r="F191" s="224" t="s">
        <v>218</v>
      </c>
      <c r="G191" s="221"/>
      <c r="H191" s="225">
        <v>25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134</v>
      </c>
      <c r="AU191" s="231" t="s">
        <v>78</v>
      </c>
      <c r="AV191" s="13" t="s">
        <v>78</v>
      </c>
      <c r="AW191" s="13" t="s">
        <v>135</v>
      </c>
      <c r="AX191" s="13" t="s">
        <v>68</v>
      </c>
      <c r="AY191" s="231" t="s">
        <v>126</v>
      </c>
    </row>
    <row r="192" s="14" customFormat="1">
      <c r="A192" s="14"/>
      <c r="B192" s="232"/>
      <c r="C192" s="233"/>
      <c r="D192" s="222" t="s">
        <v>134</v>
      </c>
      <c r="E192" s="234" t="s">
        <v>19</v>
      </c>
      <c r="F192" s="235" t="s">
        <v>237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134</v>
      </c>
      <c r="AU192" s="241" t="s">
        <v>78</v>
      </c>
      <c r="AV192" s="14" t="s">
        <v>76</v>
      </c>
      <c r="AW192" s="14" t="s">
        <v>135</v>
      </c>
      <c r="AX192" s="14" t="s">
        <v>68</v>
      </c>
      <c r="AY192" s="241" t="s">
        <v>126</v>
      </c>
    </row>
    <row r="193" s="15" customFormat="1">
      <c r="A193" s="15"/>
      <c r="B193" s="242"/>
      <c r="C193" s="243"/>
      <c r="D193" s="222" t="s">
        <v>134</v>
      </c>
      <c r="E193" s="244" t="s">
        <v>19</v>
      </c>
      <c r="F193" s="245" t="s">
        <v>137</v>
      </c>
      <c r="G193" s="243"/>
      <c r="H193" s="246">
        <v>25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2" t="s">
        <v>134</v>
      </c>
      <c r="AU193" s="252" t="s">
        <v>78</v>
      </c>
      <c r="AV193" s="15" t="s">
        <v>138</v>
      </c>
      <c r="AW193" s="15" t="s">
        <v>135</v>
      </c>
      <c r="AX193" s="15" t="s">
        <v>68</v>
      </c>
      <c r="AY193" s="252" t="s">
        <v>126</v>
      </c>
    </row>
    <row r="194" s="16" customFormat="1">
      <c r="A194" s="16"/>
      <c r="B194" s="253"/>
      <c r="C194" s="254"/>
      <c r="D194" s="222" t="s">
        <v>134</v>
      </c>
      <c r="E194" s="255" t="s">
        <v>19</v>
      </c>
      <c r="F194" s="256" t="s">
        <v>139</v>
      </c>
      <c r="G194" s="254"/>
      <c r="H194" s="257">
        <v>25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3" t="s">
        <v>134</v>
      </c>
      <c r="AU194" s="263" t="s">
        <v>78</v>
      </c>
      <c r="AV194" s="16" t="s">
        <v>133</v>
      </c>
      <c r="AW194" s="16" t="s">
        <v>135</v>
      </c>
      <c r="AX194" s="16" t="s">
        <v>76</v>
      </c>
      <c r="AY194" s="263" t="s">
        <v>126</v>
      </c>
    </row>
    <row r="195" s="2" customFormat="1" ht="16.5" customHeight="1">
      <c r="A195" s="41"/>
      <c r="B195" s="42"/>
      <c r="C195" s="269" t="s">
        <v>180</v>
      </c>
      <c r="D195" s="269" t="s">
        <v>222</v>
      </c>
      <c r="E195" s="270" t="s">
        <v>238</v>
      </c>
      <c r="F195" s="271" t="s">
        <v>239</v>
      </c>
      <c r="G195" s="272" t="s">
        <v>240</v>
      </c>
      <c r="H195" s="273">
        <v>0.5</v>
      </c>
      <c r="I195" s="274"/>
      <c r="J195" s="275">
        <f>ROUND(I195*H195,2)</f>
        <v>0</v>
      </c>
      <c r="K195" s="271" t="s">
        <v>132</v>
      </c>
      <c r="L195" s="276"/>
      <c r="M195" s="277" t="s">
        <v>19</v>
      </c>
      <c r="N195" s="278" t="s">
        <v>39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151</v>
      </c>
      <c r="AT195" s="218" t="s">
        <v>222</v>
      </c>
      <c r="AU195" s="218" t="s">
        <v>78</v>
      </c>
      <c r="AY195" s="20" t="s">
        <v>126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76</v>
      </c>
      <c r="BK195" s="219">
        <f>ROUND(I195*H195,2)</f>
        <v>0</v>
      </c>
      <c r="BL195" s="20" t="s">
        <v>133</v>
      </c>
      <c r="BM195" s="218" t="s">
        <v>241</v>
      </c>
    </row>
    <row r="196" s="13" customFormat="1">
      <c r="A196" s="13"/>
      <c r="B196" s="220"/>
      <c r="C196" s="221"/>
      <c r="D196" s="222" t="s">
        <v>134</v>
      </c>
      <c r="E196" s="223" t="s">
        <v>19</v>
      </c>
      <c r="F196" s="224" t="s">
        <v>242</v>
      </c>
      <c r="G196" s="221"/>
      <c r="H196" s="225">
        <v>0.5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134</v>
      </c>
      <c r="AU196" s="231" t="s">
        <v>78</v>
      </c>
      <c r="AV196" s="13" t="s">
        <v>78</v>
      </c>
      <c r="AW196" s="13" t="s">
        <v>135</v>
      </c>
      <c r="AX196" s="13" t="s">
        <v>68</v>
      </c>
      <c r="AY196" s="231" t="s">
        <v>126</v>
      </c>
    </row>
    <row r="197" s="16" customFormat="1">
      <c r="A197" s="16"/>
      <c r="B197" s="253"/>
      <c r="C197" s="254"/>
      <c r="D197" s="222" t="s">
        <v>134</v>
      </c>
      <c r="E197" s="255" t="s">
        <v>19</v>
      </c>
      <c r="F197" s="256" t="s">
        <v>139</v>
      </c>
      <c r="G197" s="254"/>
      <c r="H197" s="257">
        <v>0.5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63" t="s">
        <v>134</v>
      </c>
      <c r="AU197" s="263" t="s">
        <v>78</v>
      </c>
      <c r="AV197" s="16" t="s">
        <v>133</v>
      </c>
      <c r="AW197" s="16" t="s">
        <v>135</v>
      </c>
      <c r="AX197" s="16" t="s">
        <v>76</v>
      </c>
      <c r="AY197" s="263" t="s">
        <v>126</v>
      </c>
    </row>
    <row r="198" s="2" customFormat="1" ht="24.15" customHeight="1">
      <c r="A198" s="41"/>
      <c r="B198" s="42"/>
      <c r="C198" s="207" t="s">
        <v>243</v>
      </c>
      <c r="D198" s="207" t="s">
        <v>128</v>
      </c>
      <c r="E198" s="208" t="s">
        <v>244</v>
      </c>
      <c r="F198" s="209" t="s">
        <v>245</v>
      </c>
      <c r="G198" s="210" t="s">
        <v>131</v>
      </c>
      <c r="H198" s="211">
        <v>4</v>
      </c>
      <c r="I198" s="212"/>
      <c r="J198" s="213">
        <f>ROUND(I198*H198,2)</f>
        <v>0</v>
      </c>
      <c r="K198" s="209" t="s">
        <v>150</v>
      </c>
      <c r="L198" s="47"/>
      <c r="M198" s="214" t="s">
        <v>19</v>
      </c>
      <c r="N198" s="215" t="s">
        <v>39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133</v>
      </c>
      <c r="AT198" s="218" t="s">
        <v>128</v>
      </c>
      <c r="AU198" s="218" t="s">
        <v>78</v>
      </c>
      <c r="AY198" s="20" t="s">
        <v>126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76</v>
      </c>
      <c r="BK198" s="219">
        <f>ROUND(I198*H198,2)</f>
        <v>0</v>
      </c>
      <c r="BL198" s="20" t="s">
        <v>133</v>
      </c>
      <c r="BM198" s="218" t="s">
        <v>246</v>
      </c>
    </row>
    <row r="199" s="2" customFormat="1">
      <c r="A199" s="41"/>
      <c r="B199" s="42"/>
      <c r="C199" s="43"/>
      <c r="D199" s="264" t="s">
        <v>152</v>
      </c>
      <c r="E199" s="43"/>
      <c r="F199" s="265" t="s">
        <v>247</v>
      </c>
      <c r="G199" s="43"/>
      <c r="H199" s="43"/>
      <c r="I199" s="266"/>
      <c r="J199" s="43"/>
      <c r="K199" s="43"/>
      <c r="L199" s="47"/>
      <c r="M199" s="267"/>
      <c r="N199" s="268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152</v>
      </c>
      <c r="AU199" s="20" t="s">
        <v>78</v>
      </c>
    </row>
    <row r="200" s="13" customFormat="1">
      <c r="A200" s="13"/>
      <c r="B200" s="220"/>
      <c r="C200" s="221"/>
      <c r="D200" s="222" t="s">
        <v>134</v>
      </c>
      <c r="E200" s="223" t="s">
        <v>19</v>
      </c>
      <c r="F200" s="224" t="s">
        <v>133</v>
      </c>
      <c r="G200" s="221"/>
      <c r="H200" s="225">
        <v>4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134</v>
      </c>
      <c r="AU200" s="231" t="s">
        <v>78</v>
      </c>
      <c r="AV200" s="13" t="s">
        <v>78</v>
      </c>
      <c r="AW200" s="13" t="s">
        <v>135</v>
      </c>
      <c r="AX200" s="13" t="s">
        <v>68</v>
      </c>
      <c r="AY200" s="231" t="s">
        <v>126</v>
      </c>
    </row>
    <row r="201" s="14" customFormat="1">
      <c r="A201" s="14"/>
      <c r="B201" s="232"/>
      <c r="C201" s="233"/>
      <c r="D201" s="222" t="s">
        <v>134</v>
      </c>
      <c r="E201" s="234" t="s">
        <v>19</v>
      </c>
      <c r="F201" s="235" t="s">
        <v>248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134</v>
      </c>
      <c r="AU201" s="241" t="s">
        <v>78</v>
      </c>
      <c r="AV201" s="14" t="s">
        <v>76</v>
      </c>
      <c r="AW201" s="14" t="s">
        <v>135</v>
      </c>
      <c r="AX201" s="14" t="s">
        <v>68</v>
      </c>
      <c r="AY201" s="241" t="s">
        <v>126</v>
      </c>
    </row>
    <row r="202" s="15" customFormat="1">
      <c r="A202" s="15"/>
      <c r="B202" s="242"/>
      <c r="C202" s="243"/>
      <c r="D202" s="222" t="s">
        <v>134</v>
      </c>
      <c r="E202" s="244" t="s">
        <v>19</v>
      </c>
      <c r="F202" s="245" t="s">
        <v>137</v>
      </c>
      <c r="G202" s="243"/>
      <c r="H202" s="246">
        <v>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2" t="s">
        <v>134</v>
      </c>
      <c r="AU202" s="252" t="s">
        <v>78</v>
      </c>
      <c r="AV202" s="15" t="s">
        <v>138</v>
      </c>
      <c r="AW202" s="15" t="s">
        <v>135</v>
      </c>
      <c r="AX202" s="15" t="s">
        <v>68</v>
      </c>
      <c r="AY202" s="252" t="s">
        <v>126</v>
      </c>
    </row>
    <row r="203" s="16" customFormat="1">
      <c r="A203" s="16"/>
      <c r="B203" s="253"/>
      <c r="C203" s="254"/>
      <c r="D203" s="222" t="s">
        <v>134</v>
      </c>
      <c r="E203" s="255" t="s">
        <v>19</v>
      </c>
      <c r="F203" s="256" t="s">
        <v>139</v>
      </c>
      <c r="G203" s="254"/>
      <c r="H203" s="257">
        <v>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63" t="s">
        <v>134</v>
      </c>
      <c r="AU203" s="263" t="s">
        <v>78</v>
      </c>
      <c r="AV203" s="16" t="s">
        <v>133</v>
      </c>
      <c r="AW203" s="16" t="s">
        <v>135</v>
      </c>
      <c r="AX203" s="16" t="s">
        <v>76</v>
      </c>
      <c r="AY203" s="263" t="s">
        <v>126</v>
      </c>
    </row>
    <row r="204" s="2" customFormat="1" ht="16.5" customHeight="1">
      <c r="A204" s="41"/>
      <c r="B204" s="42"/>
      <c r="C204" s="269" t="s">
        <v>191</v>
      </c>
      <c r="D204" s="269" t="s">
        <v>222</v>
      </c>
      <c r="E204" s="270" t="s">
        <v>249</v>
      </c>
      <c r="F204" s="271" t="s">
        <v>250</v>
      </c>
      <c r="G204" s="272" t="s">
        <v>165</v>
      </c>
      <c r="H204" s="273">
        <v>0.20000000000000001</v>
      </c>
      <c r="I204" s="274"/>
      <c r="J204" s="275">
        <f>ROUND(I204*H204,2)</f>
        <v>0</v>
      </c>
      <c r="K204" s="271" t="s">
        <v>132</v>
      </c>
      <c r="L204" s="276"/>
      <c r="M204" s="277" t="s">
        <v>19</v>
      </c>
      <c r="N204" s="278" t="s">
        <v>39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151</v>
      </c>
      <c r="AT204" s="218" t="s">
        <v>222</v>
      </c>
      <c r="AU204" s="218" t="s">
        <v>78</v>
      </c>
      <c r="AY204" s="20" t="s">
        <v>126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76</v>
      </c>
      <c r="BK204" s="219">
        <f>ROUND(I204*H204,2)</f>
        <v>0</v>
      </c>
      <c r="BL204" s="20" t="s">
        <v>133</v>
      </c>
      <c r="BM204" s="218" t="s">
        <v>216</v>
      </c>
    </row>
    <row r="205" s="13" customFormat="1">
      <c r="A205" s="13"/>
      <c r="B205" s="220"/>
      <c r="C205" s="221"/>
      <c r="D205" s="222" t="s">
        <v>134</v>
      </c>
      <c r="E205" s="223" t="s">
        <v>19</v>
      </c>
      <c r="F205" s="224" t="s">
        <v>251</v>
      </c>
      <c r="G205" s="221"/>
      <c r="H205" s="225">
        <v>0.20000000000000001</v>
      </c>
      <c r="I205" s="226"/>
      <c r="J205" s="221"/>
      <c r="K205" s="221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134</v>
      </c>
      <c r="AU205" s="231" t="s">
        <v>78</v>
      </c>
      <c r="AV205" s="13" t="s">
        <v>78</v>
      </c>
      <c r="AW205" s="13" t="s">
        <v>135</v>
      </c>
      <c r="AX205" s="13" t="s">
        <v>68</v>
      </c>
      <c r="AY205" s="231" t="s">
        <v>126</v>
      </c>
    </row>
    <row r="206" s="16" customFormat="1">
      <c r="A206" s="16"/>
      <c r="B206" s="253"/>
      <c r="C206" s="254"/>
      <c r="D206" s="222" t="s">
        <v>134</v>
      </c>
      <c r="E206" s="255" t="s">
        <v>19</v>
      </c>
      <c r="F206" s="256" t="s">
        <v>139</v>
      </c>
      <c r="G206" s="254"/>
      <c r="H206" s="257">
        <v>0.20000000000000001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63" t="s">
        <v>134</v>
      </c>
      <c r="AU206" s="263" t="s">
        <v>78</v>
      </c>
      <c r="AV206" s="16" t="s">
        <v>133</v>
      </c>
      <c r="AW206" s="16" t="s">
        <v>135</v>
      </c>
      <c r="AX206" s="16" t="s">
        <v>76</v>
      </c>
      <c r="AY206" s="263" t="s">
        <v>126</v>
      </c>
    </row>
    <row r="207" s="2" customFormat="1" ht="24.15" customHeight="1">
      <c r="A207" s="41"/>
      <c r="B207" s="42"/>
      <c r="C207" s="207" t="s">
        <v>252</v>
      </c>
      <c r="D207" s="207" t="s">
        <v>128</v>
      </c>
      <c r="E207" s="208" t="s">
        <v>253</v>
      </c>
      <c r="F207" s="209" t="s">
        <v>254</v>
      </c>
      <c r="G207" s="210" t="s">
        <v>131</v>
      </c>
      <c r="H207" s="211">
        <v>60</v>
      </c>
      <c r="I207" s="212"/>
      <c r="J207" s="213">
        <f>ROUND(I207*H207,2)</f>
        <v>0</v>
      </c>
      <c r="K207" s="209" t="s">
        <v>150</v>
      </c>
      <c r="L207" s="47"/>
      <c r="M207" s="214" t="s">
        <v>19</v>
      </c>
      <c r="N207" s="215" t="s">
        <v>39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133</v>
      </c>
      <c r="AT207" s="218" t="s">
        <v>128</v>
      </c>
      <c r="AU207" s="218" t="s">
        <v>78</v>
      </c>
      <c r="AY207" s="20" t="s">
        <v>126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76</v>
      </c>
      <c r="BK207" s="219">
        <f>ROUND(I207*H207,2)</f>
        <v>0</v>
      </c>
      <c r="BL207" s="20" t="s">
        <v>133</v>
      </c>
      <c r="BM207" s="218" t="s">
        <v>255</v>
      </c>
    </row>
    <row r="208" s="2" customFormat="1">
      <c r="A208" s="41"/>
      <c r="B208" s="42"/>
      <c r="C208" s="43"/>
      <c r="D208" s="264" t="s">
        <v>152</v>
      </c>
      <c r="E208" s="43"/>
      <c r="F208" s="265" t="s">
        <v>256</v>
      </c>
      <c r="G208" s="43"/>
      <c r="H208" s="43"/>
      <c r="I208" s="266"/>
      <c r="J208" s="43"/>
      <c r="K208" s="43"/>
      <c r="L208" s="47"/>
      <c r="M208" s="267"/>
      <c r="N208" s="268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152</v>
      </c>
      <c r="AU208" s="20" t="s">
        <v>78</v>
      </c>
    </row>
    <row r="209" s="13" customFormat="1">
      <c r="A209" s="13"/>
      <c r="B209" s="220"/>
      <c r="C209" s="221"/>
      <c r="D209" s="222" t="s">
        <v>134</v>
      </c>
      <c r="E209" s="223" t="s">
        <v>19</v>
      </c>
      <c r="F209" s="224" t="s">
        <v>257</v>
      </c>
      <c r="G209" s="221"/>
      <c r="H209" s="225">
        <v>60</v>
      </c>
      <c r="I209" s="226"/>
      <c r="J209" s="221"/>
      <c r="K209" s="221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134</v>
      </c>
      <c r="AU209" s="231" t="s">
        <v>78</v>
      </c>
      <c r="AV209" s="13" t="s">
        <v>78</v>
      </c>
      <c r="AW209" s="13" t="s">
        <v>135</v>
      </c>
      <c r="AX209" s="13" t="s">
        <v>68</v>
      </c>
      <c r="AY209" s="231" t="s">
        <v>126</v>
      </c>
    </row>
    <row r="210" s="15" customFormat="1">
      <c r="A210" s="15"/>
      <c r="B210" s="242"/>
      <c r="C210" s="243"/>
      <c r="D210" s="222" t="s">
        <v>134</v>
      </c>
      <c r="E210" s="244" t="s">
        <v>19</v>
      </c>
      <c r="F210" s="245" t="s">
        <v>137</v>
      </c>
      <c r="G210" s="243"/>
      <c r="H210" s="246">
        <v>60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2" t="s">
        <v>134</v>
      </c>
      <c r="AU210" s="252" t="s">
        <v>78</v>
      </c>
      <c r="AV210" s="15" t="s">
        <v>138</v>
      </c>
      <c r="AW210" s="15" t="s">
        <v>135</v>
      </c>
      <c r="AX210" s="15" t="s">
        <v>68</v>
      </c>
      <c r="AY210" s="252" t="s">
        <v>126</v>
      </c>
    </row>
    <row r="211" s="16" customFormat="1">
      <c r="A211" s="16"/>
      <c r="B211" s="253"/>
      <c r="C211" s="254"/>
      <c r="D211" s="222" t="s">
        <v>134</v>
      </c>
      <c r="E211" s="255" t="s">
        <v>19</v>
      </c>
      <c r="F211" s="256" t="s">
        <v>139</v>
      </c>
      <c r="G211" s="254"/>
      <c r="H211" s="257">
        <v>60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3" t="s">
        <v>134</v>
      </c>
      <c r="AU211" s="263" t="s">
        <v>78</v>
      </c>
      <c r="AV211" s="16" t="s">
        <v>133</v>
      </c>
      <c r="AW211" s="16" t="s">
        <v>135</v>
      </c>
      <c r="AX211" s="16" t="s">
        <v>76</v>
      </c>
      <c r="AY211" s="263" t="s">
        <v>126</v>
      </c>
    </row>
    <row r="212" s="2" customFormat="1" ht="16.5" customHeight="1">
      <c r="A212" s="41"/>
      <c r="B212" s="42"/>
      <c r="C212" s="269" t="s">
        <v>197</v>
      </c>
      <c r="D212" s="269" t="s">
        <v>222</v>
      </c>
      <c r="E212" s="270" t="s">
        <v>249</v>
      </c>
      <c r="F212" s="271" t="s">
        <v>250</v>
      </c>
      <c r="G212" s="272" t="s">
        <v>165</v>
      </c>
      <c r="H212" s="273">
        <v>1.2</v>
      </c>
      <c r="I212" s="274"/>
      <c r="J212" s="275">
        <f>ROUND(I212*H212,2)</f>
        <v>0</v>
      </c>
      <c r="K212" s="271" t="s">
        <v>132</v>
      </c>
      <c r="L212" s="276"/>
      <c r="M212" s="277" t="s">
        <v>19</v>
      </c>
      <c r="N212" s="278" t="s">
        <v>39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151</v>
      </c>
      <c r="AT212" s="218" t="s">
        <v>222</v>
      </c>
      <c r="AU212" s="218" t="s">
        <v>78</v>
      </c>
      <c r="AY212" s="20" t="s">
        <v>126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76</v>
      </c>
      <c r="BK212" s="219">
        <f>ROUND(I212*H212,2)</f>
        <v>0</v>
      </c>
      <c r="BL212" s="20" t="s">
        <v>133</v>
      </c>
      <c r="BM212" s="218" t="s">
        <v>258</v>
      </c>
    </row>
    <row r="213" s="13" customFormat="1">
      <c r="A213" s="13"/>
      <c r="B213" s="220"/>
      <c r="C213" s="221"/>
      <c r="D213" s="222" t="s">
        <v>134</v>
      </c>
      <c r="E213" s="223" t="s">
        <v>19</v>
      </c>
      <c r="F213" s="224" t="s">
        <v>259</v>
      </c>
      <c r="G213" s="221"/>
      <c r="H213" s="225">
        <v>1.2</v>
      </c>
      <c r="I213" s="226"/>
      <c r="J213" s="221"/>
      <c r="K213" s="221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134</v>
      </c>
      <c r="AU213" s="231" t="s">
        <v>78</v>
      </c>
      <c r="AV213" s="13" t="s">
        <v>78</v>
      </c>
      <c r="AW213" s="13" t="s">
        <v>135</v>
      </c>
      <c r="AX213" s="13" t="s">
        <v>68</v>
      </c>
      <c r="AY213" s="231" t="s">
        <v>126</v>
      </c>
    </row>
    <row r="214" s="16" customFormat="1">
      <c r="A214" s="16"/>
      <c r="B214" s="253"/>
      <c r="C214" s="254"/>
      <c r="D214" s="222" t="s">
        <v>134</v>
      </c>
      <c r="E214" s="255" t="s">
        <v>19</v>
      </c>
      <c r="F214" s="256" t="s">
        <v>139</v>
      </c>
      <c r="G214" s="254"/>
      <c r="H214" s="257">
        <v>1.2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63" t="s">
        <v>134</v>
      </c>
      <c r="AU214" s="263" t="s">
        <v>78</v>
      </c>
      <c r="AV214" s="16" t="s">
        <v>133</v>
      </c>
      <c r="AW214" s="16" t="s">
        <v>135</v>
      </c>
      <c r="AX214" s="16" t="s">
        <v>76</v>
      </c>
      <c r="AY214" s="263" t="s">
        <v>126</v>
      </c>
    </row>
    <row r="215" s="2" customFormat="1" ht="16.5" customHeight="1">
      <c r="A215" s="41"/>
      <c r="B215" s="42"/>
      <c r="C215" s="207" t="s">
        <v>7</v>
      </c>
      <c r="D215" s="207" t="s">
        <v>128</v>
      </c>
      <c r="E215" s="208" t="s">
        <v>260</v>
      </c>
      <c r="F215" s="209" t="s">
        <v>261</v>
      </c>
      <c r="G215" s="210" t="s">
        <v>131</v>
      </c>
      <c r="H215" s="211">
        <v>60</v>
      </c>
      <c r="I215" s="212"/>
      <c r="J215" s="213">
        <f>ROUND(I215*H215,2)</f>
        <v>0</v>
      </c>
      <c r="K215" s="209" t="s">
        <v>150</v>
      </c>
      <c r="L215" s="47"/>
      <c r="M215" s="214" t="s">
        <v>19</v>
      </c>
      <c r="N215" s="215" t="s">
        <v>39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133</v>
      </c>
      <c r="AT215" s="218" t="s">
        <v>128</v>
      </c>
      <c r="AU215" s="218" t="s">
        <v>78</v>
      </c>
      <c r="AY215" s="20" t="s">
        <v>126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76</v>
      </c>
      <c r="BK215" s="219">
        <f>ROUND(I215*H215,2)</f>
        <v>0</v>
      </c>
      <c r="BL215" s="20" t="s">
        <v>133</v>
      </c>
      <c r="BM215" s="218" t="s">
        <v>262</v>
      </c>
    </row>
    <row r="216" s="2" customFormat="1">
      <c r="A216" s="41"/>
      <c r="B216" s="42"/>
      <c r="C216" s="43"/>
      <c r="D216" s="264" t="s">
        <v>152</v>
      </c>
      <c r="E216" s="43"/>
      <c r="F216" s="265" t="s">
        <v>263</v>
      </c>
      <c r="G216" s="43"/>
      <c r="H216" s="43"/>
      <c r="I216" s="266"/>
      <c r="J216" s="43"/>
      <c r="K216" s="43"/>
      <c r="L216" s="47"/>
      <c r="M216" s="267"/>
      <c r="N216" s="26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152</v>
      </c>
      <c r="AU216" s="20" t="s">
        <v>78</v>
      </c>
    </row>
    <row r="217" s="13" customFormat="1">
      <c r="A217" s="13"/>
      <c r="B217" s="220"/>
      <c r="C217" s="221"/>
      <c r="D217" s="222" t="s">
        <v>134</v>
      </c>
      <c r="E217" s="223" t="s">
        <v>19</v>
      </c>
      <c r="F217" s="224" t="s">
        <v>264</v>
      </c>
      <c r="G217" s="221"/>
      <c r="H217" s="225">
        <v>60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134</v>
      </c>
      <c r="AU217" s="231" t="s">
        <v>78</v>
      </c>
      <c r="AV217" s="13" t="s">
        <v>78</v>
      </c>
      <c r="AW217" s="13" t="s">
        <v>135</v>
      </c>
      <c r="AX217" s="13" t="s">
        <v>68</v>
      </c>
      <c r="AY217" s="231" t="s">
        <v>126</v>
      </c>
    </row>
    <row r="218" s="15" customFormat="1">
      <c r="A218" s="15"/>
      <c r="B218" s="242"/>
      <c r="C218" s="243"/>
      <c r="D218" s="222" t="s">
        <v>134</v>
      </c>
      <c r="E218" s="244" t="s">
        <v>19</v>
      </c>
      <c r="F218" s="245" t="s">
        <v>137</v>
      </c>
      <c r="G218" s="243"/>
      <c r="H218" s="246">
        <v>60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2" t="s">
        <v>134</v>
      </c>
      <c r="AU218" s="252" t="s">
        <v>78</v>
      </c>
      <c r="AV218" s="15" t="s">
        <v>138</v>
      </c>
      <c r="AW218" s="15" t="s">
        <v>135</v>
      </c>
      <c r="AX218" s="15" t="s">
        <v>68</v>
      </c>
      <c r="AY218" s="252" t="s">
        <v>126</v>
      </c>
    </row>
    <row r="219" s="16" customFormat="1">
      <c r="A219" s="16"/>
      <c r="B219" s="253"/>
      <c r="C219" s="254"/>
      <c r="D219" s="222" t="s">
        <v>134</v>
      </c>
      <c r="E219" s="255" t="s">
        <v>19</v>
      </c>
      <c r="F219" s="256" t="s">
        <v>139</v>
      </c>
      <c r="G219" s="254"/>
      <c r="H219" s="257">
        <v>60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3" t="s">
        <v>134</v>
      </c>
      <c r="AU219" s="263" t="s">
        <v>78</v>
      </c>
      <c r="AV219" s="16" t="s">
        <v>133</v>
      </c>
      <c r="AW219" s="16" t="s">
        <v>135</v>
      </c>
      <c r="AX219" s="16" t="s">
        <v>76</v>
      </c>
      <c r="AY219" s="263" t="s">
        <v>126</v>
      </c>
    </row>
    <row r="220" s="2" customFormat="1" ht="16.5" customHeight="1">
      <c r="A220" s="41"/>
      <c r="B220" s="42"/>
      <c r="C220" s="269" t="s">
        <v>203</v>
      </c>
      <c r="D220" s="269" t="s">
        <v>222</v>
      </c>
      <c r="E220" s="270" t="s">
        <v>265</v>
      </c>
      <c r="F220" s="271" t="s">
        <v>266</v>
      </c>
      <c r="G220" s="272" t="s">
        <v>131</v>
      </c>
      <c r="H220" s="273">
        <v>60</v>
      </c>
      <c r="I220" s="274"/>
      <c r="J220" s="275">
        <f>ROUND(I220*H220,2)</f>
        <v>0</v>
      </c>
      <c r="K220" s="271" t="s">
        <v>132</v>
      </c>
      <c r="L220" s="276"/>
      <c r="M220" s="277" t="s">
        <v>19</v>
      </c>
      <c r="N220" s="278" t="s">
        <v>39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151</v>
      </c>
      <c r="AT220" s="218" t="s">
        <v>222</v>
      </c>
      <c r="AU220" s="218" t="s">
        <v>78</v>
      </c>
      <c r="AY220" s="20" t="s">
        <v>126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76</v>
      </c>
      <c r="BK220" s="219">
        <f>ROUND(I220*H220,2)</f>
        <v>0</v>
      </c>
      <c r="BL220" s="20" t="s">
        <v>133</v>
      </c>
      <c r="BM220" s="218" t="s">
        <v>267</v>
      </c>
    </row>
    <row r="221" s="13" customFormat="1">
      <c r="A221" s="13"/>
      <c r="B221" s="220"/>
      <c r="C221" s="221"/>
      <c r="D221" s="222" t="s">
        <v>134</v>
      </c>
      <c r="E221" s="223" t="s">
        <v>19</v>
      </c>
      <c r="F221" s="224" t="s">
        <v>264</v>
      </c>
      <c r="G221" s="221"/>
      <c r="H221" s="225">
        <v>60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134</v>
      </c>
      <c r="AU221" s="231" t="s">
        <v>78</v>
      </c>
      <c r="AV221" s="13" t="s">
        <v>78</v>
      </c>
      <c r="AW221" s="13" t="s">
        <v>135</v>
      </c>
      <c r="AX221" s="13" t="s">
        <v>68</v>
      </c>
      <c r="AY221" s="231" t="s">
        <v>126</v>
      </c>
    </row>
    <row r="222" s="15" customFormat="1">
      <c r="A222" s="15"/>
      <c r="B222" s="242"/>
      <c r="C222" s="243"/>
      <c r="D222" s="222" t="s">
        <v>134</v>
      </c>
      <c r="E222" s="244" t="s">
        <v>19</v>
      </c>
      <c r="F222" s="245" t="s">
        <v>137</v>
      </c>
      <c r="G222" s="243"/>
      <c r="H222" s="246">
        <v>60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2" t="s">
        <v>134</v>
      </c>
      <c r="AU222" s="252" t="s">
        <v>78</v>
      </c>
      <c r="AV222" s="15" t="s">
        <v>138</v>
      </c>
      <c r="AW222" s="15" t="s">
        <v>135</v>
      </c>
      <c r="AX222" s="15" t="s">
        <v>68</v>
      </c>
      <c r="AY222" s="252" t="s">
        <v>126</v>
      </c>
    </row>
    <row r="223" s="16" customFormat="1">
      <c r="A223" s="16"/>
      <c r="B223" s="253"/>
      <c r="C223" s="254"/>
      <c r="D223" s="222" t="s">
        <v>134</v>
      </c>
      <c r="E223" s="255" t="s">
        <v>19</v>
      </c>
      <c r="F223" s="256" t="s">
        <v>139</v>
      </c>
      <c r="G223" s="254"/>
      <c r="H223" s="257">
        <v>60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63" t="s">
        <v>134</v>
      </c>
      <c r="AU223" s="263" t="s">
        <v>78</v>
      </c>
      <c r="AV223" s="16" t="s">
        <v>133</v>
      </c>
      <c r="AW223" s="16" t="s">
        <v>135</v>
      </c>
      <c r="AX223" s="16" t="s">
        <v>76</v>
      </c>
      <c r="AY223" s="263" t="s">
        <v>126</v>
      </c>
    </row>
    <row r="224" s="2" customFormat="1" ht="16.5" customHeight="1">
      <c r="A224" s="41"/>
      <c r="B224" s="42"/>
      <c r="C224" s="207" t="s">
        <v>268</v>
      </c>
      <c r="D224" s="207" t="s">
        <v>128</v>
      </c>
      <c r="E224" s="208" t="s">
        <v>269</v>
      </c>
      <c r="F224" s="209" t="s">
        <v>270</v>
      </c>
      <c r="G224" s="210" t="s">
        <v>131</v>
      </c>
      <c r="H224" s="211">
        <v>4</v>
      </c>
      <c r="I224" s="212"/>
      <c r="J224" s="213">
        <f>ROUND(I224*H224,2)</f>
        <v>0</v>
      </c>
      <c r="K224" s="209" t="s">
        <v>150</v>
      </c>
      <c r="L224" s="47"/>
      <c r="M224" s="214" t="s">
        <v>19</v>
      </c>
      <c r="N224" s="215" t="s">
        <v>39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133</v>
      </c>
      <c r="AT224" s="218" t="s">
        <v>128</v>
      </c>
      <c r="AU224" s="218" t="s">
        <v>78</v>
      </c>
      <c r="AY224" s="20" t="s">
        <v>126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76</v>
      </c>
      <c r="BK224" s="219">
        <f>ROUND(I224*H224,2)</f>
        <v>0</v>
      </c>
      <c r="BL224" s="20" t="s">
        <v>133</v>
      </c>
      <c r="BM224" s="218" t="s">
        <v>271</v>
      </c>
    </row>
    <row r="225" s="2" customFormat="1">
      <c r="A225" s="41"/>
      <c r="B225" s="42"/>
      <c r="C225" s="43"/>
      <c r="D225" s="264" t="s">
        <v>152</v>
      </c>
      <c r="E225" s="43"/>
      <c r="F225" s="265" t="s">
        <v>272</v>
      </c>
      <c r="G225" s="43"/>
      <c r="H225" s="43"/>
      <c r="I225" s="266"/>
      <c r="J225" s="43"/>
      <c r="K225" s="43"/>
      <c r="L225" s="47"/>
      <c r="M225" s="267"/>
      <c r="N225" s="268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78</v>
      </c>
    </row>
    <row r="226" s="13" customFormat="1">
      <c r="A226" s="13"/>
      <c r="B226" s="220"/>
      <c r="C226" s="221"/>
      <c r="D226" s="222" t="s">
        <v>134</v>
      </c>
      <c r="E226" s="223" t="s">
        <v>19</v>
      </c>
      <c r="F226" s="224" t="s">
        <v>133</v>
      </c>
      <c r="G226" s="221"/>
      <c r="H226" s="225">
        <v>4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134</v>
      </c>
      <c r="AU226" s="231" t="s">
        <v>78</v>
      </c>
      <c r="AV226" s="13" t="s">
        <v>78</v>
      </c>
      <c r="AW226" s="13" t="s">
        <v>135</v>
      </c>
      <c r="AX226" s="13" t="s">
        <v>68</v>
      </c>
      <c r="AY226" s="231" t="s">
        <v>126</v>
      </c>
    </row>
    <row r="227" s="15" customFormat="1">
      <c r="A227" s="15"/>
      <c r="B227" s="242"/>
      <c r="C227" s="243"/>
      <c r="D227" s="222" t="s">
        <v>134</v>
      </c>
      <c r="E227" s="244" t="s">
        <v>19</v>
      </c>
      <c r="F227" s="245" t="s">
        <v>137</v>
      </c>
      <c r="G227" s="243"/>
      <c r="H227" s="246">
        <v>4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2" t="s">
        <v>134</v>
      </c>
      <c r="AU227" s="252" t="s">
        <v>78</v>
      </c>
      <c r="AV227" s="15" t="s">
        <v>138</v>
      </c>
      <c r="AW227" s="15" t="s">
        <v>135</v>
      </c>
      <c r="AX227" s="15" t="s">
        <v>68</v>
      </c>
      <c r="AY227" s="252" t="s">
        <v>126</v>
      </c>
    </row>
    <row r="228" s="16" customFormat="1">
      <c r="A228" s="16"/>
      <c r="B228" s="253"/>
      <c r="C228" s="254"/>
      <c r="D228" s="222" t="s">
        <v>134</v>
      </c>
      <c r="E228" s="255" t="s">
        <v>19</v>
      </c>
      <c r="F228" s="256" t="s">
        <v>139</v>
      </c>
      <c r="G228" s="254"/>
      <c r="H228" s="257">
        <v>4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3" t="s">
        <v>134</v>
      </c>
      <c r="AU228" s="263" t="s">
        <v>78</v>
      </c>
      <c r="AV228" s="16" t="s">
        <v>133</v>
      </c>
      <c r="AW228" s="16" t="s">
        <v>135</v>
      </c>
      <c r="AX228" s="16" t="s">
        <v>76</v>
      </c>
      <c r="AY228" s="263" t="s">
        <v>126</v>
      </c>
    </row>
    <row r="229" s="2" customFormat="1" ht="16.5" customHeight="1">
      <c r="A229" s="41"/>
      <c r="B229" s="42"/>
      <c r="C229" s="269" t="s">
        <v>208</v>
      </c>
      <c r="D229" s="269" t="s">
        <v>222</v>
      </c>
      <c r="E229" s="270" t="s">
        <v>273</v>
      </c>
      <c r="F229" s="271" t="s">
        <v>274</v>
      </c>
      <c r="G229" s="272" t="s">
        <v>131</v>
      </c>
      <c r="H229" s="273">
        <v>4</v>
      </c>
      <c r="I229" s="274"/>
      <c r="J229" s="275">
        <f>ROUND(I229*H229,2)</f>
        <v>0</v>
      </c>
      <c r="K229" s="271" t="s">
        <v>132</v>
      </c>
      <c r="L229" s="276"/>
      <c r="M229" s="277" t="s">
        <v>19</v>
      </c>
      <c r="N229" s="278" t="s">
        <v>39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151</v>
      </c>
      <c r="AT229" s="218" t="s">
        <v>222</v>
      </c>
      <c r="AU229" s="218" t="s">
        <v>78</v>
      </c>
      <c r="AY229" s="20" t="s">
        <v>126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76</v>
      </c>
      <c r="BK229" s="219">
        <f>ROUND(I229*H229,2)</f>
        <v>0</v>
      </c>
      <c r="BL229" s="20" t="s">
        <v>133</v>
      </c>
      <c r="BM229" s="218" t="s">
        <v>275</v>
      </c>
    </row>
    <row r="230" s="13" customFormat="1">
      <c r="A230" s="13"/>
      <c r="B230" s="220"/>
      <c r="C230" s="221"/>
      <c r="D230" s="222" t="s">
        <v>134</v>
      </c>
      <c r="E230" s="223" t="s">
        <v>19</v>
      </c>
      <c r="F230" s="224" t="s">
        <v>133</v>
      </c>
      <c r="G230" s="221"/>
      <c r="H230" s="225">
        <v>4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134</v>
      </c>
      <c r="AU230" s="231" t="s">
        <v>78</v>
      </c>
      <c r="AV230" s="13" t="s">
        <v>78</v>
      </c>
      <c r="AW230" s="13" t="s">
        <v>135</v>
      </c>
      <c r="AX230" s="13" t="s">
        <v>68</v>
      </c>
      <c r="AY230" s="231" t="s">
        <v>126</v>
      </c>
    </row>
    <row r="231" s="15" customFormat="1">
      <c r="A231" s="15"/>
      <c r="B231" s="242"/>
      <c r="C231" s="243"/>
      <c r="D231" s="222" t="s">
        <v>134</v>
      </c>
      <c r="E231" s="244" t="s">
        <v>19</v>
      </c>
      <c r="F231" s="245" t="s">
        <v>137</v>
      </c>
      <c r="G231" s="243"/>
      <c r="H231" s="246">
        <v>4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2" t="s">
        <v>134</v>
      </c>
      <c r="AU231" s="252" t="s">
        <v>78</v>
      </c>
      <c r="AV231" s="15" t="s">
        <v>138</v>
      </c>
      <c r="AW231" s="15" t="s">
        <v>135</v>
      </c>
      <c r="AX231" s="15" t="s">
        <v>68</v>
      </c>
      <c r="AY231" s="252" t="s">
        <v>126</v>
      </c>
    </row>
    <row r="232" s="16" customFormat="1">
      <c r="A232" s="16"/>
      <c r="B232" s="253"/>
      <c r="C232" s="254"/>
      <c r="D232" s="222" t="s">
        <v>134</v>
      </c>
      <c r="E232" s="255" t="s">
        <v>19</v>
      </c>
      <c r="F232" s="256" t="s">
        <v>139</v>
      </c>
      <c r="G232" s="254"/>
      <c r="H232" s="257">
        <v>4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63" t="s">
        <v>134</v>
      </c>
      <c r="AU232" s="263" t="s">
        <v>78</v>
      </c>
      <c r="AV232" s="16" t="s">
        <v>133</v>
      </c>
      <c r="AW232" s="16" t="s">
        <v>135</v>
      </c>
      <c r="AX232" s="16" t="s">
        <v>76</v>
      </c>
      <c r="AY232" s="263" t="s">
        <v>126</v>
      </c>
    </row>
    <row r="233" s="2" customFormat="1" ht="16.5" customHeight="1">
      <c r="A233" s="41"/>
      <c r="B233" s="42"/>
      <c r="C233" s="207" t="s">
        <v>218</v>
      </c>
      <c r="D233" s="207" t="s">
        <v>128</v>
      </c>
      <c r="E233" s="208" t="s">
        <v>276</v>
      </c>
      <c r="F233" s="209" t="s">
        <v>277</v>
      </c>
      <c r="G233" s="210" t="s">
        <v>131</v>
      </c>
      <c r="H233" s="211">
        <v>158</v>
      </c>
      <c r="I233" s="212"/>
      <c r="J233" s="213">
        <f>ROUND(I233*H233,2)</f>
        <v>0</v>
      </c>
      <c r="K233" s="209" t="s">
        <v>150</v>
      </c>
      <c r="L233" s="47"/>
      <c r="M233" s="214" t="s">
        <v>19</v>
      </c>
      <c r="N233" s="215" t="s">
        <v>39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133</v>
      </c>
      <c r="AT233" s="218" t="s">
        <v>128</v>
      </c>
      <c r="AU233" s="218" t="s">
        <v>78</v>
      </c>
      <c r="AY233" s="20" t="s">
        <v>126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76</v>
      </c>
      <c r="BK233" s="219">
        <f>ROUND(I233*H233,2)</f>
        <v>0</v>
      </c>
      <c r="BL233" s="20" t="s">
        <v>133</v>
      </c>
      <c r="BM233" s="218" t="s">
        <v>278</v>
      </c>
    </row>
    <row r="234" s="2" customFormat="1">
      <c r="A234" s="41"/>
      <c r="B234" s="42"/>
      <c r="C234" s="43"/>
      <c r="D234" s="264" t="s">
        <v>152</v>
      </c>
      <c r="E234" s="43"/>
      <c r="F234" s="265" t="s">
        <v>279</v>
      </c>
      <c r="G234" s="43"/>
      <c r="H234" s="43"/>
      <c r="I234" s="266"/>
      <c r="J234" s="43"/>
      <c r="K234" s="43"/>
      <c r="L234" s="47"/>
      <c r="M234" s="267"/>
      <c r="N234" s="268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152</v>
      </c>
      <c r="AU234" s="20" t="s">
        <v>78</v>
      </c>
    </row>
    <row r="235" s="13" customFormat="1">
      <c r="A235" s="13"/>
      <c r="B235" s="220"/>
      <c r="C235" s="221"/>
      <c r="D235" s="222" t="s">
        <v>134</v>
      </c>
      <c r="E235" s="223" t="s">
        <v>19</v>
      </c>
      <c r="F235" s="224" t="s">
        <v>280</v>
      </c>
      <c r="G235" s="221"/>
      <c r="H235" s="225">
        <v>50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134</v>
      </c>
      <c r="AU235" s="231" t="s">
        <v>78</v>
      </c>
      <c r="AV235" s="13" t="s">
        <v>78</v>
      </c>
      <c r="AW235" s="13" t="s">
        <v>135</v>
      </c>
      <c r="AX235" s="13" t="s">
        <v>68</v>
      </c>
      <c r="AY235" s="231" t="s">
        <v>126</v>
      </c>
    </row>
    <row r="236" s="15" customFormat="1">
      <c r="A236" s="15"/>
      <c r="B236" s="242"/>
      <c r="C236" s="243"/>
      <c r="D236" s="222" t="s">
        <v>134</v>
      </c>
      <c r="E236" s="244" t="s">
        <v>19</v>
      </c>
      <c r="F236" s="245" t="s">
        <v>281</v>
      </c>
      <c r="G236" s="243"/>
      <c r="H236" s="246">
        <v>50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2" t="s">
        <v>134</v>
      </c>
      <c r="AU236" s="252" t="s">
        <v>78</v>
      </c>
      <c r="AV236" s="15" t="s">
        <v>138</v>
      </c>
      <c r="AW236" s="15" t="s">
        <v>135</v>
      </c>
      <c r="AX236" s="15" t="s">
        <v>68</v>
      </c>
      <c r="AY236" s="252" t="s">
        <v>126</v>
      </c>
    </row>
    <row r="237" s="13" customFormat="1">
      <c r="A237" s="13"/>
      <c r="B237" s="220"/>
      <c r="C237" s="221"/>
      <c r="D237" s="222" t="s">
        <v>134</v>
      </c>
      <c r="E237" s="223" t="s">
        <v>19</v>
      </c>
      <c r="F237" s="224" t="s">
        <v>282</v>
      </c>
      <c r="G237" s="221"/>
      <c r="H237" s="225">
        <v>108</v>
      </c>
      <c r="I237" s="226"/>
      <c r="J237" s="221"/>
      <c r="K237" s="221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134</v>
      </c>
      <c r="AU237" s="231" t="s">
        <v>78</v>
      </c>
      <c r="AV237" s="13" t="s">
        <v>78</v>
      </c>
      <c r="AW237" s="13" t="s">
        <v>135</v>
      </c>
      <c r="AX237" s="13" t="s">
        <v>68</v>
      </c>
      <c r="AY237" s="231" t="s">
        <v>126</v>
      </c>
    </row>
    <row r="238" s="15" customFormat="1">
      <c r="A238" s="15"/>
      <c r="B238" s="242"/>
      <c r="C238" s="243"/>
      <c r="D238" s="222" t="s">
        <v>134</v>
      </c>
      <c r="E238" s="244" t="s">
        <v>19</v>
      </c>
      <c r="F238" s="245" t="s">
        <v>283</v>
      </c>
      <c r="G238" s="243"/>
      <c r="H238" s="246">
        <v>108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2" t="s">
        <v>134</v>
      </c>
      <c r="AU238" s="252" t="s">
        <v>78</v>
      </c>
      <c r="AV238" s="15" t="s">
        <v>138</v>
      </c>
      <c r="AW238" s="15" t="s">
        <v>135</v>
      </c>
      <c r="AX238" s="15" t="s">
        <v>68</v>
      </c>
      <c r="AY238" s="252" t="s">
        <v>126</v>
      </c>
    </row>
    <row r="239" s="16" customFormat="1">
      <c r="A239" s="16"/>
      <c r="B239" s="253"/>
      <c r="C239" s="254"/>
      <c r="D239" s="222" t="s">
        <v>134</v>
      </c>
      <c r="E239" s="255" t="s">
        <v>19</v>
      </c>
      <c r="F239" s="256" t="s">
        <v>139</v>
      </c>
      <c r="G239" s="254"/>
      <c r="H239" s="257">
        <v>158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3" t="s">
        <v>134</v>
      </c>
      <c r="AU239" s="263" t="s">
        <v>78</v>
      </c>
      <c r="AV239" s="16" t="s">
        <v>133</v>
      </c>
      <c r="AW239" s="16" t="s">
        <v>135</v>
      </c>
      <c r="AX239" s="16" t="s">
        <v>76</v>
      </c>
      <c r="AY239" s="263" t="s">
        <v>126</v>
      </c>
    </row>
    <row r="240" s="2" customFormat="1" ht="16.5" customHeight="1">
      <c r="A240" s="41"/>
      <c r="B240" s="42"/>
      <c r="C240" s="269" t="s">
        <v>214</v>
      </c>
      <c r="D240" s="269" t="s">
        <v>222</v>
      </c>
      <c r="E240" s="270" t="s">
        <v>284</v>
      </c>
      <c r="F240" s="271" t="s">
        <v>285</v>
      </c>
      <c r="G240" s="272" t="s">
        <v>131</v>
      </c>
      <c r="H240" s="273">
        <v>158</v>
      </c>
      <c r="I240" s="274"/>
      <c r="J240" s="275">
        <f>ROUND(I240*H240,2)</f>
        <v>0</v>
      </c>
      <c r="K240" s="271" t="s">
        <v>132</v>
      </c>
      <c r="L240" s="276"/>
      <c r="M240" s="277" t="s">
        <v>19</v>
      </c>
      <c r="N240" s="278" t="s">
        <v>39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151</v>
      </c>
      <c r="AT240" s="218" t="s">
        <v>222</v>
      </c>
      <c r="AU240" s="218" t="s">
        <v>78</v>
      </c>
      <c r="AY240" s="20" t="s">
        <v>126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76</v>
      </c>
      <c r="BK240" s="219">
        <f>ROUND(I240*H240,2)</f>
        <v>0</v>
      </c>
      <c r="BL240" s="20" t="s">
        <v>133</v>
      </c>
      <c r="BM240" s="218" t="s">
        <v>286</v>
      </c>
    </row>
    <row r="241" s="13" customFormat="1">
      <c r="A241" s="13"/>
      <c r="B241" s="220"/>
      <c r="C241" s="221"/>
      <c r="D241" s="222" t="s">
        <v>134</v>
      </c>
      <c r="E241" s="223" t="s">
        <v>19</v>
      </c>
      <c r="F241" s="224" t="s">
        <v>287</v>
      </c>
      <c r="G241" s="221"/>
      <c r="H241" s="225">
        <v>158</v>
      </c>
      <c r="I241" s="226"/>
      <c r="J241" s="221"/>
      <c r="K241" s="221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134</v>
      </c>
      <c r="AU241" s="231" t="s">
        <v>78</v>
      </c>
      <c r="AV241" s="13" t="s">
        <v>78</v>
      </c>
      <c r="AW241" s="13" t="s">
        <v>135</v>
      </c>
      <c r="AX241" s="13" t="s">
        <v>68</v>
      </c>
      <c r="AY241" s="231" t="s">
        <v>126</v>
      </c>
    </row>
    <row r="242" s="15" customFormat="1">
      <c r="A242" s="15"/>
      <c r="B242" s="242"/>
      <c r="C242" s="243"/>
      <c r="D242" s="222" t="s">
        <v>134</v>
      </c>
      <c r="E242" s="244" t="s">
        <v>19</v>
      </c>
      <c r="F242" s="245" t="s">
        <v>137</v>
      </c>
      <c r="G242" s="243"/>
      <c r="H242" s="246">
        <v>158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2" t="s">
        <v>134</v>
      </c>
      <c r="AU242" s="252" t="s">
        <v>78</v>
      </c>
      <c r="AV242" s="15" t="s">
        <v>138</v>
      </c>
      <c r="AW242" s="15" t="s">
        <v>135</v>
      </c>
      <c r="AX242" s="15" t="s">
        <v>68</v>
      </c>
      <c r="AY242" s="252" t="s">
        <v>126</v>
      </c>
    </row>
    <row r="243" s="16" customFormat="1">
      <c r="A243" s="16"/>
      <c r="B243" s="253"/>
      <c r="C243" s="254"/>
      <c r="D243" s="222" t="s">
        <v>134</v>
      </c>
      <c r="E243" s="255" t="s">
        <v>19</v>
      </c>
      <c r="F243" s="256" t="s">
        <v>139</v>
      </c>
      <c r="G243" s="254"/>
      <c r="H243" s="257">
        <v>158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3" t="s">
        <v>134</v>
      </c>
      <c r="AU243" s="263" t="s">
        <v>78</v>
      </c>
      <c r="AV243" s="16" t="s">
        <v>133</v>
      </c>
      <c r="AW243" s="16" t="s">
        <v>135</v>
      </c>
      <c r="AX243" s="16" t="s">
        <v>76</v>
      </c>
      <c r="AY243" s="263" t="s">
        <v>126</v>
      </c>
    </row>
    <row r="244" s="2" customFormat="1" ht="16.5" customHeight="1">
      <c r="A244" s="41"/>
      <c r="B244" s="42"/>
      <c r="C244" s="207" t="s">
        <v>220</v>
      </c>
      <c r="D244" s="207" t="s">
        <v>128</v>
      </c>
      <c r="E244" s="208" t="s">
        <v>288</v>
      </c>
      <c r="F244" s="209" t="s">
        <v>289</v>
      </c>
      <c r="G244" s="210" t="s">
        <v>144</v>
      </c>
      <c r="H244" s="211">
        <v>25</v>
      </c>
      <c r="I244" s="212"/>
      <c r="J244" s="213">
        <f>ROUND(I244*H244,2)</f>
        <v>0</v>
      </c>
      <c r="K244" s="209" t="s">
        <v>150</v>
      </c>
      <c r="L244" s="47"/>
      <c r="M244" s="214" t="s">
        <v>19</v>
      </c>
      <c r="N244" s="215" t="s">
        <v>39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133</v>
      </c>
      <c r="AT244" s="218" t="s">
        <v>128</v>
      </c>
      <c r="AU244" s="218" t="s">
        <v>78</v>
      </c>
      <c r="AY244" s="20" t="s">
        <v>126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76</v>
      </c>
      <c r="BK244" s="219">
        <f>ROUND(I244*H244,2)</f>
        <v>0</v>
      </c>
      <c r="BL244" s="20" t="s">
        <v>133</v>
      </c>
      <c r="BM244" s="218" t="s">
        <v>290</v>
      </c>
    </row>
    <row r="245" s="2" customFormat="1">
      <c r="A245" s="41"/>
      <c r="B245" s="42"/>
      <c r="C245" s="43"/>
      <c r="D245" s="264" t="s">
        <v>152</v>
      </c>
      <c r="E245" s="43"/>
      <c r="F245" s="265" t="s">
        <v>291</v>
      </c>
      <c r="G245" s="43"/>
      <c r="H245" s="43"/>
      <c r="I245" s="266"/>
      <c r="J245" s="43"/>
      <c r="K245" s="43"/>
      <c r="L245" s="47"/>
      <c r="M245" s="267"/>
      <c r="N245" s="268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152</v>
      </c>
      <c r="AU245" s="20" t="s">
        <v>78</v>
      </c>
    </row>
    <row r="246" s="13" customFormat="1">
      <c r="A246" s="13"/>
      <c r="B246" s="220"/>
      <c r="C246" s="221"/>
      <c r="D246" s="222" t="s">
        <v>134</v>
      </c>
      <c r="E246" s="223" t="s">
        <v>19</v>
      </c>
      <c r="F246" s="224" t="s">
        <v>218</v>
      </c>
      <c r="G246" s="221"/>
      <c r="H246" s="225">
        <v>25</v>
      </c>
      <c r="I246" s="226"/>
      <c r="J246" s="221"/>
      <c r="K246" s="221"/>
      <c r="L246" s="227"/>
      <c r="M246" s="228"/>
      <c r="N246" s="229"/>
      <c r="O246" s="229"/>
      <c r="P246" s="229"/>
      <c r="Q246" s="229"/>
      <c r="R246" s="229"/>
      <c r="S246" s="229"/>
      <c r="T246" s="23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1" t="s">
        <v>134</v>
      </c>
      <c r="AU246" s="231" t="s">
        <v>78</v>
      </c>
      <c r="AV246" s="13" t="s">
        <v>78</v>
      </c>
      <c r="AW246" s="13" t="s">
        <v>135</v>
      </c>
      <c r="AX246" s="13" t="s">
        <v>68</v>
      </c>
      <c r="AY246" s="231" t="s">
        <v>126</v>
      </c>
    </row>
    <row r="247" s="14" customFormat="1">
      <c r="A247" s="14"/>
      <c r="B247" s="232"/>
      <c r="C247" s="233"/>
      <c r="D247" s="222" t="s">
        <v>134</v>
      </c>
      <c r="E247" s="234" t="s">
        <v>19</v>
      </c>
      <c r="F247" s="235" t="s">
        <v>292</v>
      </c>
      <c r="G247" s="233"/>
      <c r="H247" s="234" t="s">
        <v>19</v>
      </c>
      <c r="I247" s="236"/>
      <c r="J247" s="233"/>
      <c r="K247" s="233"/>
      <c r="L247" s="237"/>
      <c r="M247" s="238"/>
      <c r="N247" s="239"/>
      <c r="O247" s="239"/>
      <c r="P247" s="239"/>
      <c r="Q247" s="239"/>
      <c r="R247" s="239"/>
      <c r="S247" s="239"/>
      <c r="T247" s="24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1" t="s">
        <v>134</v>
      </c>
      <c r="AU247" s="241" t="s">
        <v>78</v>
      </c>
      <c r="AV247" s="14" t="s">
        <v>76</v>
      </c>
      <c r="AW247" s="14" t="s">
        <v>135</v>
      </c>
      <c r="AX247" s="14" t="s">
        <v>68</v>
      </c>
      <c r="AY247" s="241" t="s">
        <v>126</v>
      </c>
    </row>
    <row r="248" s="15" customFormat="1">
      <c r="A248" s="15"/>
      <c r="B248" s="242"/>
      <c r="C248" s="243"/>
      <c r="D248" s="222" t="s">
        <v>134</v>
      </c>
      <c r="E248" s="244" t="s">
        <v>19</v>
      </c>
      <c r="F248" s="245" t="s">
        <v>137</v>
      </c>
      <c r="G248" s="243"/>
      <c r="H248" s="246">
        <v>25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2" t="s">
        <v>134</v>
      </c>
      <c r="AU248" s="252" t="s">
        <v>78</v>
      </c>
      <c r="AV248" s="15" t="s">
        <v>138</v>
      </c>
      <c r="AW248" s="15" t="s">
        <v>135</v>
      </c>
      <c r="AX248" s="15" t="s">
        <v>68</v>
      </c>
      <c r="AY248" s="252" t="s">
        <v>126</v>
      </c>
    </row>
    <row r="249" s="16" customFormat="1">
      <c r="A249" s="16"/>
      <c r="B249" s="253"/>
      <c r="C249" s="254"/>
      <c r="D249" s="222" t="s">
        <v>134</v>
      </c>
      <c r="E249" s="255" t="s">
        <v>19</v>
      </c>
      <c r="F249" s="256" t="s">
        <v>139</v>
      </c>
      <c r="G249" s="254"/>
      <c r="H249" s="257">
        <v>25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3" t="s">
        <v>134</v>
      </c>
      <c r="AU249" s="263" t="s">
        <v>78</v>
      </c>
      <c r="AV249" s="16" t="s">
        <v>133</v>
      </c>
      <c r="AW249" s="16" t="s">
        <v>135</v>
      </c>
      <c r="AX249" s="16" t="s">
        <v>76</v>
      </c>
      <c r="AY249" s="263" t="s">
        <v>126</v>
      </c>
    </row>
    <row r="250" s="2" customFormat="1" ht="16.5" customHeight="1">
      <c r="A250" s="41"/>
      <c r="B250" s="42"/>
      <c r="C250" s="269" t="s">
        <v>225</v>
      </c>
      <c r="D250" s="269" t="s">
        <v>222</v>
      </c>
      <c r="E250" s="270" t="s">
        <v>293</v>
      </c>
      <c r="F250" s="271" t="s">
        <v>294</v>
      </c>
      <c r="G250" s="272" t="s">
        <v>144</v>
      </c>
      <c r="H250" s="273">
        <v>25</v>
      </c>
      <c r="I250" s="274"/>
      <c r="J250" s="275">
        <f>ROUND(I250*H250,2)</f>
        <v>0</v>
      </c>
      <c r="K250" s="271" t="s">
        <v>132</v>
      </c>
      <c r="L250" s="276"/>
      <c r="M250" s="277" t="s">
        <v>19</v>
      </c>
      <c r="N250" s="278" t="s">
        <v>39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151</v>
      </c>
      <c r="AT250" s="218" t="s">
        <v>222</v>
      </c>
      <c r="AU250" s="218" t="s">
        <v>78</v>
      </c>
      <c r="AY250" s="20" t="s">
        <v>126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76</v>
      </c>
      <c r="BK250" s="219">
        <f>ROUND(I250*H250,2)</f>
        <v>0</v>
      </c>
      <c r="BL250" s="20" t="s">
        <v>133</v>
      </c>
      <c r="BM250" s="218" t="s">
        <v>295</v>
      </c>
    </row>
    <row r="251" s="2" customFormat="1" ht="16.5" customHeight="1">
      <c r="A251" s="41"/>
      <c r="B251" s="42"/>
      <c r="C251" s="207" t="s">
        <v>296</v>
      </c>
      <c r="D251" s="207" t="s">
        <v>128</v>
      </c>
      <c r="E251" s="208" t="s">
        <v>297</v>
      </c>
      <c r="F251" s="209" t="s">
        <v>298</v>
      </c>
      <c r="G251" s="210" t="s">
        <v>144</v>
      </c>
      <c r="H251" s="211">
        <v>25</v>
      </c>
      <c r="I251" s="212"/>
      <c r="J251" s="213">
        <f>ROUND(I251*H251,2)</f>
        <v>0</v>
      </c>
      <c r="K251" s="209" t="s">
        <v>150</v>
      </c>
      <c r="L251" s="47"/>
      <c r="M251" s="214" t="s">
        <v>19</v>
      </c>
      <c r="N251" s="215" t="s">
        <v>39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133</v>
      </c>
      <c r="AT251" s="218" t="s">
        <v>128</v>
      </c>
      <c r="AU251" s="218" t="s">
        <v>78</v>
      </c>
      <c r="AY251" s="20" t="s">
        <v>126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76</v>
      </c>
      <c r="BK251" s="219">
        <f>ROUND(I251*H251,2)</f>
        <v>0</v>
      </c>
      <c r="BL251" s="20" t="s">
        <v>133</v>
      </c>
      <c r="BM251" s="218" t="s">
        <v>299</v>
      </c>
    </row>
    <row r="252" s="2" customFormat="1">
      <c r="A252" s="41"/>
      <c r="B252" s="42"/>
      <c r="C252" s="43"/>
      <c r="D252" s="264" t="s">
        <v>152</v>
      </c>
      <c r="E252" s="43"/>
      <c r="F252" s="265" t="s">
        <v>300</v>
      </c>
      <c r="G252" s="43"/>
      <c r="H252" s="43"/>
      <c r="I252" s="266"/>
      <c r="J252" s="43"/>
      <c r="K252" s="43"/>
      <c r="L252" s="47"/>
      <c r="M252" s="267"/>
      <c r="N252" s="268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152</v>
      </c>
      <c r="AU252" s="20" t="s">
        <v>78</v>
      </c>
    </row>
    <row r="253" s="13" customFormat="1">
      <c r="A253" s="13"/>
      <c r="B253" s="220"/>
      <c r="C253" s="221"/>
      <c r="D253" s="222" t="s">
        <v>134</v>
      </c>
      <c r="E253" s="223" t="s">
        <v>19</v>
      </c>
      <c r="F253" s="224" t="s">
        <v>218</v>
      </c>
      <c r="G253" s="221"/>
      <c r="H253" s="225">
        <v>25</v>
      </c>
      <c r="I253" s="226"/>
      <c r="J253" s="221"/>
      <c r="K253" s="221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134</v>
      </c>
      <c r="AU253" s="231" t="s">
        <v>78</v>
      </c>
      <c r="AV253" s="13" t="s">
        <v>78</v>
      </c>
      <c r="AW253" s="13" t="s">
        <v>135</v>
      </c>
      <c r="AX253" s="13" t="s">
        <v>68</v>
      </c>
      <c r="AY253" s="231" t="s">
        <v>126</v>
      </c>
    </row>
    <row r="254" s="14" customFormat="1">
      <c r="A254" s="14"/>
      <c r="B254" s="232"/>
      <c r="C254" s="233"/>
      <c r="D254" s="222" t="s">
        <v>134</v>
      </c>
      <c r="E254" s="234" t="s">
        <v>19</v>
      </c>
      <c r="F254" s="235" t="s">
        <v>301</v>
      </c>
      <c r="G254" s="233"/>
      <c r="H254" s="234" t="s">
        <v>19</v>
      </c>
      <c r="I254" s="236"/>
      <c r="J254" s="233"/>
      <c r="K254" s="233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134</v>
      </c>
      <c r="AU254" s="241" t="s">
        <v>78</v>
      </c>
      <c r="AV254" s="14" t="s">
        <v>76</v>
      </c>
      <c r="AW254" s="14" t="s">
        <v>135</v>
      </c>
      <c r="AX254" s="14" t="s">
        <v>68</v>
      </c>
      <c r="AY254" s="241" t="s">
        <v>126</v>
      </c>
    </row>
    <row r="255" s="15" customFormat="1">
      <c r="A255" s="15"/>
      <c r="B255" s="242"/>
      <c r="C255" s="243"/>
      <c r="D255" s="222" t="s">
        <v>134</v>
      </c>
      <c r="E255" s="244" t="s">
        <v>19</v>
      </c>
      <c r="F255" s="245" t="s">
        <v>137</v>
      </c>
      <c r="G255" s="243"/>
      <c r="H255" s="246">
        <v>25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2" t="s">
        <v>134</v>
      </c>
      <c r="AU255" s="252" t="s">
        <v>78</v>
      </c>
      <c r="AV255" s="15" t="s">
        <v>138</v>
      </c>
      <c r="AW255" s="15" t="s">
        <v>135</v>
      </c>
      <c r="AX255" s="15" t="s">
        <v>68</v>
      </c>
      <c r="AY255" s="252" t="s">
        <v>126</v>
      </c>
    </row>
    <row r="256" s="16" customFormat="1">
      <c r="A256" s="16"/>
      <c r="B256" s="253"/>
      <c r="C256" s="254"/>
      <c r="D256" s="222" t="s">
        <v>134</v>
      </c>
      <c r="E256" s="255" t="s">
        <v>19</v>
      </c>
      <c r="F256" s="256" t="s">
        <v>139</v>
      </c>
      <c r="G256" s="254"/>
      <c r="H256" s="257">
        <v>25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3" t="s">
        <v>134</v>
      </c>
      <c r="AU256" s="263" t="s">
        <v>78</v>
      </c>
      <c r="AV256" s="16" t="s">
        <v>133</v>
      </c>
      <c r="AW256" s="16" t="s">
        <v>135</v>
      </c>
      <c r="AX256" s="16" t="s">
        <v>76</v>
      </c>
      <c r="AY256" s="263" t="s">
        <v>126</v>
      </c>
    </row>
    <row r="257" s="2" customFormat="1" ht="16.5" customHeight="1">
      <c r="A257" s="41"/>
      <c r="B257" s="42"/>
      <c r="C257" s="269" t="s">
        <v>235</v>
      </c>
      <c r="D257" s="269" t="s">
        <v>222</v>
      </c>
      <c r="E257" s="270" t="s">
        <v>302</v>
      </c>
      <c r="F257" s="271" t="s">
        <v>303</v>
      </c>
      <c r="G257" s="272" t="s">
        <v>165</v>
      </c>
      <c r="H257" s="273">
        <v>0.25800000000000001</v>
      </c>
      <c r="I257" s="274"/>
      <c r="J257" s="275">
        <f>ROUND(I257*H257,2)</f>
        <v>0</v>
      </c>
      <c r="K257" s="271" t="s">
        <v>132</v>
      </c>
      <c r="L257" s="276"/>
      <c r="M257" s="277" t="s">
        <v>19</v>
      </c>
      <c r="N257" s="278" t="s">
        <v>39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151</v>
      </c>
      <c r="AT257" s="218" t="s">
        <v>222</v>
      </c>
      <c r="AU257" s="218" t="s">
        <v>78</v>
      </c>
      <c r="AY257" s="20" t="s">
        <v>126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76</v>
      </c>
      <c r="BK257" s="219">
        <f>ROUND(I257*H257,2)</f>
        <v>0</v>
      </c>
      <c r="BL257" s="20" t="s">
        <v>133</v>
      </c>
      <c r="BM257" s="218" t="s">
        <v>257</v>
      </c>
    </row>
    <row r="258" s="2" customFormat="1" ht="16.5" customHeight="1">
      <c r="A258" s="41"/>
      <c r="B258" s="42"/>
      <c r="C258" s="207" t="s">
        <v>304</v>
      </c>
      <c r="D258" s="207" t="s">
        <v>128</v>
      </c>
      <c r="E258" s="208" t="s">
        <v>305</v>
      </c>
      <c r="F258" s="209" t="s">
        <v>306</v>
      </c>
      <c r="G258" s="210" t="s">
        <v>196</v>
      </c>
      <c r="H258" s="211">
        <v>0.002</v>
      </c>
      <c r="I258" s="212"/>
      <c r="J258" s="213">
        <f>ROUND(I258*H258,2)</f>
        <v>0</v>
      </c>
      <c r="K258" s="209" t="s">
        <v>150</v>
      </c>
      <c r="L258" s="47"/>
      <c r="M258" s="214" t="s">
        <v>19</v>
      </c>
      <c r="N258" s="215" t="s">
        <v>39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133</v>
      </c>
      <c r="AT258" s="218" t="s">
        <v>128</v>
      </c>
      <c r="AU258" s="218" t="s">
        <v>78</v>
      </c>
      <c r="AY258" s="20" t="s">
        <v>126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76</v>
      </c>
      <c r="BK258" s="219">
        <f>ROUND(I258*H258,2)</f>
        <v>0</v>
      </c>
      <c r="BL258" s="20" t="s">
        <v>133</v>
      </c>
      <c r="BM258" s="218" t="s">
        <v>307</v>
      </c>
    </row>
    <row r="259" s="2" customFormat="1">
      <c r="A259" s="41"/>
      <c r="B259" s="42"/>
      <c r="C259" s="43"/>
      <c r="D259" s="264" t="s">
        <v>152</v>
      </c>
      <c r="E259" s="43"/>
      <c r="F259" s="265" t="s">
        <v>308</v>
      </c>
      <c r="G259" s="43"/>
      <c r="H259" s="43"/>
      <c r="I259" s="266"/>
      <c r="J259" s="43"/>
      <c r="K259" s="43"/>
      <c r="L259" s="47"/>
      <c r="M259" s="267"/>
      <c r="N259" s="268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152</v>
      </c>
      <c r="AU259" s="20" t="s">
        <v>78</v>
      </c>
    </row>
    <row r="260" s="13" customFormat="1">
      <c r="A260" s="13"/>
      <c r="B260" s="220"/>
      <c r="C260" s="221"/>
      <c r="D260" s="222" t="s">
        <v>134</v>
      </c>
      <c r="E260" s="223" t="s">
        <v>19</v>
      </c>
      <c r="F260" s="224" t="s">
        <v>309</v>
      </c>
      <c r="G260" s="221"/>
      <c r="H260" s="225">
        <v>0.0019200000000000001</v>
      </c>
      <c r="I260" s="226"/>
      <c r="J260" s="221"/>
      <c r="K260" s="221"/>
      <c r="L260" s="227"/>
      <c r="M260" s="228"/>
      <c r="N260" s="229"/>
      <c r="O260" s="229"/>
      <c r="P260" s="229"/>
      <c r="Q260" s="229"/>
      <c r="R260" s="229"/>
      <c r="S260" s="229"/>
      <c r="T260" s="23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1" t="s">
        <v>134</v>
      </c>
      <c r="AU260" s="231" t="s">
        <v>78</v>
      </c>
      <c r="AV260" s="13" t="s">
        <v>78</v>
      </c>
      <c r="AW260" s="13" t="s">
        <v>135</v>
      </c>
      <c r="AX260" s="13" t="s">
        <v>68</v>
      </c>
      <c r="AY260" s="231" t="s">
        <v>126</v>
      </c>
    </row>
    <row r="261" s="15" customFormat="1">
      <c r="A261" s="15"/>
      <c r="B261" s="242"/>
      <c r="C261" s="243"/>
      <c r="D261" s="222" t="s">
        <v>134</v>
      </c>
      <c r="E261" s="244" t="s">
        <v>19</v>
      </c>
      <c r="F261" s="245" t="s">
        <v>137</v>
      </c>
      <c r="G261" s="243"/>
      <c r="H261" s="246">
        <v>0.0019200000000000001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2" t="s">
        <v>134</v>
      </c>
      <c r="AU261" s="252" t="s">
        <v>78</v>
      </c>
      <c r="AV261" s="15" t="s">
        <v>138</v>
      </c>
      <c r="AW261" s="15" t="s">
        <v>135</v>
      </c>
      <c r="AX261" s="15" t="s">
        <v>68</v>
      </c>
      <c r="AY261" s="252" t="s">
        <v>126</v>
      </c>
    </row>
    <row r="262" s="16" customFormat="1">
      <c r="A262" s="16"/>
      <c r="B262" s="253"/>
      <c r="C262" s="254"/>
      <c r="D262" s="222" t="s">
        <v>134</v>
      </c>
      <c r="E262" s="255" t="s">
        <v>19</v>
      </c>
      <c r="F262" s="256" t="s">
        <v>139</v>
      </c>
      <c r="G262" s="254"/>
      <c r="H262" s="257">
        <v>0.0019200000000000001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63" t="s">
        <v>134</v>
      </c>
      <c r="AU262" s="263" t="s">
        <v>78</v>
      </c>
      <c r="AV262" s="16" t="s">
        <v>133</v>
      </c>
      <c r="AW262" s="16" t="s">
        <v>135</v>
      </c>
      <c r="AX262" s="16" t="s">
        <v>76</v>
      </c>
      <c r="AY262" s="263" t="s">
        <v>126</v>
      </c>
    </row>
    <row r="263" s="2" customFormat="1" ht="16.5" customHeight="1">
      <c r="A263" s="41"/>
      <c r="B263" s="42"/>
      <c r="C263" s="269" t="s">
        <v>241</v>
      </c>
      <c r="D263" s="269" t="s">
        <v>222</v>
      </c>
      <c r="E263" s="270" t="s">
        <v>310</v>
      </c>
      <c r="F263" s="271" t="s">
        <v>311</v>
      </c>
      <c r="G263" s="272" t="s">
        <v>240</v>
      </c>
      <c r="H263" s="273">
        <v>1.9199999999999999</v>
      </c>
      <c r="I263" s="274"/>
      <c r="J263" s="275">
        <f>ROUND(I263*H263,2)</f>
        <v>0</v>
      </c>
      <c r="K263" s="271" t="s">
        <v>150</v>
      </c>
      <c r="L263" s="276"/>
      <c r="M263" s="277" t="s">
        <v>19</v>
      </c>
      <c r="N263" s="278" t="s">
        <v>39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151</v>
      </c>
      <c r="AT263" s="218" t="s">
        <v>222</v>
      </c>
      <c r="AU263" s="218" t="s">
        <v>78</v>
      </c>
      <c r="AY263" s="20" t="s">
        <v>126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76</v>
      </c>
      <c r="BK263" s="219">
        <f>ROUND(I263*H263,2)</f>
        <v>0</v>
      </c>
      <c r="BL263" s="20" t="s">
        <v>133</v>
      </c>
      <c r="BM263" s="218" t="s">
        <v>312</v>
      </c>
    </row>
    <row r="264" s="13" customFormat="1">
      <c r="A264" s="13"/>
      <c r="B264" s="220"/>
      <c r="C264" s="221"/>
      <c r="D264" s="222" t="s">
        <v>134</v>
      </c>
      <c r="E264" s="223" t="s">
        <v>19</v>
      </c>
      <c r="F264" s="224" t="s">
        <v>313</v>
      </c>
      <c r="G264" s="221"/>
      <c r="H264" s="225">
        <v>1.9199999999999999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134</v>
      </c>
      <c r="AU264" s="231" t="s">
        <v>78</v>
      </c>
      <c r="AV264" s="13" t="s">
        <v>78</v>
      </c>
      <c r="AW264" s="13" t="s">
        <v>135</v>
      </c>
      <c r="AX264" s="13" t="s">
        <v>68</v>
      </c>
      <c r="AY264" s="231" t="s">
        <v>126</v>
      </c>
    </row>
    <row r="265" s="16" customFormat="1">
      <c r="A265" s="16"/>
      <c r="B265" s="253"/>
      <c r="C265" s="254"/>
      <c r="D265" s="222" t="s">
        <v>134</v>
      </c>
      <c r="E265" s="255" t="s">
        <v>19</v>
      </c>
      <c r="F265" s="256" t="s">
        <v>139</v>
      </c>
      <c r="G265" s="254"/>
      <c r="H265" s="257">
        <v>1.9199999999999999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3" t="s">
        <v>134</v>
      </c>
      <c r="AU265" s="263" t="s">
        <v>78</v>
      </c>
      <c r="AV265" s="16" t="s">
        <v>133</v>
      </c>
      <c r="AW265" s="16" t="s">
        <v>135</v>
      </c>
      <c r="AX265" s="16" t="s">
        <v>76</v>
      </c>
      <c r="AY265" s="263" t="s">
        <v>126</v>
      </c>
    </row>
    <row r="266" s="2" customFormat="1" ht="16.5" customHeight="1">
      <c r="A266" s="41"/>
      <c r="B266" s="42"/>
      <c r="C266" s="207" t="s">
        <v>314</v>
      </c>
      <c r="D266" s="207" t="s">
        <v>128</v>
      </c>
      <c r="E266" s="208" t="s">
        <v>315</v>
      </c>
      <c r="F266" s="209" t="s">
        <v>316</v>
      </c>
      <c r="G266" s="210" t="s">
        <v>144</v>
      </c>
      <c r="H266" s="211">
        <v>36</v>
      </c>
      <c r="I266" s="212"/>
      <c r="J266" s="213">
        <f>ROUND(I266*H266,2)</f>
        <v>0</v>
      </c>
      <c r="K266" s="209" t="s">
        <v>150</v>
      </c>
      <c r="L266" s="47"/>
      <c r="M266" s="214" t="s">
        <v>19</v>
      </c>
      <c r="N266" s="215" t="s">
        <v>39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133</v>
      </c>
      <c r="AT266" s="218" t="s">
        <v>128</v>
      </c>
      <c r="AU266" s="218" t="s">
        <v>78</v>
      </c>
      <c r="AY266" s="20" t="s">
        <v>126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76</v>
      </c>
      <c r="BK266" s="219">
        <f>ROUND(I266*H266,2)</f>
        <v>0</v>
      </c>
      <c r="BL266" s="20" t="s">
        <v>133</v>
      </c>
      <c r="BM266" s="218" t="s">
        <v>317</v>
      </c>
    </row>
    <row r="267" s="2" customFormat="1">
      <c r="A267" s="41"/>
      <c r="B267" s="42"/>
      <c r="C267" s="43"/>
      <c r="D267" s="264" t="s">
        <v>152</v>
      </c>
      <c r="E267" s="43"/>
      <c r="F267" s="265" t="s">
        <v>318</v>
      </c>
      <c r="G267" s="43"/>
      <c r="H267" s="43"/>
      <c r="I267" s="266"/>
      <c r="J267" s="43"/>
      <c r="K267" s="43"/>
      <c r="L267" s="47"/>
      <c r="M267" s="267"/>
      <c r="N267" s="268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152</v>
      </c>
      <c r="AU267" s="20" t="s">
        <v>78</v>
      </c>
    </row>
    <row r="268" s="13" customFormat="1">
      <c r="A268" s="13"/>
      <c r="B268" s="220"/>
      <c r="C268" s="221"/>
      <c r="D268" s="222" t="s">
        <v>134</v>
      </c>
      <c r="E268" s="223" t="s">
        <v>19</v>
      </c>
      <c r="F268" s="224" t="s">
        <v>216</v>
      </c>
      <c r="G268" s="221"/>
      <c r="H268" s="225">
        <v>36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134</v>
      </c>
      <c r="AU268" s="231" t="s">
        <v>78</v>
      </c>
      <c r="AV268" s="13" t="s">
        <v>78</v>
      </c>
      <c r="AW268" s="13" t="s">
        <v>135</v>
      </c>
      <c r="AX268" s="13" t="s">
        <v>68</v>
      </c>
      <c r="AY268" s="231" t="s">
        <v>126</v>
      </c>
    </row>
    <row r="269" s="15" customFormat="1">
      <c r="A269" s="15"/>
      <c r="B269" s="242"/>
      <c r="C269" s="243"/>
      <c r="D269" s="222" t="s">
        <v>134</v>
      </c>
      <c r="E269" s="244" t="s">
        <v>19</v>
      </c>
      <c r="F269" s="245" t="s">
        <v>137</v>
      </c>
      <c r="G269" s="243"/>
      <c r="H269" s="246">
        <v>36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2" t="s">
        <v>134</v>
      </c>
      <c r="AU269" s="252" t="s">
        <v>78</v>
      </c>
      <c r="AV269" s="15" t="s">
        <v>138</v>
      </c>
      <c r="AW269" s="15" t="s">
        <v>135</v>
      </c>
      <c r="AX269" s="15" t="s">
        <v>68</v>
      </c>
      <c r="AY269" s="252" t="s">
        <v>126</v>
      </c>
    </row>
    <row r="270" s="16" customFormat="1">
      <c r="A270" s="16"/>
      <c r="B270" s="253"/>
      <c r="C270" s="254"/>
      <c r="D270" s="222" t="s">
        <v>134</v>
      </c>
      <c r="E270" s="255" t="s">
        <v>19</v>
      </c>
      <c r="F270" s="256" t="s">
        <v>139</v>
      </c>
      <c r="G270" s="254"/>
      <c r="H270" s="257">
        <v>36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63" t="s">
        <v>134</v>
      </c>
      <c r="AU270" s="263" t="s">
        <v>78</v>
      </c>
      <c r="AV270" s="16" t="s">
        <v>133</v>
      </c>
      <c r="AW270" s="16" t="s">
        <v>135</v>
      </c>
      <c r="AX270" s="16" t="s">
        <v>76</v>
      </c>
      <c r="AY270" s="263" t="s">
        <v>126</v>
      </c>
    </row>
    <row r="271" s="12" customFormat="1" ht="22.8" customHeight="1">
      <c r="A271" s="12"/>
      <c r="B271" s="191"/>
      <c r="C271" s="192"/>
      <c r="D271" s="193" t="s">
        <v>67</v>
      </c>
      <c r="E271" s="205" t="s">
        <v>78</v>
      </c>
      <c r="F271" s="205" t="s">
        <v>319</v>
      </c>
      <c r="G271" s="192"/>
      <c r="H271" s="192"/>
      <c r="I271" s="195"/>
      <c r="J271" s="206">
        <f>BK271</f>
        <v>0</v>
      </c>
      <c r="K271" s="192"/>
      <c r="L271" s="197"/>
      <c r="M271" s="198"/>
      <c r="N271" s="199"/>
      <c r="O271" s="199"/>
      <c r="P271" s="200">
        <f>SUM(P272:P287)</f>
        <v>0</v>
      </c>
      <c r="Q271" s="199"/>
      <c r="R271" s="200">
        <f>SUM(R272:R287)</f>
        <v>0</v>
      </c>
      <c r="S271" s="199"/>
      <c r="T271" s="201">
        <f>SUM(T272:T287)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76</v>
      </c>
      <c r="AT271" s="203" t="s">
        <v>67</v>
      </c>
      <c r="AU271" s="203" t="s">
        <v>76</v>
      </c>
      <c r="AY271" s="202" t="s">
        <v>126</v>
      </c>
      <c r="BK271" s="204">
        <f>SUM(BK272:BK287)</f>
        <v>0</v>
      </c>
    </row>
    <row r="272" s="2" customFormat="1" ht="16.5" customHeight="1">
      <c r="A272" s="41"/>
      <c r="B272" s="42"/>
      <c r="C272" s="207" t="s">
        <v>246</v>
      </c>
      <c r="D272" s="207" t="s">
        <v>128</v>
      </c>
      <c r="E272" s="208" t="s">
        <v>320</v>
      </c>
      <c r="F272" s="209" t="s">
        <v>321</v>
      </c>
      <c r="G272" s="210" t="s">
        <v>165</v>
      </c>
      <c r="H272" s="211">
        <v>0.27000000000000002</v>
      </c>
      <c r="I272" s="212"/>
      <c r="J272" s="213">
        <f>ROUND(I272*H272,2)</f>
        <v>0</v>
      </c>
      <c r="K272" s="209" t="s">
        <v>150</v>
      </c>
      <c r="L272" s="47"/>
      <c r="M272" s="214" t="s">
        <v>19</v>
      </c>
      <c r="N272" s="215" t="s">
        <v>39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133</v>
      </c>
      <c r="AT272" s="218" t="s">
        <v>128</v>
      </c>
      <c r="AU272" s="218" t="s">
        <v>78</v>
      </c>
      <c r="AY272" s="20" t="s">
        <v>126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76</v>
      </c>
      <c r="BK272" s="219">
        <f>ROUND(I272*H272,2)</f>
        <v>0</v>
      </c>
      <c r="BL272" s="20" t="s">
        <v>133</v>
      </c>
      <c r="BM272" s="218" t="s">
        <v>322</v>
      </c>
    </row>
    <row r="273" s="2" customFormat="1">
      <c r="A273" s="41"/>
      <c r="B273" s="42"/>
      <c r="C273" s="43"/>
      <c r="D273" s="264" t="s">
        <v>152</v>
      </c>
      <c r="E273" s="43"/>
      <c r="F273" s="265" t="s">
        <v>323</v>
      </c>
      <c r="G273" s="43"/>
      <c r="H273" s="43"/>
      <c r="I273" s="266"/>
      <c r="J273" s="43"/>
      <c r="K273" s="43"/>
      <c r="L273" s="47"/>
      <c r="M273" s="267"/>
      <c r="N273" s="268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152</v>
      </c>
      <c r="AU273" s="20" t="s">
        <v>78</v>
      </c>
    </row>
    <row r="274" s="13" customFormat="1">
      <c r="A274" s="13"/>
      <c r="B274" s="220"/>
      <c r="C274" s="221"/>
      <c r="D274" s="222" t="s">
        <v>134</v>
      </c>
      <c r="E274" s="223" t="s">
        <v>19</v>
      </c>
      <c r="F274" s="224" t="s">
        <v>324</v>
      </c>
      <c r="G274" s="221"/>
      <c r="H274" s="225">
        <v>0.27000000000000002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134</v>
      </c>
      <c r="AU274" s="231" t="s">
        <v>78</v>
      </c>
      <c r="AV274" s="13" t="s">
        <v>78</v>
      </c>
      <c r="AW274" s="13" t="s">
        <v>135</v>
      </c>
      <c r="AX274" s="13" t="s">
        <v>68</v>
      </c>
      <c r="AY274" s="231" t="s">
        <v>126</v>
      </c>
    </row>
    <row r="275" s="14" customFormat="1">
      <c r="A275" s="14"/>
      <c r="B275" s="232"/>
      <c r="C275" s="233"/>
      <c r="D275" s="222" t="s">
        <v>134</v>
      </c>
      <c r="E275" s="234" t="s">
        <v>19</v>
      </c>
      <c r="F275" s="235" t="s">
        <v>325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1" t="s">
        <v>134</v>
      </c>
      <c r="AU275" s="241" t="s">
        <v>78</v>
      </c>
      <c r="AV275" s="14" t="s">
        <v>76</v>
      </c>
      <c r="AW275" s="14" t="s">
        <v>135</v>
      </c>
      <c r="AX275" s="14" t="s">
        <v>68</v>
      </c>
      <c r="AY275" s="241" t="s">
        <v>126</v>
      </c>
    </row>
    <row r="276" s="15" customFormat="1">
      <c r="A276" s="15"/>
      <c r="B276" s="242"/>
      <c r="C276" s="243"/>
      <c r="D276" s="222" t="s">
        <v>134</v>
      </c>
      <c r="E276" s="244" t="s">
        <v>19</v>
      </c>
      <c r="F276" s="245" t="s">
        <v>137</v>
      </c>
      <c r="G276" s="243"/>
      <c r="H276" s="246">
        <v>0.27000000000000002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2" t="s">
        <v>134</v>
      </c>
      <c r="AU276" s="252" t="s">
        <v>78</v>
      </c>
      <c r="AV276" s="15" t="s">
        <v>138</v>
      </c>
      <c r="AW276" s="15" t="s">
        <v>135</v>
      </c>
      <c r="AX276" s="15" t="s">
        <v>68</v>
      </c>
      <c r="AY276" s="252" t="s">
        <v>126</v>
      </c>
    </row>
    <row r="277" s="16" customFormat="1">
      <c r="A277" s="16"/>
      <c r="B277" s="253"/>
      <c r="C277" s="254"/>
      <c r="D277" s="222" t="s">
        <v>134</v>
      </c>
      <c r="E277" s="255" t="s">
        <v>19</v>
      </c>
      <c r="F277" s="256" t="s">
        <v>139</v>
      </c>
      <c r="G277" s="254"/>
      <c r="H277" s="257">
        <v>0.27000000000000002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63" t="s">
        <v>134</v>
      </c>
      <c r="AU277" s="263" t="s">
        <v>78</v>
      </c>
      <c r="AV277" s="16" t="s">
        <v>133</v>
      </c>
      <c r="AW277" s="16" t="s">
        <v>135</v>
      </c>
      <c r="AX277" s="16" t="s">
        <v>76</v>
      </c>
      <c r="AY277" s="263" t="s">
        <v>126</v>
      </c>
    </row>
    <row r="278" s="2" customFormat="1" ht="16.5" customHeight="1">
      <c r="A278" s="41"/>
      <c r="B278" s="42"/>
      <c r="C278" s="207" t="s">
        <v>326</v>
      </c>
      <c r="D278" s="207" t="s">
        <v>128</v>
      </c>
      <c r="E278" s="208" t="s">
        <v>327</v>
      </c>
      <c r="F278" s="209" t="s">
        <v>328</v>
      </c>
      <c r="G278" s="210" t="s">
        <v>144</v>
      </c>
      <c r="H278" s="211">
        <v>3.6000000000000001</v>
      </c>
      <c r="I278" s="212"/>
      <c r="J278" s="213">
        <f>ROUND(I278*H278,2)</f>
        <v>0</v>
      </c>
      <c r="K278" s="209" t="s">
        <v>150</v>
      </c>
      <c r="L278" s="47"/>
      <c r="M278" s="214" t="s">
        <v>19</v>
      </c>
      <c r="N278" s="215" t="s">
        <v>39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133</v>
      </c>
      <c r="AT278" s="218" t="s">
        <v>128</v>
      </c>
      <c r="AU278" s="218" t="s">
        <v>78</v>
      </c>
      <c r="AY278" s="20" t="s">
        <v>126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76</v>
      </c>
      <c r="BK278" s="219">
        <f>ROUND(I278*H278,2)</f>
        <v>0</v>
      </c>
      <c r="BL278" s="20" t="s">
        <v>133</v>
      </c>
      <c r="BM278" s="218" t="s">
        <v>329</v>
      </c>
    </row>
    <row r="279" s="2" customFormat="1">
      <c r="A279" s="41"/>
      <c r="B279" s="42"/>
      <c r="C279" s="43"/>
      <c r="D279" s="264" t="s">
        <v>152</v>
      </c>
      <c r="E279" s="43"/>
      <c r="F279" s="265" t="s">
        <v>330</v>
      </c>
      <c r="G279" s="43"/>
      <c r="H279" s="43"/>
      <c r="I279" s="266"/>
      <c r="J279" s="43"/>
      <c r="K279" s="43"/>
      <c r="L279" s="47"/>
      <c r="M279" s="267"/>
      <c r="N279" s="268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152</v>
      </c>
      <c r="AU279" s="20" t="s">
        <v>78</v>
      </c>
    </row>
    <row r="280" s="13" customFormat="1">
      <c r="A280" s="13"/>
      <c r="B280" s="220"/>
      <c r="C280" s="221"/>
      <c r="D280" s="222" t="s">
        <v>134</v>
      </c>
      <c r="E280" s="223" t="s">
        <v>19</v>
      </c>
      <c r="F280" s="224" t="s">
        <v>331</v>
      </c>
      <c r="G280" s="221"/>
      <c r="H280" s="225">
        <v>3.5999999999999996</v>
      </c>
      <c r="I280" s="226"/>
      <c r="J280" s="221"/>
      <c r="K280" s="221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134</v>
      </c>
      <c r="AU280" s="231" t="s">
        <v>78</v>
      </c>
      <c r="AV280" s="13" t="s">
        <v>78</v>
      </c>
      <c r="AW280" s="13" t="s">
        <v>135</v>
      </c>
      <c r="AX280" s="13" t="s">
        <v>68</v>
      </c>
      <c r="AY280" s="231" t="s">
        <v>126</v>
      </c>
    </row>
    <row r="281" s="15" customFormat="1">
      <c r="A281" s="15"/>
      <c r="B281" s="242"/>
      <c r="C281" s="243"/>
      <c r="D281" s="222" t="s">
        <v>134</v>
      </c>
      <c r="E281" s="244" t="s">
        <v>19</v>
      </c>
      <c r="F281" s="245" t="s">
        <v>137</v>
      </c>
      <c r="G281" s="243"/>
      <c r="H281" s="246">
        <v>3.5999999999999996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2" t="s">
        <v>134</v>
      </c>
      <c r="AU281" s="252" t="s">
        <v>78</v>
      </c>
      <c r="AV281" s="15" t="s">
        <v>138</v>
      </c>
      <c r="AW281" s="15" t="s">
        <v>135</v>
      </c>
      <c r="AX281" s="15" t="s">
        <v>68</v>
      </c>
      <c r="AY281" s="252" t="s">
        <v>126</v>
      </c>
    </row>
    <row r="282" s="16" customFormat="1">
      <c r="A282" s="16"/>
      <c r="B282" s="253"/>
      <c r="C282" s="254"/>
      <c r="D282" s="222" t="s">
        <v>134</v>
      </c>
      <c r="E282" s="255" t="s">
        <v>19</v>
      </c>
      <c r="F282" s="256" t="s">
        <v>139</v>
      </c>
      <c r="G282" s="254"/>
      <c r="H282" s="257">
        <v>3.5999999999999996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3" t="s">
        <v>134</v>
      </c>
      <c r="AU282" s="263" t="s">
        <v>78</v>
      </c>
      <c r="AV282" s="16" t="s">
        <v>133</v>
      </c>
      <c r="AW282" s="16" t="s">
        <v>135</v>
      </c>
      <c r="AX282" s="16" t="s">
        <v>76</v>
      </c>
      <c r="AY282" s="263" t="s">
        <v>126</v>
      </c>
    </row>
    <row r="283" s="2" customFormat="1" ht="16.5" customHeight="1">
      <c r="A283" s="41"/>
      <c r="B283" s="42"/>
      <c r="C283" s="207" t="s">
        <v>216</v>
      </c>
      <c r="D283" s="207" t="s">
        <v>128</v>
      </c>
      <c r="E283" s="208" t="s">
        <v>332</v>
      </c>
      <c r="F283" s="209" t="s">
        <v>333</v>
      </c>
      <c r="G283" s="210" t="s">
        <v>144</v>
      </c>
      <c r="H283" s="211">
        <v>3.6000000000000001</v>
      </c>
      <c r="I283" s="212"/>
      <c r="J283" s="213">
        <f>ROUND(I283*H283,2)</f>
        <v>0</v>
      </c>
      <c r="K283" s="209" t="s">
        <v>150</v>
      </c>
      <c r="L283" s="47"/>
      <c r="M283" s="214" t="s">
        <v>19</v>
      </c>
      <c r="N283" s="215" t="s">
        <v>39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133</v>
      </c>
      <c r="AT283" s="218" t="s">
        <v>128</v>
      </c>
      <c r="AU283" s="218" t="s">
        <v>78</v>
      </c>
      <c r="AY283" s="20" t="s">
        <v>126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76</v>
      </c>
      <c r="BK283" s="219">
        <f>ROUND(I283*H283,2)</f>
        <v>0</v>
      </c>
      <c r="BL283" s="20" t="s">
        <v>133</v>
      </c>
      <c r="BM283" s="218" t="s">
        <v>334</v>
      </c>
    </row>
    <row r="284" s="2" customFormat="1">
      <c r="A284" s="41"/>
      <c r="B284" s="42"/>
      <c r="C284" s="43"/>
      <c r="D284" s="264" t="s">
        <v>152</v>
      </c>
      <c r="E284" s="43"/>
      <c r="F284" s="265" t="s">
        <v>335</v>
      </c>
      <c r="G284" s="43"/>
      <c r="H284" s="43"/>
      <c r="I284" s="266"/>
      <c r="J284" s="43"/>
      <c r="K284" s="43"/>
      <c r="L284" s="47"/>
      <c r="M284" s="267"/>
      <c r="N284" s="268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152</v>
      </c>
      <c r="AU284" s="20" t="s">
        <v>78</v>
      </c>
    </row>
    <row r="285" s="13" customFormat="1">
      <c r="A285" s="13"/>
      <c r="B285" s="220"/>
      <c r="C285" s="221"/>
      <c r="D285" s="222" t="s">
        <v>134</v>
      </c>
      <c r="E285" s="223" t="s">
        <v>19</v>
      </c>
      <c r="F285" s="224" t="s">
        <v>336</v>
      </c>
      <c r="G285" s="221"/>
      <c r="H285" s="225">
        <v>3.6000000000000001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134</v>
      </c>
      <c r="AU285" s="231" t="s">
        <v>78</v>
      </c>
      <c r="AV285" s="13" t="s">
        <v>78</v>
      </c>
      <c r="AW285" s="13" t="s">
        <v>135</v>
      </c>
      <c r="AX285" s="13" t="s">
        <v>68</v>
      </c>
      <c r="AY285" s="231" t="s">
        <v>126</v>
      </c>
    </row>
    <row r="286" s="15" customFormat="1">
      <c r="A286" s="15"/>
      <c r="B286" s="242"/>
      <c r="C286" s="243"/>
      <c r="D286" s="222" t="s">
        <v>134</v>
      </c>
      <c r="E286" s="244" t="s">
        <v>19</v>
      </c>
      <c r="F286" s="245" t="s">
        <v>137</v>
      </c>
      <c r="G286" s="243"/>
      <c r="H286" s="246">
        <v>3.6000000000000001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2" t="s">
        <v>134</v>
      </c>
      <c r="AU286" s="252" t="s">
        <v>78</v>
      </c>
      <c r="AV286" s="15" t="s">
        <v>138</v>
      </c>
      <c r="AW286" s="15" t="s">
        <v>135</v>
      </c>
      <c r="AX286" s="15" t="s">
        <v>68</v>
      </c>
      <c r="AY286" s="252" t="s">
        <v>126</v>
      </c>
    </row>
    <row r="287" s="16" customFormat="1">
      <c r="A287" s="16"/>
      <c r="B287" s="253"/>
      <c r="C287" s="254"/>
      <c r="D287" s="222" t="s">
        <v>134</v>
      </c>
      <c r="E287" s="255" t="s">
        <v>19</v>
      </c>
      <c r="F287" s="256" t="s">
        <v>139</v>
      </c>
      <c r="G287" s="254"/>
      <c r="H287" s="257">
        <v>3.6000000000000001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63" t="s">
        <v>134</v>
      </c>
      <c r="AU287" s="263" t="s">
        <v>78</v>
      </c>
      <c r="AV287" s="16" t="s">
        <v>133</v>
      </c>
      <c r="AW287" s="16" t="s">
        <v>135</v>
      </c>
      <c r="AX287" s="16" t="s">
        <v>76</v>
      </c>
      <c r="AY287" s="263" t="s">
        <v>126</v>
      </c>
    </row>
    <row r="288" s="12" customFormat="1" ht="22.8" customHeight="1">
      <c r="A288" s="12"/>
      <c r="B288" s="191"/>
      <c r="C288" s="192"/>
      <c r="D288" s="193" t="s">
        <v>67</v>
      </c>
      <c r="E288" s="205" t="s">
        <v>138</v>
      </c>
      <c r="F288" s="205" t="s">
        <v>337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SUM(P289:P299)</f>
        <v>0</v>
      </c>
      <c r="Q288" s="199"/>
      <c r="R288" s="200">
        <f>SUM(R289:R299)</f>
        <v>0</v>
      </c>
      <c r="S288" s="199"/>
      <c r="T288" s="201">
        <f>SUM(T289:T299)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76</v>
      </c>
      <c r="AT288" s="203" t="s">
        <v>67</v>
      </c>
      <c r="AU288" s="203" t="s">
        <v>76</v>
      </c>
      <c r="AY288" s="202" t="s">
        <v>126</v>
      </c>
      <c r="BK288" s="204">
        <f>SUM(BK289:BK299)</f>
        <v>0</v>
      </c>
    </row>
    <row r="289" s="2" customFormat="1" ht="24.15" customHeight="1">
      <c r="A289" s="41"/>
      <c r="B289" s="42"/>
      <c r="C289" s="207" t="s">
        <v>338</v>
      </c>
      <c r="D289" s="207" t="s">
        <v>128</v>
      </c>
      <c r="E289" s="208" t="s">
        <v>339</v>
      </c>
      <c r="F289" s="209" t="s">
        <v>340</v>
      </c>
      <c r="G289" s="210" t="s">
        <v>165</v>
      </c>
      <c r="H289" s="211">
        <v>6.0350000000000001</v>
      </c>
      <c r="I289" s="212"/>
      <c r="J289" s="213">
        <f>ROUND(I289*H289,2)</f>
        <v>0</v>
      </c>
      <c r="K289" s="209" t="s">
        <v>132</v>
      </c>
      <c r="L289" s="47"/>
      <c r="M289" s="214" t="s">
        <v>19</v>
      </c>
      <c r="N289" s="215" t="s">
        <v>39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133</v>
      </c>
      <c r="AT289" s="218" t="s">
        <v>128</v>
      </c>
      <c r="AU289" s="218" t="s">
        <v>78</v>
      </c>
      <c r="AY289" s="20" t="s">
        <v>126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76</v>
      </c>
      <c r="BK289" s="219">
        <f>ROUND(I289*H289,2)</f>
        <v>0</v>
      </c>
      <c r="BL289" s="20" t="s">
        <v>133</v>
      </c>
      <c r="BM289" s="218" t="s">
        <v>341</v>
      </c>
    </row>
    <row r="290" s="13" customFormat="1">
      <c r="A290" s="13"/>
      <c r="B290" s="220"/>
      <c r="C290" s="221"/>
      <c r="D290" s="222" t="s">
        <v>134</v>
      </c>
      <c r="E290" s="223" t="s">
        <v>19</v>
      </c>
      <c r="F290" s="224" t="s">
        <v>342</v>
      </c>
      <c r="G290" s="221"/>
      <c r="H290" s="225">
        <v>6.0350000000000001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134</v>
      </c>
      <c r="AU290" s="231" t="s">
        <v>78</v>
      </c>
      <c r="AV290" s="13" t="s">
        <v>78</v>
      </c>
      <c r="AW290" s="13" t="s">
        <v>135</v>
      </c>
      <c r="AX290" s="13" t="s">
        <v>68</v>
      </c>
      <c r="AY290" s="231" t="s">
        <v>126</v>
      </c>
    </row>
    <row r="291" s="14" customFormat="1">
      <c r="A291" s="14"/>
      <c r="B291" s="232"/>
      <c r="C291" s="233"/>
      <c r="D291" s="222" t="s">
        <v>134</v>
      </c>
      <c r="E291" s="234" t="s">
        <v>19</v>
      </c>
      <c r="F291" s="235" t="s">
        <v>343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134</v>
      </c>
      <c r="AU291" s="241" t="s">
        <v>78</v>
      </c>
      <c r="AV291" s="14" t="s">
        <v>76</v>
      </c>
      <c r="AW291" s="14" t="s">
        <v>135</v>
      </c>
      <c r="AX291" s="14" t="s">
        <v>68</v>
      </c>
      <c r="AY291" s="241" t="s">
        <v>126</v>
      </c>
    </row>
    <row r="292" s="15" customFormat="1">
      <c r="A292" s="15"/>
      <c r="B292" s="242"/>
      <c r="C292" s="243"/>
      <c r="D292" s="222" t="s">
        <v>134</v>
      </c>
      <c r="E292" s="244" t="s">
        <v>19</v>
      </c>
      <c r="F292" s="245" t="s">
        <v>137</v>
      </c>
      <c r="G292" s="243"/>
      <c r="H292" s="246">
        <v>6.0350000000000001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2" t="s">
        <v>134</v>
      </c>
      <c r="AU292" s="252" t="s">
        <v>78</v>
      </c>
      <c r="AV292" s="15" t="s">
        <v>138</v>
      </c>
      <c r="AW292" s="15" t="s">
        <v>135</v>
      </c>
      <c r="AX292" s="15" t="s">
        <v>68</v>
      </c>
      <c r="AY292" s="252" t="s">
        <v>126</v>
      </c>
    </row>
    <row r="293" s="16" customFormat="1">
      <c r="A293" s="16"/>
      <c r="B293" s="253"/>
      <c r="C293" s="254"/>
      <c r="D293" s="222" t="s">
        <v>134</v>
      </c>
      <c r="E293" s="255" t="s">
        <v>19</v>
      </c>
      <c r="F293" s="256" t="s">
        <v>139</v>
      </c>
      <c r="G293" s="254"/>
      <c r="H293" s="257">
        <v>6.0350000000000001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63" t="s">
        <v>134</v>
      </c>
      <c r="AU293" s="263" t="s">
        <v>78</v>
      </c>
      <c r="AV293" s="16" t="s">
        <v>133</v>
      </c>
      <c r="AW293" s="16" t="s">
        <v>135</v>
      </c>
      <c r="AX293" s="16" t="s">
        <v>76</v>
      </c>
      <c r="AY293" s="263" t="s">
        <v>126</v>
      </c>
    </row>
    <row r="294" s="2" customFormat="1" ht="37.8" customHeight="1">
      <c r="A294" s="41"/>
      <c r="B294" s="42"/>
      <c r="C294" s="207" t="s">
        <v>255</v>
      </c>
      <c r="D294" s="207" t="s">
        <v>128</v>
      </c>
      <c r="E294" s="208" t="s">
        <v>344</v>
      </c>
      <c r="F294" s="209" t="s">
        <v>345</v>
      </c>
      <c r="G294" s="210" t="s">
        <v>165</v>
      </c>
      <c r="H294" s="211">
        <v>1.7849999999999999</v>
      </c>
      <c r="I294" s="212"/>
      <c r="J294" s="213">
        <f>ROUND(I294*H294,2)</f>
        <v>0</v>
      </c>
      <c r="K294" s="209" t="s">
        <v>132</v>
      </c>
      <c r="L294" s="47"/>
      <c r="M294" s="214" t="s">
        <v>19</v>
      </c>
      <c r="N294" s="215" t="s">
        <v>39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133</v>
      </c>
      <c r="AT294" s="218" t="s">
        <v>128</v>
      </c>
      <c r="AU294" s="218" t="s">
        <v>78</v>
      </c>
      <c r="AY294" s="20" t="s">
        <v>126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76</v>
      </c>
      <c r="BK294" s="219">
        <f>ROUND(I294*H294,2)</f>
        <v>0</v>
      </c>
      <c r="BL294" s="20" t="s">
        <v>133</v>
      </c>
      <c r="BM294" s="218" t="s">
        <v>346</v>
      </c>
    </row>
    <row r="295" s="2" customFormat="1" ht="24.15" customHeight="1">
      <c r="A295" s="41"/>
      <c r="B295" s="42"/>
      <c r="C295" s="207" t="s">
        <v>347</v>
      </c>
      <c r="D295" s="207" t="s">
        <v>128</v>
      </c>
      <c r="E295" s="208" t="s">
        <v>348</v>
      </c>
      <c r="F295" s="209" t="s">
        <v>349</v>
      </c>
      <c r="G295" s="210" t="s">
        <v>165</v>
      </c>
      <c r="H295" s="211">
        <v>4.5</v>
      </c>
      <c r="I295" s="212"/>
      <c r="J295" s="213">
        <f>ROUND(I295*H295,2)</f>
        <v>0</v>
      </c>
      <c r="K295" s="209" t="s">
        <v>132</v>
      </c>
      <c r="L295" s="47"/>
      <c r="M295" s="214" t="s">
        <v>19</v>
      </c>
      <c r="N295" s="215" t="s">
        <v>39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133</v>
      </c>
      <c r="AT295" s="218" t="s">
        <v>128</v>
      </c>
      <c r="AU295" s="218" t="s">
        <v>78</v>
      </c>
      <c r="AY295" s="20" t="s">
        <v>126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76</v>
      </c>
      <c r="BK295" s="219">
        <f>ROUND(I295*H295,2)</f>
        <v>0</v>
      </c>
      <c r="BL295" s="20" t="s">
        <v>133</v>
      </c>
      <c r="BM295" s="218" t="s">
        <v>350</v>
      </c>
    </row>
    <row r="296" s="13" customFormat="1">
      <c r="A296" s="13"/>
      <c r="B296" s="220"/>
      <c r="C296" s="221"/>
      <c r="D296" s="222" t="s">
        <v>134</v>
      </c>
      <c r="E296" s="223" t="s">
        <v>19</v>
      </c>
      <c r="F296" s="224" t="s">
        <v>351</v>
      </c>
      <c r="G296" s="221"/>
      <c r="H296" s="225">
        <v>4.5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134</v>
      </c>
      <c r="AU296" s="231" t="s">
        <v>78</v>
      </c>
      <c r="AV296" s="13" t="s">
        <v>78</v>
      </c>
      <c r="AW296" s="13" t="s">
        <v>135</v>
      </c>
      <c r="AX296" s="13" t="s">
        <v>68</v>
      </c>
      <c r="AY296" s="231" t="s">
        <v>126</v>
      </c>
    </row>
    <row r="297" s="14" customFormat="1">
      <c r="A297" s="14"/>
      <c r="B297" s="232"/>
      <c r="C297" s="233"/>
      <c r="D297" s="222" t="s">
        <v>134</v>
      </c>
      <c r="E297" s="234" t="s">
        <v>19</v>
      </c>
      <c r="F297" s="235" t="s">
        <v>352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1" t="s">
        <v>134</v>
      </c>
      <c r="AU297" s="241" t="s">
        <v>78</v>
      </c>
      <c r="AV297" s="14" t="s">
        <v>76</v>
      </c>
      <c r="AW297" s="14" t="s">
        <v>135</v>
      </c>
      <c r="AX297" s="14" t="s">
        <v>68</v>
      </c>
      <c r="AY297" s="241" t="s">
        <v>126</v>
      </c>
    </row>
    <row r="298" s="15" customFormat="1">
      <c r="A298" s="15"/>
      <c r="B298" s="242"/>
      <c r="C298" s="243"/>
      <c r="D298" s="222" t="s">
        <v>134</v>
      </c>
      <c r="E298" s="244" t="s">
        <v>19</v>
      </c>
      <c r="F298" s="245" t="s">
        <v>353</v>
      </c>
      <c r="G298" s="243"/>
      <c r="H298" s="246">
        <v>4.5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2" t="s">
        <v>134</v>
      </c>
      <c r="AU298" s="252" t="s">
        <v>78</v>
      </c>
      <c r="AV298" s="15" t="s">
        <v>138</v>
      </c>
      <c r="AW298" s="15" t="s">
        <v>135</v>
      </c>
      <c r="AX298" s="15" t="s">
        <v>68</v>
      </c>
      <c r="AY298" s="252" t="s">
        <v>126</v>
      </c>
    </row>
    <row r="299" s="16" customFormat="1">
      <c r="A299" s="16"/>
      <c r="B299" s="253"/>
      <c r="C299" s="254"/>
      <c r="D299" s="222" t="s">
        <v>134</v>
      </c>
      <c r="E299" s="255" t="s">
        <v>19</v>
      </c>
      <c r="F299" s="256" t="s">
        <v>139</v>
      </c>
      <c r="G299" s="254"/>
      <c r="H299" s="257">
        <v>4.5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63" t="s">
        <v>134</v>
      </c>
      <c r="AU299" s="263" t="s">
        <v>78</v>
      </c>
      <c r="AV299" s="16" t="s">
        <v>133</v>
      </c>
      <c r="AW299" s="16" t="s">
        <v>135</v>
      </c>
      <c r="AX299" s="16" t="s">
        <v>76</v>
      </c>
      <c r="AY299" s="263" t="s">
        <v>126</v>
      </c>
    </row>
    <row r="300" s="12" customFormat="1" ht="22.8" customHeight="1">
      <c r="A300" s="12"/>
      <c r="B300" s="191"/>
      <c r="C300" s="192"/>
      <c r="D300" s="193" t="s">
        <v>67</v>
      </c>
      <c r="E300" s="205" t="s">
        <v>133</v>
      </c>
      <c r="F300" s="205" t="s">
        <v>354</v>
      </c>
      <c r="G300" s="192"/>
      <c r="H300" s="192"/>
      <c r="I300" s="195"/>
      <c r="J300" s="206">
        <f>BK300</f>
        <v>0</v>
      </c>
      <c r="K300" s="192"/>
      <c r="L300" s="197"/>
      <c r="M300" s="198"/>
      <c r="N300" s="199"/>
      <c r="O300" s="199"/>
      <c r="P300" s="200">
        <f>SUM(P301:P306)</f>
        <v>0</v>
      </c>
      <c r="Q300" s="199"/>
      <c r="R300" s="200">
        <f>SUM(R301:R306)</f>
        <v>0</v>
      </c>
      <c r="S300" s="199"/>
      <c r="T300" s="201">
        <f>SUM(T301:T306)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76</v>
      </c>
      <c r="AT300" s="203" t="s">
        <v>67</v>
      </c>
      <c r="AU300" s="203" t="s">
        <v>76</v>
      </c>
      <c r="AY300" s="202" t="s">
        <v>126</v>
      </c>
      <c r="BK300" s="204">
        <f>SUM(BK301:BK306)</f>
        <v>0</v>
      </c>
    </row>
    <row r="301" s="2" customFormat="1" ht="21.75" customHeight="1">
      <c r="A301" s="41"/>
      <c r="B301" s="42"/>
      <c r="C301" s="207" t="s">
        <v>258</v>
      </c>
      <c r="D301" s="207" t="s">
        <v>128</v>
      </c>
      <c r="E301" s="208" t="s">
        <v>355</v>
      </c>
      <c r="F301" s="209" t="s">
        <v>356</v>
      </c>
      <c r="G301" s="210" t="s">
        <v>144</v>
      </c>
      <c r="H301" s="211">
        <v>6</v>
      </c>
      <c r="I301" s="212"/>
      <c r="J301" s="213">
        <f>ROUND(I301*H301,2)</f>
        <v>0</v>
      </c>
      <c r="K301" s="209" t="s">
        <v>150</v>
      </c>
      <c r="L301" s="47"/>
      <c r="M301" s="214" t="s">
        <v>19</v>
      </c>
      <c r="N301" s="215" t="s">
        <v>39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133</v>
      </c>
      <c r="AT301" s="218" t="s">
        <v>128</v>
      </c>
      <c r="AU301" s="218" t="s">
        <v>78</v>
      </c>
      <c r="AY301" s="20" t="s">
        <v>126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76</v>
      </c>
      <c r="BK301" s="219">
        <f>ROUND(I301*H301,2)</f>
        <v>0</v>
      </c>
      <c r="BL301" s="20" t="s">
        <v>133</v>
      </c>
      <c r="BM301" s="218" t="s">
        <v>357</v>
      </c>
    </row>
    <row r="302" s="2" customFormat="1">
      <c r="A302" s="41"/>
      <c r="B302" s="42"/>
      <c r="C302" s="43"/>
      <c r="D302" s="264" t="s">
        <v>152</v>
      </c>
      <c r="E302" s="43"/>
      <c r="F302" s="265" t="s">
        <v>358</v>
      </c>
      <c r="G302" s="43"/>
      <c r="H302" s="43"/>
      <c r="I302" s="266"/>
      <c r="J302" s="43"/>
      <c r="K302" s="43"/>
      <c r="L302" s="47"/>
      <c r="M302" s="267"/>
      <c r="N302" s="26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152</v>
      </c>
      <c r="AU302" s="20" t="s">
        <v>78</v>
      </c>
    </row>
    <row r="303" s="13" customFormat="1">
      <c r="A303" s="13"/>
      <c r="B303" s="220"/>
      <c r="C303" s="221"/>
      <c r="D303" s="222" t="s">
        <v>134</v>
      </c>
      <c r="E303" s="223" t="s">
        <v>19</v>
      </c>
      <c r="F303" s="224" t="s">
        <v>145</v>
      </c>
      <c r="G303" s="221"/>
      <c r="H303" s="225">
        <v>6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134</v>
      </c>
      <c r="AU303" s="231" t="s">
        <v>78</v>
      </c>
      <c r="AV303" s="13" t="s">
        <v>78</v>
      </c>
      <c r="AW303" s="13" t="s">
        <v>135</v>
      </c>
      <c r="AX303" s="13" t="s">
        <v>68</v>
      </c>
      <c r="AY303" s="231" t="s">
        <v>126</v>
      </c>
    </row>
    <row r="304" s="14" customFormat="1">
      <c r="A304" s="14"/>
      <c r="B304" s="232"/>
      <c r="C304" s="233"/>
      <c r="D304" s="222" t="s">
        <v>134</v>
      </c>
      <c r="E304" s="234" t="s">
        <v>19</v>
      </c>
      <c r="F304" s="235" t="s">
        <v>359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1" t="s">
        <v>134</v>
      </c>
      <c r="AU304" s="241" t="s">
        <v>78</v>
      </c>
      <c r="AV304" s="14" t="s">
        <v>76</v>
      </c>
      <c r="AW304" s="14" t="s">
        <v>135</v>
      </c>
      <c r="AX304" s="14" t="s">
        <v>68</v>
      </c>
      <c r="AY304" s="241" t="s">
        <v>126</v>
      </c>
    </row>
    <row r="305" s="15" customFormat="1">
      <c r="A305" s="15"/>
      <c r="B305" s="242"/>
      <c r="C305" s="243"/>
      <c r="D305" s="222" t="s">
        <v>134</v>
      </c>
      <c r="E305" s="244" t="s">
        <v>19</v>
      </c>
      <c r="F305" s="245" t="s">
        <v>137</v>
      </c>
      <c r="G305" s="243"/>
      <c r="H305" s="246">
        <v>6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2" t="s">
        <v>134</v>
      </c>
      <c r="AU305" s="252" t="s">
        <v>78</v>
      </c>
      <c r="AV305" s="15" t="s">
        <v>138</v>
      </c>
      <c r="AW305" s="15" t="s">
        <v>135</v>
      </c>
      <c r="AX305" s="15" t="s">
        <v>68</v>
      </c>
      <c r="AY305" s="252" t="s">
        <v>126</v>
      </c>
    </row>
    <row r="306" s="16" customFormat="1">
      <c r="A306" s="16"/>
      <c r="B306" s="253"/>
      <c r="C306" s="254"/>
      <c r="D306" s="222" t="s">
        <v>134</v>
      </c>
      <c r="E306" s="255" t="s">
        <v>19</v>
      </c>
      <c r="F306" s="256" t="s">
        <v>139</v>
      </c>
      <c r="G306" s="254"/>
      <c r="H306" s="257">
        <v>6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3" t="s">
        <v>134</v>
      </c>
      <c r="AU306" s="263" t="s">
        <v>78</v>
      </c>
      <c r="AV306" s="16" t="s">
        <v>133</v>
      </c>
      <c r="AW306" s="16" t="s">
        <v>135</v>
      </c>
      <c r="AX306" s="16" t="s">
        <v>76</v>
      </c>
      <c r="AY306" s="263" t="s">
        <v>126</v>
      </c>
    </row>
    <row r="307" s="12" customFormat="1" ht="22.8" customHeight="1">
      <c r="A307" s="12"/>
      <c r="B307" s="191"/>
      <c r="C307" s="192"/>
      <c r="D307" s="193" t="s">
        <v>67</v>
      </c>
      <c r="E307" s="205" t="s">
        <v>146</v>
      </c>
      <c r="F307" s="205" t="s">
        <v>360</v>
      </c>
      <c r="G307" s="192"/>
      <c r="H307" s="192"/>
      <c r="I307" s="195"/>
      <c r="J307" s="206">
        <f>BK307</f>
        <v>0</v>
      </c>
      <c r="K307" s="192"/>
      <c r="L307" s="197"/>
      <c r="M307" s="198"/>
      <c r="N307" s="199"/>
      <c r="O307" s="199"/>
      <c r="P307" s="200">
        <f>SUM(P308:P346)</f>
        <v>0</v>
      </c>
      <c r="Q307" s="199"/>
      <c r="R307" s="200">
        <f>SUM(R308:R346)</f>
        <v>0</v>
      </c>
      <c r="S307" s="199"/>
      <c r="T307" s="201">
        <f>SUM(T308:T346)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2" t="s">
        <v>76</v>
      </c>
      <c r="AT307" s="203" t="s">
        <v>67</v>
      </c>
      <c r="AU307" s="203" t="s">
        <v>76</v>
      </c>
      <c r="AY307" s="202" t="s">
        <v>126</v>
      </c>
      <c r="BK307" s="204">
        <f>SUM(BK308:BK346)</f>
        <v>0</v>
      </c>
    </row>
    <row r="308" s="2" customFormat="1" ht="16.5" customHeight="1">
      <c r="A308" s="41"/>
      <c r="B308" s="42"/>
      <c r="C308" s="207" t="s">
        <v>361</v>
      </c>
      <c r="D308" s="207" t="s">
        <v>128</v>
      </c>
      <c r="E308" s="208" t="s">
        <v>362</v>
      </c>
      <c r="F308" s="209" t="s">
        <v>363</v>
      </c>
      <c r="G308" s="210" t="s">
        <v>144</v>
      </c>
      <c r="H308" s="211">
        <v>70</v>
      </c>
      <c r="I308" s="212"/>
      <c r="J308" s="213">
        <f>ROUND(I308*H308,2)</f>
        <v>0</v>
      </c>
      <c r="K308" s="209" t="s">
        <v>150</v>
      </c>
      <c r="L308" s="47"/>
      <c r="M308" s="214" t="s">
        <v>19</v>
      </c>
      <c r="N308" s="215" t="s">
        <v>39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133</v>
      </c>
      <c r="AT308" s="218" t="s">
        <v>128</v>
      </c>
      <c r="AU308" s="218" t="s">
        <v>78</v>
      </c>
      <c r="AY308" s="20" t="s">
        <v>126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76</v>
      </c>
      <c r="BK308" s="219">
        <f>ROUND(I308*H308,2)</f>
        <v>0</v>
      </c>
      <c r="BL308" s="20" t="s">
        <v>133</v>
      </c>
      <c r="BM308" s="218" t="s">
        <v>364</v>
      </c>
    </row>
    <row r="309" s="2" customFormat="1">
      <c r="A309" s="41"/>
      <c r="B309" s="42"/>
      <c r="C309" s="43"/>
      <c r="D309" s="264" t="s">
        <v>152</v>
      </c>
      <c r="E309" s="43"/>
      <c r="F309" s="265" t="s">
        <v>365</v>
      </c>
      <c r="G309" s="43"/>
      <c r="H309" s="43"/>
      <c r="I309" s="266"/>
      <c r="J309" s="43"/>
      <c r="K309" s="43"/>
      <c r="L309" s="47"/>
      <c r="M309" s="267"/>
      <c r="N309" s="268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152</v>
      </c>
      <c r="AU309" s="20" t="s">
        <v>78</v>
      </c>
    </row>
    <row r="310" s="13" customFormat="1">
      <c r="A310" s="13"/>
      <c r="B310" s="220"/>
      <c r="C310" s="221"/>
      <c r="D310" s="222" t="s">
        <v>134</v>
      </c>
      <c r="E310" s="223" t="s">
        <v>19</v>
      </c>
      <c r="F310" s="224" t="s">
        <v>268</v>
      </c>
      <c r="G310" s="221"/>
      <c r="H310" s="225">
        <v>23</v>
      </c>
      <c r="I310" s="226"/>
      <c r="J310" s="221"/>
      <c r="K310" s="221"/>
      <c r="L310" s="227"/>
      <c r="M310" s="228"/>
      <c r="N310" s="229"/>
      <c r="O310" s="229"/>
      <c r="P310" s="229"/>
      <c r="Q310" s="229"/>
      <c r="R310" s="229"/>
      <c r="S310" s="229"/>
      <c r="T310" s="23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1" t="s">
        <v>134</v>
      </c>
      <c r="AU310" s="231" t="s">
        <v>78</v>
      </c>
      <c r="AV310" s="13" t="s">
        <v>78</v>
      </c>
      <c r="AW310" s="13" t="s">
        <v>135</v>
      </c>
      <c r="AX310" s="13" t="s">
        <v>68</v>
      </c>
      <c r="AY310" s="231" t="s">
        <v>126</v>
      </c>
    </row>
    <row r="311" s="14" customFormat="1">
      <c r="A311" s="14"/>
      <c r="B311" s="232"/>
      <c r="C311" s="233"/>
      <c r="D311" s="222" t="s">
        <v>134</v>
      </c>
      <c r="E311" s="234" t="s">
        <v>19</v>
      </c>
      <c r="F311" s="235" t="s">
        <v>366</v>
      </c>
      <c r="G311" s="233"/>
      <c r="H311" s="234" t="s">
        <v>19</v>
      </c>
      <c r="I311" s="236"/>
      <c r="J311" s="233"/>
      <c r="K311" s="233"/>
      <c r="L311" s="237"/>
      <c r="M311" s="238"/>
      <c r="N311" s="239"/>
      <c r="O311" s="239"/>
      <c r="P311" s="239"/>
      <c r="Q311" s="239"/>
      <c r="R311" s="239"/>
      <c r="S311" s="239"/>
      <c r="T311" s="24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1" t="s">
        <v>134</v>
      </c>
      <c r="AU311" s="241" t="s">
        <v>78</v>
      </c>
      <c r="AV311" s="14" t="s">
        <v>76</v>
      </c>
      <c r="AW311" s="14" t="s">
        <v>135</v>
      </c>
      <c r="AX311" s="14" t="s">
        <v>68</v>
      </c>
      <c r="AY311" s="241" t="s">
        <v>126</v>
      </c>
    </row>
    <row r="312" s="13" customFormat="1">
      <c r="A312" s="13"/>
      <c r="B312" s="220"/>
      <c r="C312" s="221"/>
      <c r="D312" s="222" t="s">
        <v>134</v>
      </c>
      <c r="E312" s="223" t="s">
        <v>19</v>
      </c>
      <c r="F312" s="224" t="s">
        <v>191</v>
      </c>
      <c r="G312" s="221"/>
      <c r="H312" s="225">
        <v>18</v>
      </c>
      <c r="I312" s="226"/>
      <c r="J312" s="221"/>
      <c r="K312" s="221"/>
      <c r="L312" s="227"/>
      <c r="M312" s="228"/>
      <c r="N312" s="229"/>
      <c r="O312" s="229"/>
      <c r="P312" s="229"/>
      <c r="Q312" s="229"/>
      <c r="R312" s="229"/>
      <c r="S312" s="229"/>
      <c r="T312" s="23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1" t="s">
        <v>134</v>
      </c>
      <c r="AU312" s="231" t="s">
        <v>78</v>
      </c>
      <c r="AV312" s="13" t="s">
        <v>78</v>
      </c>
      <c r="AW312" s="13" t="s">
        <v>135</v>
      </c>
      <c r="AX312" s="13" t="s">
        <v>68</v>
      </c>
      <c r="AY312" s="231" t="s">
        <v>126</v>
      </c>
    </row>
    <row r="313" s="14" customFormat="1">
      <c r="A313" s="14"/>
      <c r="B313" s="232"/>
      <c r="C313" s="233"/>
      <c r="D313" s="222" t="s">
        <v>134</v>
      </c>
      <c r="E313" s="234" t="s">
        <v>19</v>
      </c>
      <c r="F313" s="235" t="s">
        <v>367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1" t="s">
        <v>134</v>
      </c>
      <c r="AU313" s="241" t="s">
        <v>78</v>
      </c>
      <c r="AV313" s="14" t="s">
        <v>76</v>
      </c>
      <c r="AW313" s="14" t="s">
        <v>135</v>
      </c>
      <c r="AX313" s="14" t="s">
        <v>68</v>
      </c>
      <c r="AY313" s="241" t="s">
        <v>126</v>
      </c>
    </row>
    <row r="314" s="13" customFormat="1">
      <c r="A314" s="13"/>
      <c r="B314" s="220"/>
      <c r="C314" s="221"/>
      <c r="D314" s="222" t="s">
        <v>134</v>
      </c>
      <c r="E314" s="223" t="s">
        <v>19</v>
      </c>
      <c r="F314" s="224" t="s">
        <v>368</v>
      </c>
      <c r="G314" s="221"/>
      <c r="H314" s="225">
        <v>29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134</v>
      </c>
      <c r="AU314" s="231" t="s">
        <v>78</v>
      </c>
      <c r="AV314" s="13" t="s">
        <v>78</v>
      </c>
      <c r="AW314" s="13" t="s">
        <v>135</v>
      </c>
      <c r="AX314" s="13" t="s">
        <v>68</v>
      </c>
      <c r="AY314" s="231" t="s">
        <v>126</v>
      </c>
    </row>
    <row r="315" s="14" customFormat="1">
      <c r="A315" s="14"/>
      <c r="B315" s="232"/>
      <c r="C315" s="233"/>
      <c r="D315" s="222" t="s">
        <v>134</v>
      </c>
      <c r="E315" s="234" t="s">
        <v>19</v>
      </c>
      <c r="F315" s="235" t="s">
        <v>369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1" t="s">
        <v>134</v>
      </c>
      <c r="AU315" s="241" t="s">
        <v>78</v>
      </c>
      <c r="AV315" s="14" t="s">
        <v>76</v>
      </c>
      <c r="AW315" s="14" t="s">
        <v>135</v>
      </c>
      <c r="AX315" s="14" t="s">
        <v>68</v>
      </c>
      <c r="AY315" s="241" t="s">
        <v>126</v>
      </c>
    </row>
    <row r="316" s="15" customFormat="1">
      <c r="A316" s="15"/>
      <c r="B316" s="242"/>
      <c r="C316" s="243"/>
      <c r="D316" s="222" t="s">
        <v>134</v>
      </c>
      <c r="E316" s="244" t="s">
        <v>19</v>
      </c>
      <c r="F316" s="245" t="s">
        <v>370</v>
      </c>
      <c r="G316" s="243"/>
      <c r="H316" s="246">
        <v>70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2" t="s">
        <v>134</v>
      </c>
      <c r="AU316" s="252" t="s">
        <v>78</v>
      </c>
      <c r="AV316" s="15" t="s">
        <v>138</v>
      </c>
      <c r="AW316" s="15" t="s">
        <v>135</v>
      </c>
      <c r="AX316" s="15" t="s">
        <v>68</v>
      </c>
      <c r="AY316" s="252" t="s">
        <v>126</v>
      </c>
    </row>
    <row r="317" s="16" customFormat="1">
      <c r="A317" s="16"/>
      <c r="B317" s="253"/>
      <c r="C317" s="254"/>
      <c r="D317" s="222" t="s">
        <v>134</v>
      </c>
      <c r="E317" s="255" t="s">
        <v>19</v>
      </c>
      <c r="F317" s="256" t="s">
        <v>139</v>
      </c>
      <c r="G317" s="254"/>
      <c r="H317" s="257">
        <v>70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63" t="s">
        <v>134</v>
      </c>
      <c r="AU317" s="263" t="s">
        <v>78</v>
      </c>
      <c r="AV317" s="16" t="s">
        <v>133</v>
      </c>
      <c r="AW317" s="16" t="s">
        <v>135</v>
      </c>
      <c r="AX317" s="16" t="s">
        <v>76</v>
      </c>
      <c r="AY317" s="263" t="s">
        <v>126</v>
      </c>
    </row>
    <row r="318" s="2" customFormat="1" ht="24.15" customHeight="1">
      <c r="A318" s="41"/>
      <c r="B318" s="42"/>
      <c r="C318" s="207" t="s">
        <v>262</v>
      </c>
      <c r="D318" s="207" t="s">
        <v>128</v>
      </c>
      <c r="E318" s="208" t="s">
        <v>371</v>
      </c>
      <c r="F318" s="209" t="s">
        <v>372</v>
      </c>
      <c r="G318" s="210" t="s">
        <v>144</v>
      </c>
      <c r="H318" s="211">
        <v>17</v>
      </c>
      <c r="I318" s="212"/>
      <c r="J318" s="213">
        <f>ROUND(I318*H318,2)</f>
        <v>0</v>
      </c>
      <c r="K318" s="209" t="s">
        <v>150</v>
      </c>
      <c r="L318" s="47"/>
      <c r="M318" s="214" t="s">
        <v>19</v>
      </c>
      <c r="N318" s="215" t="s">
        <v>39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133</v>
      </c>
      <c r="AT318" s="218" t="s">
        <v>128</v>
      </c>
      <c r="AU318" s="218" t="s">
        <v>78</v>
      </c>
      <c r="AY318" s="20" t="s">
        <v>126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76</v>
      </c>
      <c r="BK318" s="219">
        <f>ROUND(I318*H318,2)</f>
        <v>0</v>
      </c>
      <c r="BL318" s="20" t="s">
        <v>133</v>
      </c>
      <c r="BM318" s="218" t="s">
        <v>373</v>
      </c>
    </row>
    <row r="319" s="2" customFormat="1">
      <c r="A319" s="41"/>
      <c r="B319" s="42"/>
      <c r="C319" s="43"/>
      <c r="D319" s="264" t="s">
        <v>152</v>
      </c>
      <c r="E319" s="43"/>
      <c r="F319" s="265" t="s">
        <v>374</v>
      </c>
      <c r="G319" s="43"/>
      <c r="H319" s="43"/>
      <c r="I319" s="266"/>
      <c r="J319" s="43"/>
      <c r="K319" s="43"/>
      <c r="L319" s="47"/>
      <c r="M319" s="267"/>
      <c r="N319" s="268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78</v>
      </c>
    </row>
    <row r="320" s="13" customFormat="1">
      <c r="A320" s="13"/>
      <c r="B320" s="220"/>
      <c r="C320" s="221"/>
      <c r="D320" s="222" t="s">
        <v>134</v>
      </c>
      <c r="E320" s="223" t="s">
        <v>19</v>
      </c>
      <c r="F320" s="224" t="s">
        <v>243</v>
      </c>
      <c r="G320" s="221"/>
      <c r="H320" s="225">
        <v>17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134</v>
      </c>
      <c r="AU320" s="231" t="s">
        <v>78</v>
      </c>
      <c r="AV320" s="13" t="s">
        <v>78</v>
      </c>
      <c r="AW320" s="13" t="s">
        <v>135</v>
      </c>
      <c r="AX320" s="13" t="s">
        <v>68</v>
      </c>
      <c r="AY320" s="231" t="s">
        <v>126</v>
      </c>
    </row>
    <row r="321" s="14" customFormat="1">
      <c r="A321" s="14"/>
      <c r="B321" s="232"/>
      <c r="C321" s="233"/>
      <c r="D321" s="222" t="s">
        <v>134</v>
      </c>
      <c r="E321" s="234" t="s">
        <v>19</v>
      </c>
      <c r="F321" s="235" t="s">
        <v>375</v>
      </c>
      <c r="G321" s="233"/>
      <c r="H321" s="234" t="s">
        <v>19</v>
      </c>
      <c r="I321" s="236"/>
      <c r="J321" s="233"/>
      <c r="K321" s="233"/>
      <c r="L321" s="237"/>
      <c r="M321" s="238"/>
      <c r="N321" s="239"/>
      <c r="O321" s="239"/>
      <c r="P321" s="239"/>
      <c r="Q321" s="239"/>
      <c r="R321" s="239"/>
      <c r="S321" s="239"/>
      <c r="T321" s="24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1" t="s">
        <v>134</v>
      </c>
      <c r="AU321" s="241" t="s">
        <v>78</v>
      </c>
      <c r="AV321" s="14" t="s">
        <v>76</v>
      </c>
      <c r="AW321" s="14" t="s">
        <v>135</v>
      </c>
      <c r="AX321" s="14" t="s">
        <v>68</v>
      </c>
      <c r="AY321" s="241" t="s">
        <v>126</v>
      </c>
    </row>
    <row r="322" s="14" customFormat="1">
      <c r="A322" s="14"/>
      <c r="B322" s="232"/>
      <c r="C322" s="233"/>
      <c r="D322" s="222" t="s">
        <v>134</v>
      </c>
      <c r="E322" s="234" t="s">
        <v>19</v>
      </c>
      <c r="F322" s="235" t="s">
        <v>376</v>
      </c>
      <c r="G322" s="233"/>
      <c r="H322" s="234" t="s">
        <v>19</v>
      </c>
      <c r="I322" s="236"/>
      <c r="J322" s="233"/>
      <c r="K322" s="233"/>
      <c r="L322" s="237"/>
      <c r="M322" s="238"/>
      <c r="N322" s="239"/>
      <c r="O322" s="239"/>
      <c r="P322" s="239"/>
      <c r="Q322" s="239"/>
      <c r="R322" s="239"/>
      <c r="S322" s="239"/>
      <c r="T322" s="24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1" t="s">
        <v>134</v>
      </c>
      <c r="AU322" s="241" t="s">
        <v>78</v>
      </c>
      <c r="AV322" s="14" t="s">
        <v>76</v>
      </c>
      <c r="AW322" s="14" t="s">
        <v>135</v>
      </c>
      <c r="AX322" s="14" t="s">
        <v>68</v>
      </c>
      <c r="AY322" s="241" t="s">
        <v>126</v>
      </c>
    </row>
    <row r="323" s="15" customFormat="1">
      <c r="A323" s="15"/>
      <c r="B323" s="242"/>
      <c r="C323" s="243"/>
      <c r="D323" s="222" t="s">
        <v>134</v>
      </c>
      <c r="E323" s="244" t="s">
        <v>19</v>
      </c>
      <c r="F323" s="245" t="s">
        <v>137</v>
      </c>
      <c r="G323" s="243"/>
      <c r="H323" s="246">
        <v>17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2" t="s">
        <v>134</v>
      </c>
      <c r="AU323" s="252" t="s">
        <v>78</v>
      </c>
      <c r="AV323" s="15" t="s">
        <v>138</v>
      </c>
      <c r="AW323" s="15" t="s">
        <v>135</v>
      </c>
      <c r="AX323" s="15" t="s">
        <v>68</v>
      </c>
      <c r="AY323" s="252" t="s">
        <v>126</v>
      </c>
    </row>
    <row r="324" s="16" customFormat="1">
      <c r="A324" s="16"/>
      <c r="B324" s="253"/>
      <c r="C324" s="254"/>
      <c r="D324" s="222" t="s">
        <v>134</v>
      </c>
      <c r="E324" s="255" t="s">
        <v>19</v>
      </c>
      <c r="F324" s="256" t="s">
        <v>139</v>
      </c>
      <c r="G324" s="254"/>
      <c r="H324" s="257">
        <v>17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3" t="s">
        <v>134</v>
      </c>
      <c r="AU324" s="263" t="s">
        <v>78</v>
      </c>
      <c r="AV324" s="16" t="s">
        <v>133</v>
      </c>
      <c r="AW324" s="16" t="s">
        <v>135</v>
      </c>
      <c r="AX324" s="16" t="s">
        <v>76</v>
      </c>
      <c r="AY324" s="263" t="s">
        <v>126</v>
      </c>
    </row>
    <row r="325" s="2" customFormat="1" ht="16.5" customHeight="1">
      <c r="A325" s="41"/>
      <c r="B325" s="42"/>
      <c r="C325" s="207" t="s">
        <v>377</v>
      </c>
      <c r="D325" s="207" t="s">
        <v>128</v>
      </c>
      <c r="E325" s="208" t="s">
        <v>378</v>
      </c>
      <c r="F325" s="209" t="s">
        <v>379</v>
      </c>
      <c r="G325" s="210" t="s">
        <v>144</v>
      </c>
      <c r="H325" s="211">
        <v>6</v>
      </c>
      <c r="I325" s="212"/>
      <c r="J325" s="213">
        <f>ROUND(I325*H325,2)</f>
        <v>0</v>
      </c>
      <c r="K325" s="209" t="s">
        <v>132</v>
      </c>
      <c r="L325" s="47"/>
      <c r="M325" s="214" t="s">
        <v>19</v>
      </c>
      <c r="N325" s="215" t="s">
        <v>39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133</v>
      </c>
      <c r="AT325" s="218" t="s">
        <v>128</v>
      </c>
      <c r="AU325" s="218" t="s">
        <v>78</v>
      </c>
      <c r="AY325" s="20" t="s">
        <v>126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76</v>
      </c>
      <c r="BK325" s="219">
        <f>ROUND(I325*H325,2)</f>
        <v>0</v>
      </c>
      <c r="BL325" s="20" t="s">
        <v>133</v>
      </c>
      <c r="BM325" s="218" t="s">
        <v>380</v>
      </c>
    </row>
    <row r="326" s="13" customFormat="1">
      <c r="A326" s="13"/>
      <c r="B326" s="220"/>
      <c r="C326" s="221"/>
      <c r="D326" s="222" t="s">
        <v>134</v>
      </c>
      <c r="E326" s="223" t="s">
        <v>19</v>
      </c>
      <c r="F326" s="224" t="s">
        <v>145</v>
      </c>
      <c r="G326" s="221"/>
      <c r="H326" s="225">
        <v>6</v>
      </c>
      <c r="I326" s="226"/>
      <c r="J326" s="221"/>
      <c r="K326" s="221"/>
      <c r="L326" s="227"/>
      <c r="M326" s="228"/>
      <c r="N326" s="229"/>
      <c r="O326" s="229"/>
      <c r="P326" s="229"/>
      <c r="Q326" s="229"/>
      <c r="R326" s="229"/>
      <c r="S326" s="229"/>
      <c r="T326" s="23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1" t="s">
        <v>134</v>
      </c>
      <c r="AU326" s="231" t="s">
        <v>78</v>
      </c>
      <c r="AV326" s="13" t="s">
        <v>78</v>
      </c>
      <c r="AW326" s="13" t="s">
        <v>135</v>
      </c>
      <c r="AX326" s="13" t="s">
        <v>68</v>
      </c>
      <c r="AY326" s="231" t="s">
        <v>126</v>
      </c>
    </row>
    <row r="327" s="14" customFormat="1">
      <c r="A327" s="14"/>
      <c r="B327" s="232"/>
      <c r="C327" s="233"/>
      <c r="D327" s="222" t="s">
        <v>134</v>
      </c>
      <c r="E327" s="234" t="s">
        <v>19</v>
      </c>
      <c r="F327" s="235" t="s">
        <v>381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1" t="s">
        <v>134</v>
      </c>
      <c r="AU327" s="241" t="s">
        <v>78</v>
      </c>
      <c r="AV327" s="14" t="s">
        <v>76</v>
      </c>
      <c r="AW327" s="14" t="s">
        <v>135</v>
      </c>
      <c r="AX327" s="14" t="s">
        <v>68</v>
      </c>
      <c r="AY327" s="241" t="s">
        <v>126</v>
      </c>
    </row>
    <row r="328" s="14" customFormat="1">
      <c r="A328" s="14"/>
      <c r="B328" s="232"/>
      <c r="C328" s="233"/>
      <c r="D328" s="222" t="s">
        <v>134</v>
      </c>
      <c r="E328" s="234" t="s">
        <v>19</v>
      </c>
      <c r="F328" s="235" t="s">
        <v>382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1" t="s">
        <v>134</v>
      </c>
      <c r="AU328" s="241" t="s">
        <v>78</v>
      </c>
      <c r="AV328" s="14" t="s">
        <v>76</v>
      </c>
      <c r="AW328" s="14" t="s">
        <v>135</v>
      </c>
      <c r="AX328" s="14" t="s">
        <v>68</v>
      </c>
      <c r="AY328" s="241" t="s">
        <v>126</v>
      </c>
    </row>
    <row r="329" s="15" customFormat="1">
      <c r="A329" s="15"/>
      <c r="B329" s="242"/>
      <c r="C329" s="243"/>
      <c r="D329" s="222" t="s">
        <v>134</v>
      </c>
      <c r="E329" s="244" t="s">
        <v>19</v>
      </c>
      <c r="F329" s="245" t="s">
        <v>137</v>
      </c>
      <c r="G329" s="243"/>
      <c r="H329" s="246">
        <v>6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2" t="s">
        <v>134</v>
      </c>
      <c r="AU329" s="252" t="s">
        <v>78</v>
      </c>
      <c r="AV329" s="15" t="s">
        <v>138</v>
      </c>
      <c r="AW329" s="15" t="s">
        <v>135</v>
      </c>
      <c r="AX329" s="15" t="s">
        <v>68</v>
      </c>
      <c r="AY329" s="252" t="s">
        <v>126</v>
      </c>
    </row>
    <row r="330" s="16" customFormat="1">
      <c r="A330" s="16"/>
      <c r="B330" s="253"/>
      <c r="C330" s="254"/>
      <c r="D330" s="222" t="s">
        <v>134</v>
      </c>
      <c r="E330" s="255" t="s">
        <v>19</v>
      </c>
      <c r="F330" s="256" t="s">
        <v>139</v>
      </c>
      <c r="G330" s="254"/>
      <c r="H330" s="257">
        <v>6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3" t="s">
        <v>134</v>
      </c>
      <c r="AU330" s="263" t="s">
        <v>78</v>
      </c>
      <c r="AV330" s="16" t="s">
        <v>133</v>
      </c>
      <c r="AW330" s="16" t="s">
        <v>135</v>
      </c>
      <c r="AX330" s="16" t="s">
        <v>76</v>
      </c>
      <c r="AY330" s="263" t="s">
        <v>126</v>
      </c>
    </row>
    <row r="331" s="2" customFormat="1" ht="16.5" customHeight="1">
      <c r="A331" s="41"/>
      <c r="B331" s="42"/>
      <c r="C331" s="269" t="s">
        <v>267</v>
      </c>
      <c r="D331" s="269" t="s">
        <v>222</v>
      </c>
      <c r="E331" s="270" t="s">
        <v>383</v>
      </c>
      <c r="F331" s="271" t="s">
        <v>384</v>
      </c>
      <c r="G331" s="272" t="s">
        <v>196</v>
      </c>
      <c r="H331" s="273">
        <v>3.2400000000000002</v>
      </c>
      <c r="I331" s="274"/>
      <c r="J331" s="275">
        <f>ROUND(I331*H331,2)</f>
        <v>0</v>
      </c>
      <c r="K331" s="271" t="s">
        <v>132</v>
      </c>
      <c r="L331" s="276"/>
      <c r="M331" s="277" t="s">
        <v>19</v>
      </c>
      <c r="N331" s="278" t="s">
        <v>39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151</v>
      </c>
      <c r="AT331" s="218" t="s">
        <v>222</v>
      </c>
      <c r="AU331" s="218" t="s">
        <v>78</v>
      </c>
      <c r="AY331" s="20" t="s">
        <v>126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76</v>
      </c>
      <c r="BK331" s="219">
        <f>ROUND(I331*H331,2)</f>
        <v>0</v>
      </c>
      <c r="BL331" s="20" t="s">
        <v>133</v>
      </c>
      <c r="BM331" s="218" t="s">
        <v>385</v>
      </c>
    </row>
    <row r="332" s="13" customFormat="1">
      <c r="A332" s="13"/>
      <c r="B332" s="220"/>
      <c r="C332" s="221"/>
      <c r="D332" s="222" t="s">
        <v>134</v>
      </c>
      <c r="E332" s="223" t="s">
        <v>19</v>
      </c>
      <c r="F332" s="224" t="s">
        <v>386</v>
      </c>
      <c r="G332" s="221"/>
      <c r="H332" s="225">
        <v>3.2400000000000002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134</v>
      </c>
      <c r="AU332" s="231" t="s">
        <v>78</v>
      </c>
      <c r="AV332" s="13" t="s">
        <v>78</v>
      </c>
      <c r="AW332" s="13" t="s">
        <v>135</v>
      </c>
      <c r="AX332" s="13" t="s">
        <v>68</v>
      </c>
      <c r="AY332" s="231" t="s">
        <v>126</v>
      </c>
    </row>
    <row r="333" s="15" customFormat="1">
      <c r="A333" s="15"/>
      <c r="B333" s="242"/>
      <c r="C333" s="243"/>
      <c r="D333" s="222" t="s">
        <v>134</v>
      </c>
      <c r="E333" s="244" t="s">
        <v>19</v>
      </c>
      <c r="F333" s="245" t="s">
        <v>137</v>
      </c>
      <c r="G333" s="243"/>
      <c r="H333" s="246">
        <v>3.2400000000000002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2" t="s">
        <v>134</v>
      </c>
      <c r="AU333" s="252" t="s">
        <v>78</v>
      </c>
      <c r="AV333" s="15" t="s">
        <v>138</v>
      </c>
      <c r="AW333" s="15" t="s">
        <v>135</v>
      </c>
      <c r="AX333" s="15" t="s">
        <v>68</v>
      </c>
      <c r="AY333" s="252" t="s">
        <v>126</v>
      </c>
    </row>
    <row r="334" s="16" customFormat="1">
      <c r="A334" s="16"/>
      <c r="B334" s="253"/>
      <c r="C334" s="254"/>
      <c r="D334" s="222" t="s">
        <v>134</v>
      </c>
      <c r="E334" s="255" t="s">
        <v>19</v>
      </c>
      <c r="F334" s="256" t="s">
        <v>139</v>
      </c>
      <c r="G334" s="254"/>
      <c r="H334" s="257">
        <v>3.2400000000000002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63" t="s">
        <v>134</v>
      </c>
      <c r="AU334" s="263" t="s">
        <v>78</v>
      </c>
      <c r="AV334" s="16" t="s">
        <v>133</v>
      </c>
      <c r="AW334" s="16" t="s">
        <v>135</v>
      </c>
      <c r="AX334" s="16" t="s">
        <v>76</v>
      </c>
      <c r="AY334" s="263" t="s">
        <v>126</v>
      </c>
    </row>
    <row r="335" s="2" customFormat="1" ht="24.15" customHeight="1">
      <c r="A335" s="41"/>
      <c r="B335" s="42"/>
      <c r="C335" s="207" t="s">
        <v>387</v>
      </c>
      <c r="D335" s="207" t="s">
        <v>128</v>
      </c>
      <c r="E335" s="208" t="s">
        <v>388</v>
      </c>
      <c r="F335" s="209" t="s">
        <v>389</v>
      </c>
      <c r="G335" s="210" t="s">
        <v>144</v>
      </c>
      <c r="H335" s="211">
        <v>5</v>
      </c>
      <c r="I335" s="212"/>
      <c r="J335" s="213">
        <f>ROUND(I335*H335,2)</f>
        <v>0</v>
      </c>
      <c r="K335" s="209" t="s">
        <v>132</v>
      </c>
      <c r="L335" s="47"/>
      <c r="M335" s="214" t="s">
        <v>19</v>
      </c>
      <c r="N335" s="215" t="s">
        <v>39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133</v>
      </c>
      <c r="AT335" s="218" t="s">
        <v>128</v>
      </c>
      <c r="AU335" s="218" t="s">
        <v>78</v>
      </c>
      <c r="AY335" s="20" t="s">
        <v>126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76</v>
      </c>
      <c r="BK335" s="219">
        <f>ROUND(I335*H335,2)</f>
        <v>0</v>
      </c>
      <c r="BL335" s="20" t="s">
        <v>133</v>
      </c>
      <c r="BM335" s="218" t="s">
        <v>390</v>
      </c>
    </row>
    <row r="336" s="13" customFormat="1">
      <c r="A336" s="13"/>
      <c r="B336" s="220"/>
      <c r="C336" s="221"/>
      <c r="D336" s="222" t="s">
        <v>134</v>
      </c>
      <c r="E336" s="223" t="s">
        <v>19</v>
      </c>
      <c r="F336" s="224" t="s">
        <v>146</v>
      </c>
      <c r="G336" s="221"/>
      <c r="H336" s="225">
        <v>5</v>
      </c>
      <c r="I336" s="226"/>
      <c r="J336" s="221"/>
      <c r="K336" s="221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134</v>
      </c>
      <c r="AU336" s="231" t="s">
        <v>78</v>
      </c>
      <c r="AV336" s="13" t="s">
        <v>78</v>
      </c>
      <c r="AW336" s="13" t="s">
        <v>135</v>
      </c>
      <c r="AX336" s="13" t="s">
        <v>68</v>
      </c>
      <c r="AY336" s="231" t="s">
        <v>126</v>
      </c>
    </row>
    <row r="337" s="14" customFormat="1">
      <c r="A337" s="14"/>
      <c r="B337" s="232"/>
      <c r="C337" s="233"/>
      <c r="D337" s="222" t="s">
        <v>134</v>
      </c>
      <c r="E337" s="234" t="s">
        <v>19</v>
      </c>
      <c r="F337" s="235" t="s">
        <v>391</v>
      </c>
      <c r="G337" s="233"/>
      <c r="H337" s="234" t="s">
        <v>19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1" t="s">
        <v>134</v>
      </c>
      <c r="AU337" s="241" t="s">
        <v>78</v>
      </c>
      <c r="AV337" s="14" t="s">
        <v>76</v>
      </c>
      <c r="AW337" s="14" t="s">
        <v>135</v>
      </c>
      <c r="AX337" s="14" t="s">
        <v>68</v>
      </c>
      <c r="AY337" s="241" t="s">
        <v>126</v>
      </c>
    </row>
    <row r="338" s="15" customFormat="1">
      <c r="A338" s="15"/>
      <c r="B338" s="242"/>
      <c r="C338" s="243"/>
      <c r="D338" s="222" t="s">
        <v>134</v>
      </c>
      <c r="E338" s="244" t="s">
        <v>19</v>
      </c>
      <c r="F338" s="245" t="s">
        <v>137</v>
      </c>
      <c r="G338" s="243"/>
      <c r="H338" s="246">
        <v>5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2" t="s">
        <v>134</v>
      </c>
      <c r="AU338" s="252" t="s">
        <v>78</v>
      </c>
      <c r="AV338" s="15" t="s">
        <v>138</v>
      </c>
      <c r="AW338" s="15" t="s">
        <v>135</v>
      </c>
      <c r="AX338" s="15" t="s">
        <v>68</v>
      </c>
      <c r="AY338" s="252" t="s">
        <v>126</v>
      </c>
    </row>
    <row r="339" s="16" customFormat="1">
      <c r="A339" s="16"/>
      <c r="B339" s="253"/>
      <c r="C339" s="254"/>
      <c r="D339" s="222" t="s">
        <v>134</v>
      </c>
      <c r="E339" s="255" t="s">
        <v>19</v>
      </c>
      <c r="F339" s="256" t="s">
        <v>139</v>
      </c>
      <c r="G339" s="254"/>
      <c r="H339" s="257">
        <v>5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3" t="s">
        <v>134</v>
      </c>
      <c r="AU339" s="263" t="s">
        <v>78</v>
      </c>
      <c r="AV339" s="16" t="s">
        <v>133</v>
      </c>
      <c r="AW339" s="16" t="s">
        <v>135</v>
      </c>
      <c r="AX339" s="16" t="s">
        <v>76</v>
      </c>
      <c r="AY339" s="263" t="s">
        <v>126</v>
      </c>
    </row>
    <row r="340" s="2" customFormat="1" ht="16.5" customHeight="1">
      <c r="A340" s="41"/>
      <c r="B340" s="42"/>
      <c r="C340" s="207" t="s">
        <v>271</v>
      </c>
      <c r="D340" s="207" t="s">
        <v>128</v>
      </c>
      <c r="E340" s="208" t="s">
        <v>392</v>
      </c>
      <c r="F340" s="209" t="s">
        <v>393</v>
      </c>
      <c r="G340" s="210" t="s">
        <v>144</v>
      </c>
      <c r="H340" s="211">
        <v>6</v>
      </c>
      <c r="I340" s="212"/>
      <c r="J340" s="213">
        <f>ROUND(I340*H340,2)</f>
        <v>0</v>
      </c>
      <c r="K340" s="209" t="s">
        <v>150</v>
      </c>
      <c r="L340" s="47"/>
      <c r="M340" s="214" t="s">
        <v>19</v>
      </c>
      <c r="N340" s="215" t="s">
        <v>39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133</v>
      </c>
      <c r="AT340" s="218" t="s">
        <v>128</v>
      </c>
      <c r="AU340" s="218" t="s">
        <v>78</v>
      </c>
      <c r="AY340" s="20" t="s">
        <v>126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76</v>
      </c>
      <c r="BK340" s="219">
        <f>ROUND(I340*H340,2)</f>
        <v>0</v>
      </c>
      <c r="BL340" s="20" t="s">
        <v>133</v>
      </c>
      <c r="BM340" s="218" t="s">
        <v>394</v>
      </c>
    </row>
    <row r="341" s="2" customFormat="1">
      <c r="A341" s="41"/>
      <c r="B341" s="42"/>
      <c r="C341" s="43"/>
      <c r="D341" s="264" t="s">
        <v>152</v>
      </c>
      <c r="E341" s="43"/>
      <c r="F341" s="265" t="s">
        <v>395</v>
      </c>
      <c r="G341" s="43"/>
      <c r="H341" s="43"/>
      <c r="I341" s="266"/>
      <c r="J341" s="43"/>
      <c r="K341" s="43"/>
      <c r="L341" s="47"/>
      <c r="M341" s="267"/>
      <c r="N341" s="268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152</v>
      </c>
      <c r="AU341" s="20" t="s">
        <v>78</v>
      </c>
    </row>
    <row r="342" s="13" customFormat="1">
      <c r="A342" s="13"/>
      <c r="B342" s="220"/>
      <c r="C342" s="221"/>
      <c r="D342" s="222" t="s">
        <v>134</v>
      </c>
      <c r="E342" s="223" t="s">
        <v>19</v>
      </c>
      <c r="F342" s="224" t="s">
        <v>145</v>
      </c>
      <c r="G342" s="221"/>
      <c r="H342" s="225">
        <v>6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134</v>
      </c>
      <c r="AU342" s="231" t="s">
        <v>78</v>
      </c>
      <c r="AV342" s="13" t="s">
        <v>78</v>
      </c>
      <c r="AW342" s="13" t="s">
        <v>135</v>
      </c>
      <c r="AX342" s="13" t="s">
        <v>68</v>
      </c>
      <c r="AY342" s="231" t="s">
        <v>126</v>
      </c>
    </row>
    <row r="343" s="14" customFormat="1">
      <c r="A343" s="14"/>
      <c r="B343" s="232"/>
      <c r="C343" s="233"/>
      <c r="D343" s="222" t="s">
        <v>134</v>
      </c>
      <c r="E343" s="234" t="s">
        <v>19</v>
      </c>
      <c r="F343" s="235" t="s">
        <v>396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1" t="s">
        <v>134</v>
      </c>
      <c r="AU343" s="241" t="s">
        <v>78</v>
      </c>
      <c r="AV343" s="14" t="s">
        <v>76</v>
      </c>
      <c r="AW343" s="14" t="s">
        <v>135</v>
      </c>
      <c r="AX343" s="14" t="s">
        <v>68</v>
      </c>
      <c r="AY343" s="241" t="s">
        <v>126</v>
      </c>
    </row>
    <row r="344" s="14" customFormat="1">
      <c r="A344" s="14"/>
      <c r="B344" s="232"/>
      <c r="C344" s="233"/>
      <c r="D344" s="222" t="s">
        <v>134</v>
      </c>
      <c r="E344" s="234" t="s">
        <v>19</v>
      </c>
      <c r="F344" s="235" t="s">
        <v>382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1" t="s">
        <v>134</v>
      </c>
      <c r="AU344" s="241" t="s">
        <v>78</v>
      </c>
      <c r="AV344" s="14" t="s">
        <v>76</v>
      </c>
      <c r="AW344" s="14" t="s">
        <v>135</v>
      </c>
      <c r="AX344" s="14" t="s">
        <v>68</v>
      </c>
      <c r="AY344" s="241" t="s">
        <v>126</v>
      </c>
    </row>
    <row r="345" s="15" customFormat="1">
      <c r="A345" s="15"/>
      <c r="B345" s="242"/>
      <c r="C345" s="243"/>
      <c r="D345" s="222" t="s">
        <v>134</v>
      </c>
      <c r="E345" s="244" t="s">
        <v>19</v>
      </c>
      <c r="F345" s="245" t="s">
        <v>137</v>
      </c>
      <c r="G345" s="243"/>
      <c r="H345" s="246">
        <v>6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2" t="s">
        <v>134</v>
      </c>
      <c r="AU345" s="252" t="s">
        <v>78</v>
      </c>
      <c r="AV345" s="15" t="s">
        <v>138</v>
      </c>
      <c r="AW345" s="15" t="s">
        <v>135</v>
      </c>
      <c r="AX345" s="15" t="s">
        <v>68</v>
      </c>
      <c r="AY345" s="252" t="s">
        <v>126</v>
      </c>
    </row>
    <row r="346" s="16" customFormat="1">
      <c r="A346" s="16"/>
      <c r="B346" s="253"/>
      <c r="C346" s="254"/>
      <c r="D346" s="222" t="s">
        <v>134</v>
      </c>
      <c r="E346" s="255" t="s">
        <v>19</v>
      </c>
      <c r="F346" s="256" t="s">
        <v>139</v>
      </c>
      <c r="G346" s="254"/>
      <c r="H346" s="257">
        <v>6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63" t="s">
        <v>134</v>
      </c>
      <c r="AU346" s="263" t="s">
        <v>78</v>
      </c>
      <c r="AV346" s="16" t="s">
        <v>133</v>
      </c>
      <c r="AW346" s="16" t="s">
        <v>135</v>
      </c>
      <c r="AX346" s="16" t="s">
        <v>76</v>
      </c>
      <c r="AY346" s="263" t="s">
        <v>126</v>
      </c>
    </row>
    <row r="347" s="12" customFormat="1" ht="22.8" customHeight="1">
      <c r="A347" s="12"/>
      <c r="B347" s="191"/>
      <c r="C347" s="192"/>
      <c r="D347" s="193" t="s">
        <v>67</v>
      </c>
      <c r="E347" s="205" t="s">
        <v>188</v>
      </c>
      <c r="F347" s="205" t="s">
        <v>397</v>
      </c>
      <c r="G347" s="192"/>
      <c r="H347" s="192"/>
      <c r="I347" s="195"/>
      <c r="J347" s="206">
        <f>BK347</f>
        <v>0</v>
      </c>
      <c r="K347" s="192"/>
      <c r="L347" s="197"/>
      <c r="M347" s="198"/>
      <c r="N347" s="199"/>
      <c r="O347" s="199"/>
      <c r="P347" s="200">
        <f>SUM(P348:P369)</f>
        <v>0</v>
      </c>
      <c r="Q347" s="199"/>
      <c r="R347" s="200">
        <f>SUM(R348:R369)</f>
        <v>0</v>
      </c>
      <c r="S347" s="199"/>
      <c r="T347" s="201">
        <f>SUM(T348:T369)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2" t="s">
        <v>76</v>
      </c>
      <c r="AT347" s="203" t="s">
        <v>67</v>
      </c>
      <c r="AU347" s="203" t="s">
        <v>76</v>
      </c>
      <c r="AY347" s="202" t="s">
        <v>126</v>
      </c>
      <c r="BK347" s="204">
        <f>SUM(BK348:BK369)</f>
        <v>0</v>
      </c>
    </row>
    <row r="348" s="2" customFormat="1" ht="16.5" customHeight="1">
      <c r="A348" s="41"/>
      <c r="B348" s="42"/>
      <c r="C348" s="207" t="s">
        <v>398</v>
      </c>
      <c r="D348" s="207" t="s">
        <v>128</v>
      </c>
      <c r="E348" s="208" t="s">
        <v>399</v>
      </c>
      <c r="F348" s="209" t="s">
        <v>400</v>
      </c>
      <c r="G348" s="210" t="s">
        <v>158</v>
      </c>
      <c r="H348" s="211">
        <v>1.8</v>
      </c>
      <c r="I348" s="212"/>
      <c r="J348" s="213">
        <f>ROUND(I348*H348,2)</f>
        <v>0</v>
      </c>
      <c r="K348" s="209" t="s">
        <v>150</v>
      </c>
      <c r="L348" s="47"/>
      <c r="M348" s="214" t="s">
        <v>19</v>
      </c>
      <c r="N348" s="215" t="s">
        <v>39</v>
      </c>
      <c r="O348" s="87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133</v>
      </c>
      <c r="AT348" s="218" t="s">
        <v>128</v>
      </c>
      <c r="AU348" s="218" t="s">
        <v>78</v>
      </c>
      <c r="AY348" s="20" t="s">
        <v>126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76</v>
      </c>
      <c r="BK348" s="219">
        <f>ROUND(I348*H348,2)</f>
        <v>0</v>
      </c>
      <c r="BL348" s="20" t="s">
        <v>133</v>
      </c>
      <c r="BM348" s="218" t="s">
        <v>401</v>
      </c>
    </row>
    <row r="349" s="2" customFormat="1">
      <c r="A349" s="41"/>
      <c r="B349" s="42"/>
      <c r="C349" s="43"/>
      <c r="D349" s="264" t="s">
        <v>152</v>
      </c>
      <c r="E349" s="43"/>
      <c r="F349" s="265" t="s">
        <v>402</v>
      </c>
      <c r="G349" s="43"/>
      <c r="H349" s="43"/>
      <c r="I349" s="266"/>
      <c r="J349" s="43"/>
      <c r="K349" s="43"/>
      <c r="L349" s="47"/>
      <c r="M349" s="267"/>
      <c r="N349" s="268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152</v>
      </c>
      <c r="AU349" s="20" t="s">
        <v>78</v>
      </c>
    </row>
    <row r="350" s="13" customFormat="1">
      <c r="A350" s="13"/>
      <c r="B350" s="220"/>
      <c r="C350" s="221"/>
      <c r="D350" s="222" t="s">
        <v>134</v>
      </c>
      <c r="E350" s="223" t="s">
        <v>19</v>
      </c>
      <c r="F350" s="224" t="s">
        <v>403</v>
      </c>
      <c r="G350" s="221"/>
      <c r="H350" s="225">
        <v>1.8</v>
      </c>
      <c r="I350" s="226"/>
      <c r="J350" s="221"/>
      <c r="K350" s="221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134</v>
      </c>
      <c r="AU350" s="231" t="s">
        <v>78</v>
      </c>
      <c r="AV350" s="13" t="s">
        <v>78</v>
      </c>
      <c r="AW350" s="13" t="s">
        <v>135</v>
      </c>
      <c r="AX350" s="13" t="s">
        <v>68</v>
      </c>
      <c r="AY350" s="231" t="s">
        <v>126</v>
      </c>
    </row>
    <row r="351" s="15" customFormat="1">
      <c r="A351" s="15"/>
      <c r="B351" s="242"/>
      <c r="C351" s="243"/>
      <c r="D351" s="222" t="s">
        <v>134</v>
      </c>
      <c r="E351" s="244" t="s">
        <v>19</v>
      </c>
      <c r="F351" s="245" t="s">
        <v>137</v>
      </c>
      <c r="G351" s="243"/>
      <c r="H351" s="246">
        <v>1.8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2" t="s">
        <v>134</v>
      </c>
      <c r="AU351" s="252" t="s">
        <v>78</v>
      </c>
      <c r="AV351" s="15" t="s">
        <v>138</v>
      </c>
      <c r="AW351" s="15" t="s">
        <v>135</v>
      </c>
      <c r="AX351" s="15" t="s">
        <v>68</v>
      </c>
      <c r="AY351" s="252" t="s">
        <v>126</v>
      </c>
    </row>
    <row r="352" s="16" customFormat="1">
      <c r="A352" s="16"/>
      <c r="B352" s="253"/>
      <c r="C352" s="254"/>
      <c r="D352" s="222" t="s">
        <v>134</v>
      </c>
      <c r="E352" s="255" t="s">
        <v>19</v>
      </c>
      <c r="F352" s="256" t="s">
        <v>139</v>
      </c>
      <c r="G352" s="254"/>
      <c r="H352" s="257">
        <v>1.8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3" t="s">
        <v>134</v>
      </c>
      <c r="AU352" s="263" t="s">
        <v>78</v>
      </c>
      <c r="AV352" s="16" t="s">
        <v>133</v>
      </c>
      <c r="AW352" s="16" t="s">
        <v>135</v>
      </c>
      <c r="AX352" s="16" t="s">
        <v>76</v>
      </c>
      <c r="AY352" s="263" t="s">
        <v>126</v>
      </c>
    </row>
    <row r="353" s="2" customFormat="1" ht="16.5" customHeight="1">
      <c r="A353" s="41"/>
      <c r="B353" s="42"/>
      <c r="C353" s="269" t="s">
        <v>275</v>
      </c>
      <c r="D353" s="269" t="s">
        <v>222</v>
      </c>
      <c r="E353" s="270" t="s">
        <v>404</v>
      </c>
      <c r="F353" s="271" t="s">
        <v>405</v>
      </c>
      <c r="G353" s="272" t="s">
        <v>158</v>
      </c>
      <c r="H353" s="273">
        <v>1.8360000000000001</v>
      </c>
      <c r="I353" s="274"/>
      <c r="J353" s="275">
        <f>ROUND(I353*H353,2)</f>
        <v>0</v>
      </c>
      <c r="K353" s="271" t="s">
        <v>132</v>
      </c>
      <c r="L353" s="276"/>
      <c r="M353" s="277" t="s">
        <v>19</v>
      </c>
      <c r="N353" s="278" t="s">
        <v>39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151</v>
      </c>
      <c r="AT353" s="218" t="s">
        <v>222</v>
      </c>
      <c r="AU353" s="218" t="s">
        <v>78</v>
      </c>
      <c r="AY353" s="20" t="s">
        <v>126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76</v>
      </c>
      <c r="BK353" s="219">
        <f>ROUND(I353*H353,2)</f>
        <v>0</v>
      </c>
      <c r="BL353" s="20" t="s">
        <v>133</v>
      </c>
      <c r="BM353" s="218" t="s">
        <v>406</v>
      </c>
    </row>
    <row r="354" s="13" customFormat="1">
      <c r="A354" s="13"/>
      <c r="B354" s="220"/>
      <c r="C354" s="221"/>
      <c r="D354" s="222" t="s">
        <v>134</v>
      </c>
      <c r="E354" s="223" t="s">
        <v>19</v>
      </c>
      <c r="F354" s="224" t="s">
        <v>407</v>
      </c>
      <c r="G354" s="221"/>
      <c r="H354" s="225">
        <v>1.8360000000000001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134</v>
      </c>
      <c r="AU354" s="231" t="s">
        <v>78</v>
      </c>
      <c r="AV354" s="13" t="s">
        <v>78</v>
      </c>
      <c r="AW354" s="13" t="s">
        <v>135</v>
      </c>
      <c r="AX354" s="13" t="s">
        <v>68</v>
      </c>
      <c r="AY354" s="231" t="s">
        <v>126</v>
      </c>
    </row>
    <row r="355" s="16" customFormat="1">
      <c r="A355" s="16"/>
      <c r="B355" s="253"/>
      <c r="C355" s="254"/>
      <c r="D355" s="222" t="s">
        <v>134</v>
      </c>
      <c r="E355" s="255" t="s">
        <v>19</v>
      </c>
      <c r="F355" s="256" t="s">
        <v>139</v>
      </c>
      <c r="G355" s="254"/>
      <c r="H355" s="257">
        <v>1.8360000000000001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63" t="s">
        <v>134</v>
      </c>
      <c r="AU355" s="263" t="s">
        <v>78</v>
      </c>
      <c r="AV355" s="16" t="s">
        <v>133</v>
      </c>
      <c r="AW355" s="16" t="s">
        <v>135</v>
      </c>
      <c r="AX355" s="16" t="s">
        <v>76</v>
      </c>
      <c r="AY355" s="263" t="s">
        <v>126</v>
      </c>
    </row>
    <row r="356" s="2" customFormat="1" ht="16.5" customHeight="1">
      <c r="A356" s="41"/>
      <c r="B356" s="42"/>
      <c r="C356" s="207" t="s">
        <v>408</v>
      </c>
      <c r="D356" s="207" t="s">
        <v>128</v>
      </c>
      <c r="E356" s="208" t="s">
        <v>409</v>
      </c>
      <c r="F356" s="209" t="s">
        <v>410</v>
      </c>
      <c r="G356" s="210" t="s">
        <v>158</v>
      </c>
      <c r="H356" s="211">
        <v>22</v>
      </c>
      <c r="I356" s="212"/>
      <c r="J356" s="213">
        <f>ROUND(I356*H356,2)</f>
        <v>0</v>
      </c>
      <c r="K356" s="209" t="s">
        <v>132</v>
      </c>
      <c r="L356" s="47"/>
      <c r="M356" s="214" t="s">
        <v>19</v>
      </c>
      <c r="N356" s="215" t="s">
        <v>39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133</v>
      </c>
      <c r="AT356" s="218" t="s">
        <v>128</v>
      </c>
      <c r="AU356" s="218" t="s">
        <v>78</v>
      </c>
      <c r="AY356" s="20" t="s">
        <v>126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76</v>
      </c>
      <c r="BK356" s="219">
        <f>ROUND(I356*H356,2)</f>
        <v>0</v>
      </c>
      <c r="BL356" s="20" t="s">
        <v>133</v>
      </c>
      <c r="BM356" s="218" t="s">
        <v>411</v>
      </c>
    </row>
    <row r="357" s="13" customFormat="1">
      <c r="A357" s="13"/>
      <c r="B357" s="220"/>
      <c r="C357" s="221"/>
      <c r="D357" s="222" t="s">
        <v>134</v>
      </c>
      <c r="E357" s="223" t="s">
        <v>19</v>
      </c>
      <c r="F357" s="224" t="s">
        <v>203</v>
      </c>
      <c r="G357" s="221"/>
      <c r="H357" s="225">
        <v>22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134</v>
      </c>
      <c r="AU357" s="231" t="s">
        <v>78</v>
      </c>
      <c r="AV357" s="13" t="s">
        <v>78</v>
      </c>
      <c r="AW357" s="13" t="s">
        <v>135</v>
      </c>
      <c r="AX357" s="13" t="s">
        <v>68</v>
      </c>
      <c r="AY357" s="231" t="s">
        <v>126</v>
      </c>
    </row>
    <row r="358" s="14" customFormat="1">
      <c r="A358" s="14"/>
      <c r="B358" s="232"/>
      <c r="C358" s="233"/>
      <c r="D358" s="222" t="s">
        <v>134</v>
      </c>
      <c r="E358" s="234" t="s">
        <v>19</v>
      </c>
      <c r="F358" s="235" t="s">
        <v>412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1" t="s">
        <v>134</v>
      </c>
      <c r="AU358" s="241" t="s">
        <v>78</v>
      </c>
      <c r="AV358" s="14" t="s">
        <v>76</v>
      </c>
      <c r="AW358" s="14" t="s">
        <v>135</v>
      </c>
      <c r="AX358" s="14" t="s">
        <v>68</v>
      </c>
      <c r="AY358" s="241" t="s">
        <v>126</v>
      </c>
    </row>
    <row r="359" s="15" customFormat="1">
      <c r="A359" s="15"/>
      <c r="B359" s="242"/>
      <c r="C359" s="243"/>
      <c r="D359" s="222" t="s">
        <v>134</v>
      </c>
      <c r="E359" s="244" t="s">
        <v>19</v>
      </c>
      <c r="F359" s="245" t="s">
        <v>137</v>
      </c>
      <c r="G359" s="243"/>
      <c r="H359" s="246">
        <v>22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2" t="s">
        <v>134</v>
      </c>
      <c r="AU359" s="252" t="s">
        <v>78</v>
      </c>
      <c r="AV359" s="15" t="s">
        <v>138</v>
      </c>
      <c r="AW359" s="15" t="s">
        <v>135</v>
      </c>
      <c r="AX359" s="15" t="s">
        <v>68</v>
      </c>
      <c r="AY359" s="252" t="s">
        <v>126</v>
      </c>
    </row>
    <row r="360" s="16" customFormat="1">
      <c r="A360" s="16"/>
      <c r="B360" s="253"/>
      <c r="C360" s="254"/>
      <c r="D360" s="222" t="s">
        <v>134</v>
      </c>
      <c r="E360" s="255" t="s">
        <v>19</v>
      </c>
      <c r="F360" s="256" t="s">
        <v>139</v>
      </c>
      <c r="G360" s="254"/>
      <c r="H360" s="257">
        <v>22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3" t="s">
        <v>134</v>
      </c>
      <c r="AU360" s="263" t="s">
        <v>78</v>
      </c>
      <c r="AV360" s="16" t="s">
        <v>133</v>
      </c>
      <c r="AW360" s="16" t="s">
        <v>135</v>
      </c>
      <c r="AX360" s="16" t="s">
        <v>76</v>
      </c>
      <c r="AY360" s="263" t="s">
        <v>126</v>
      </c>
    </row>
    <row r="361" s="2" customFormat="1" ht="16.5" customHeight="1">
      <c r="A361" s="41"/>
      <c r="B361" s="42"/>
      <c r="C361" s="269" t="s">
        <v>278</v>
      </c>
      <c r="D361" s="269" t="s">
        <v>222</v>
      </c>
      <c r="E361" s="270" t="s">
        <v>413</v>
      </c>
      <c r="F361" s="271" t="s">
        <v>414</v>
      </c>
      <c r="G361" s="272" t="s">
        <v>158</v>
      </c>
      <c r="H361" s="273">
        <v>23.100000000000001</v>
      </c>
      <c r="I361" s="274"/>
      <c r="J361" s="275">
        <f>ROUND(I361*H361,2)</f>
        <v>0</v>
      </c>
      <c r="K361" s="271" t="s">
        <v>132</v>
      </c>
      <c r="L361" s="276"/>
      <c r="M361" s="277" t="s">
        <v>19</v>
      </c>
      <c r="N361" s="278" t="s">
        <v>39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151</v>
      </c>
      <c r="AT361" s="218" t="s">
        <v>222</v>
      </c>
      <c r="AU361" s="218" t="s">
        <v>78</v>
      </c>
      <c r="AY361" s="20" t="s">
        <v>126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76</v>
      </c>
      <c r="BK361" s="219">
        <f>ROUND(I361*H361,2)</f>
        <v>0</v>
      </c>
      <c r="BL361" s="20" t="s">
        <v>133</v>
      </c>
      <c r="BM361" s="218" t="s">
        <v>415</v>
      </c>
    </row>
    <row r="362" s="13" customFormat="1">
      <c r="A362" s="13"/>
      <c r="B362" s="220"/>
      <c r="C362" s="221"/>
      <c r="D362" s="222" t="s">
        <v>134</v>
      </c>
      <c r="E362" s="223" t="s">
        <v>19</v>
      </c>
      <c r="F362" s="224" t="s">
        <v>416</v>
      </c>
      <c r="G362" s="221"/>
      <c r="H362" s="225">
        <v>23.100000000000001</v>
      </c>
      <c r="I362" s="226"/>
      <c r="J362" s="221"/>
      <c r="K362" s="221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134</v>
      </c>
      <c r="AU362" s="231" t="s">
        <v>78</v>
      </c>
      <c r="AV362" s="13" t="s">
        <v>78</v>
      </c>
      <c r="AW362" s="13" t="s">
        <v>135</v>
      </c>
      <c r="AX362" s="13" t="s">
        <v>68</v>
      </c>
      <c r="AY362" s="231" t="s">
        <v>126</v>
      </c>
    </row>
    <row r="363" s="15" customFormat="1">
      <c r="A363" s="15"/>
      <c r="B363" s="242"/>
      <c r="C363" s="243"/>
      <c r="D363" s="222" t="s">
        <v>134</v>
      </c>
      <c r="E363" s="244" t="s">
        <v>19</v>
      </c>
      <c r="F363" s="245" t="s">
        <v>137</v>
      </c>
      <c r="G363" s="243"/>
      <c r="H363" s="246">
        <v>23.100000000000001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2" t="s">
        <v>134</v>
      </c>
      <c r="AU363" s="252" t="s">
        <v>78</v>
      </c>
      <c r="AV363" s="15" t="s">
        <v>138</v>
      </c>
      <c r="AW363" s="15" t="s">
        <v>135</v>
      </c>
      <c r="AX363" s="15" t="s">
        <v>68</v>
      </c>
      <c r="AY363" s="252" t="s">
        <v>126</v>
      </c>
    </row>
    <row r="364" s="16" customFormat="1">
      <c r="A364" s="16"/>
      <c r="B364" s="253"/>
      <c r="C364" s="254"/>
      <c r="D364" s="222" t="s">
        <v>134</v>
      </c>
      <c r="E364" s="255" t="s">
        <v>19</v>
      </c>
      <c r="F364" s="256" t="s">
        <v>139</v>
      </c>
      <c r="G364" s="254"/>
      <c r="H364" s="257">
        <v>23.100000000000001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3" t="s">
        <v>134</v>
      </c>
      <c r="AU364" s="263" t="s">
        <v>78</v>
      </c>
      <c r="AV364" s="16" t="s">
        <v>133</v>
      </c>
      <c r="AW364" s="16" t="s">
        <v>135</v>
      </c>
      <c r="AX364" s="16" t="s">
        <v>76</v>
      </c>
      <c r="AY364" s="263" t="s">
        <v>126</v>
      </c>
    </row>
    <row r="365" s="2" customFormat="1" ht="16.5" customHeight="1">
      <c r="A365" s="41"/>
      <c r="B365" s="42"/>
      <c r="C365" s="207" t="s">
        <v>417</v>
      </c>
      <c r="D365" s="207" t="s">
        <v>128</v>
      </c>
      <c r="E365" s="208" t="s">
        <v>418</v>
      </c>
      <c r="F365" s="209" t="s">
        <v>419</v>
      </c>
      <c r="G365" s="210" t="s">
        <v>144</v>
      </c>
      <c r="H365" s="211">
        <v>5</v>
      </c>
      <c r="I365" s="212"/>
      <c r="J365" s="213">
        <f>ROUND(I365*H365,2)</f>
        <v>0</v>
      </c>
      <c r="K365" s="209" t="s">
        <v>132</v>
      </c>
      <c r="L365" s="47"/>
      <c r="M365" s="214" t="s">
        <v>19</v>
      </c>
      <c r="N365" s="215" t="s">
        <v>39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133</v>
      </c>
      <c r="AT365" s="218" t="s">
        <v>128</v>
      </c>
      <c r="AU365" s="218" t="s">
        <v>78</v>
      </c>
      <c r="AY365" s="20" t="s">
        <v>126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76</v>
      </c>
      <c r="BK365" s="219">
        <f>ROUND(I365*H365,2)</f>
        <v>0</v>
      </c>
      <c r="BL365" s="20" t="s">
        <v>133</v>
      </c>
      <c r="BM365" s="218" t="s">
        <v>420</v>
      </c>
    </row>
    <row r="366" s="13" customFormat="1">
      <c r="A366" s="13"/>
      <c r="B366" s="220"/>
      <c r="C366" s="221"/>
      <c r="D366" s="222" t="s">
        <v>134</v>
      </c>
      <c r="E366" s="223" t="s">
        <v>19</v>
      </c>
      <c r="F366" s="224" t="s">
        <v>146</v>
      </c>
      <c r="G366" s="221"/>
      <c r="H366" s="225">
        <v>5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134</v>
      </c>
      <c r="AU366" s="231" t="s">
        <v>78</v>
      </c>
      <c r="AV366" s="13" t="s">
        <v>78</v>
      </c>
      <c r="AW366" s="13" t="s">
        <v>135</v>
      </c>
      <c r="AX366" s="13" t="s">
        <v>68</v>
      </c>
      <c r="AY366" s="231" t="s">
        <v>126</v>
      </c>
    </row>
    <row r="367" s="14" customFormat="1">
      <c r="A367" s="14"/>
      <c r="B367" s="232"/>
      <c r="C367" s="233"/>
      <c r="D367" s="222" t="s">
        <v>134</v>
      </c>
      <c r="E367" s="234" t="s">
        <v>19</v>
      </c>
      <c r="F367" s="235" t="s">
        <v>421</v>
      </c>
      <c r="G367" s="233"/>
      <c r="H367" s="234" t="s">
        <v>19</v>
      </c>
      <c r="I367" s="236"/>
      <c r="J367" s="233"/>
      <c r="K367" s="233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134</v>
      </c>
      <c r="AU367" s="241" t="s">
        <v>78</v>
      </c>
      <c r="AV367" s="14" t="s">
        <v>76</v>
      </c>
      <c r="AW367" s="14" t="s">
        <v>135</v>
      </c>
      <c r="AX367" s="14" t="s">
        <v>68</v>
      </c>
      <c r="AY367" s="241" t="s">
        <v>126</v>
      </c>
    </row>
    <row r="368" s="15" customFormat="1">
      <c r="A368" s="15"/>
      <c r="B368" s="242"/>
      <c r="C368" s="243"/>
      <c r="D368" s="222" t="s">
        <v>134</v>
      </c>
      <c r="E368" s="244" t="s">
        <v>19</v>
      </c>
      <c r="F368" s="245" t="s">
        <v>137</v>
      </c>
      <c r="G368" s="243"/>
      <c r="H368" s="246">
        <v>5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2" t="s">
        <v>134</v>
      </c>
      <c r="AU368" s="252" t="s">
        <v>78</v>
      </c>
      <c r="AV368" s="15" t="s">
        <v>138</v>
      </c>
      <c r="AW368" s="15" t="s">
        <v>135</v>
      </c>
      <c r="AX368" s="15" t="s">
        <v>68</v>
      </c>
      <c r="AY368" s="252" t="s">
        <v>126</v>
      </c>
    </row>
    <row r="369" s="16" customFormat="1">
      <c r="A369" s="16"/>
      <c r="B369" s="253"/>
      <c r="C369" s="254"/>
      <c r="D369" s="222" t="s">
        <v>134</v>
      </c>
      <c r="E369" s="255" t="s">
        <v>19</v>
      </c>
      <c r="F369" s="256" t="s">
        <v>139</v>
      </c>
      <c r="G369" s="254"/>
      <c r="H369" s="257">
        <v>5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63" t="s">
        <v>134</v>
      </c>
      <c r="AU369" s="263" t="s">
        <v>78</v>
      </c>
      <c r="AV369" s="16" t="s">
        <v>133</v>
      </c>
      <c r="AW369" s="16" t="s">
        <v>135</v>
      </c>
      <c r="AX369" s="16" t="s">
        <v>76</v>
      </c>
      <c r="AY369" s="263" t="s">
        <v>126</v>
      </c>
    </row>
    <row r="370" s="12" customFormat="1" ht="22.8" customHeight="1">
      <c r="A370" s="12"/>
      <c r="B370" s="191"/>
      <c r="C370" s="192"/>
      <c r="D370" s="193" t="s">
        <v>67</v>
      </c>
      <c r="E370" s="205" t="s">
        <v>422</v>
      </c>
      <c r="F370" s="205" t="s">
        <v>423</v>
      </c>
      <c r="G370" s="192"/>
      <c r="H370" s="192"/>
      <c r="I370" s="195"/>
      <c r="J370" s="206">
        <f>BK370</f>
        <v>0</v>
      </c>
      <c r="K370" s="192"/>
      <c r="L370" s="197"/>
      <c r="M370" s="198"/>
      <c r="N370" s="199"/>
      <c r="O370" s="199"/>
      <c r="P370" s="200">
        <f>SUM(P371:P384)</f>
        <v>0</v>
      </c>
      <c r="Q370" s="199"/>
      <c r="R370" s="200">
        <f>SUM(R371:R384)</f>
        <v>0</v>
      </c>
      <c r="S370" s="199"/>
      <c r="T370" s="201">
        <f>SUM(T371:T384)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2" t="s">
        <v>76</v>
      </c>
      <c r="AT370" s="203" t="s">
        <v>67</v>
      </c>
      <c r="AU370" s="203" t="s">
        <v>76</v>
      </c>
      <c r="AY370" s="202" t="s">
        <v>126</v>
      </c>
      <c r="BK370" s="204">
        <f>SUM(BK371:BK384)</f>
        <v>0</v>
      </c>
    </row>
    <row r="371" s="2" customFormat="1" ht="21.75" customHeight="1">
      <c r="A371" s="41"/>
      <c r="B371" s="42"/>
      <c r="C371" s="207" t="s">
        <v>286</v>
      </c>
      <c r="D371" s="207" t="s">
        <v>128</v>
      </c>
      <c r="E371" s="208" t="s">
        <v>424</v>
      </c>
      <c r="F371" s="209" t="s">
        <v>425</v>
      </c>
      <c r="G371" s="210" t="s">
        <v>196</v>
      </c>
      <c r="H371" s="211">
        <v>3.3100000000000001</v>
      </c>
      <c r="I371" s="212"/>
      <c r="J371" s="213">
        <f>ROUND(I371*H371,2)</f>
        <v>0</v>
      </c>
      <c r="K371" s="209" t="s">
        <v>150</v>
      </c>
      <c r="L371" s="47"/>
      <c r="M371" s="214" t="s">
        <v>19</v>
      </c>
      <c r="N371" s="215" t="s">
        <v>39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133</v>
      </c>
      <c r="AT371" s="218" t="s">
        <v>128</v>
      </c>
      <c r="AU371" s="218" t="s">
        <v>78</v>
      </c>
      <c r="AY371" s="20" t="s">
        <v>126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76</v>
      </c>
      <c r="BK371" s="219">
        <f>ROUND(I371*H371,2)</f>
        <v>0</v>
      </c>
      <c r="BL371" s="20" t="s">
        <v>133</v>
      </c>
      <c r="BM371" s="218" t="s">
        <v>426</v>
      </c>
    </row>
    <row r="372" s="2" customFormat="1">
      <c r="A372" s="41"/>
      <c r="B372" s="42"/>
      <c r="C372" s="43"/>
      <c r="D372" s="264" t="s">
        <v>152</v>
      </c>
      <c r="E372" s="43"/>
      <c r="F372" s="265" t="s">
        <v>427</v>
      </c>
      <c r="G372" s="43"/>
      <c r="H372" s="43"/>
      <c r="I372" s="266"/>
      <c r="J372" s="43"/>
      <c r="K372" s="43"/>
      <c r="L372" s="47"/>
      <c r="M372" s="267"/>
      <c r="N372" s="268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152</v>
      </c>
      <c r="AU372" s="20" t="s">
        <v>78</v>
      </c>
    </row>
    <row r="373" s="2" customFormat="1" ht="16.5" customHeight="1">
      <c r="A373" s="41"/>
      <c r="B373" s="42"/>
      <c r="C373" s="207" t="s">
        <v>428</v>
      </c>
      <c r="D373" s="207" t="s">
        <v>128</v>
      </c>
      <c r="E373" s="208" t="s">
        <v>429</v>
      </c>
      <c r="F373" s="209" t="s">
        <v>430</v>
      </c>
      <c r="G373" s="210" t="s">
        <v>196</v>
      </c>
      <c r="H373" s="211">
        <v>3.3100000000000001</v>
      </c>
      <c r="I373" s="212"/>
      <c r="J373" s="213">
        <f>ROUND(I373*H373,2)</f>
        <v>0</v>
      </c>
      <c r="K373" s="209" t="s">
        <v>150</v>
      </c>
      <c r="L373" s="47"/>
      <c r="M373" s="214" t="s">
        <v>19</v>
      </c>
      <c r="N373" s="215" t="s">
        <v>39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133</v>
      </c>
      <c r="AT373" s="218" t="s">
        <v>128</v>
      </c>
      <c r="AU373" s="218" t="s">
        <v>78</v>
      </c>
      <c r="AY373" s="20" t="s">
        <v>126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76</v>
      </c>
      <c r="BK373" s="219">
        <f>ROUND(I373*H373,2)</f>
        <v>0</v>
      </c>
      <c r="BL373" s="20" t="s">
        <v>133</v>
      </c>
      <c r="BM373" s="218" t="s">
        <v>431</v>
      </c>
    </row>
    <row r="374" s="2" customFormat="1">
      <c r="A374" s="41"/>
      <c r="B374" s="42"/>
      <c r="C374" s="43"/>
      <c r="D374" s="264" t="s">
        <v>152</v>
      </c>
      <c r="E374" s="43"/>
      <c r="F374" s="265" t="s">
        <v>432</v>
      </c>
      <c r="G374" s="43"/>
      <c r="H374" s="43"/>
      <c r="I374" s="266"/>
      <c r="J374" s="43"/>
      <c r="K374" s="43"/>
      <c r="L374" s="47"/>
      <c r="M374" s="267"/>
      <c r="N374" s="268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152</v>
      </c>
      <c r="AU374" s="20" t="s">
        <v>78</v>
      </c>
    </row>
    <row r="375" s="2" customFormat="1" ht="16.5" customHeight="1">
      <c r="A375" s="41"/>
      <c r="B375" s="42"/>
      <c r="C375" s="207" t="s">
        <v>290</v>
      </c>
      <c r="D375" s="207" t="s">
        <v>128</v>
      </c>
      <c r="E375" s="208" t="s">
        <v>433</v>
      </c>
      <c r="F375" s="209" t="s">
        <v>434</v>
      </c>
      <c r="G375" s="210" t="s">
        <v>196</v>
      </c>
      <c r="H375" s="211">
        <v>26.48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39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133</v>
      </c>
      <c r="AT375" s="218" t="s">
        <v>128</v>
      </c>
      <c r="AU375" s="218" t="s">
        <v>78</v>
      </c>
      <c r="AY375" s="20" t="s">
        <v>126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76</v>
      </c>
      <c r="BK375" s="219">
        <f>ROUND(I375*H375,2)</f>
        <v>0</v>
      </c>
      <c r="BL375" s="20" t="s">
        <v>133</v>
      </c>
      <c r="BM375" s="218" t="s">
        <v>435</v>
      </c>
    </row>
    <row r="376" s="2" customFormat="1">
      <c r="A376" s="41"/>
      <c r="B376" s="42"/>
      <c r="C376" s="43"/>
      <c r="D376" s="264" t="s">
        <v>152</v>
      </c>
      <c r="E376" s="43"/>
      <c r="F376" s="265" t="s">
        <v>436</v>
      </c>
      <c r="G376" s="43"/>
      <c r="H376" s="43"/>
      <c r="I376" s="266"/>
      <c r="J376" s="43"/>
      <c r="K376" s="43"/>
      <c r="L376" s="47"/>
      <c r="M376" s="267"/>
      <c r="N376" s="268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152</v>
      </c>
      <c r="AU376" s="20" t="s">
        <v>78</v>
      </c>
    </row>
    <row r="377" s="13" customFormat="1">
      <c r="A377" s="13"/>
      <c r="B377" s="220"/>
      <c r="C377" s="221"/>
      <c r="D377" s="222" t="s">
        <v>134</v>
      </c>
      <c r="E377" s="223" t="s">
        <v>19</v>
      </c>
      <c r="F377" s="224" t="s">
        <v>437</v>
      </c>
      <c r="G377" s="221"/>
      <c r="H377" s="225">
        <v>26.48</v>
      </c>
      <c r="I377" s="226"/>
      <c r="J377" s="221"/>
      <c r="K377" s="221"/>
      <c r="L377" s="227"/>
      <c r="M377" s="228"/>
      <c r="N377" s="229"/>
      <c r="O377" s="229"/>
      <c r="P377" s="229"/>
      <c r="Q377" s="229"/>
      <c r="R377" s="229"/>
      <c r="S377" s="229"/>
      <c r="T377" s="23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1" t="s">
        <v>134</v>
      </c>
      <c r="AU377" s="231" t="s">
        <v>78</v>
      </c>
      <c r="AV377" s="13" t="s">
        <v>78</v>
      </c>
      <c r="AW377" s="13" t="s">
        <v>135</v>
      </c>
      <c r="AX377" s="13" t="s">
        <v>68</v>
      </c>
      <c r="AY377" s="231" t="s">
        <v>126</v>
      </c>
    </row>
    <row r="378" s="15" customFormat="1">
      <c r="A378" s="15"/>
      <c r="B378" s="242"/>
      <c r="C378" s="243"/>
      <c r="D378" s="222" t="s">
        <v>134</v>
      </c>
      <c r="E378" s="244" t="s">
        <v>19</v>
      </c>
      <c r="F378" s="245" t="s">
        <v>137</v>
      </c>
      <c r="G378" s="243"/>
      <c r="H378" s="246">
        <v>26.48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2" t="s">
        <v>134</v>
      </c>
      <c r="AU378" s="252" t="s">
        <v>78</v>
      </c>
      <c r="AV378" s="15" t="s">
        <v>138</v>
      </c>
      <c r="AW378" s="15" t="s">
        <v>135</v>
      </c>
      <c r="AX378" s="15" t="s">
        <v>68</v>
      </c>
      <c r="AY378" s="252" t="s">
        <v>126</v>
      </c>
    </row>
    <row r="379" s="16" customFormat="1">
      <c r="A379" s="16"/>
      <c r="B379" s="253"/>
      <c r="C379" s="254"/>
      <c r="D379" s="222" t="s">
        <v>134</v>
      </c>
      <c r="E379" s="255" t="s">
        <v>19</v>
      </c>
      <c r="F379" s="256" t="s">
        <v>139</v>
      </c>
      <c r="G379" s="254"/>
      <c r="H379" s="257">
        <v>26.48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63" t="s">
        <v>134</v>
      </c>
      <c r="AU379" s="263" t="s">
        <v>78</v>
      </c>
      <c r="AV379" s="16" t="s">
        <v>133</v>
      </c>
      <c r="AW379" s="16" t="s">
        <v>135</v>
      </c>
      <c r="AX379" s="16" t="s">
        <v>76</v>
      </c>
      <c r="AY379" s="263" t="s">
        <v>126</v>
      </c>
    </row>
    <row r="380" s="2" customFormat="1" ht="21.75" customHeight="1">
      <c r="A380" s="41"/>
      <c r="B380" s="42"/>
      <c r="C380" s="207" t="s">
        <v>438</v>
      </c>
      <c r="D380" s="207" t="s">
        <v>128</v>
      </c>
      <c r="E380" s="208" t="s">
        <v>439</v>
      </c>
      <c r="F380" s="209" t="s">
        <v>440</v>
      </c>
      <c r="G380" s="210" t="s">
        <v>196</v>
      </c>
      <c r="H380" s="211">
        <v>3.3100000000000001</v>
      </c>
      <c r="I380" s="212"/>
      <c r="J380" s="213">
        <f>ROUND(I380*H380,2)</f>
        <v>0</v>
      </c>
      <c r="K380" s="209" t="s">
        <v>150</v>
      </c>
      <c r="L380" s="47"/>
      <c r="M380" s="214" t="s">
        <v>19</v>
      </c>
      <c r="N380" s="215" t="s">
        <v>39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133</v>
      </c>
      <c r="AT380" s="218" t="s">
        <v>128</v>
      </c>
      <c r="AU380" s="218" t="s">
        <v>78</v>
      </c>
      <c r="AY380" s="20" t="s">
        <v>126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76</v>
      </c>
      <c r="BK380" s="219">
        <f>ROUND(I380*H380,2)</f>
        <v>0</v>
      </c>
      <c r="BL380" s="20" t="s">
        <v>133</v>
      </c>
      <c r="BM380" s="218" t="s">
        <v>441</v>
      </c>
    </row>
    <row r="381" s="2" customFormat="1">
      <c r="A381" s="41"/>
      <c r="B381" s="42"/>
      <c r="C381" s="43"/>
      <c r="D381" s="264" t="s">
        <v>152</v>
      </c>
      <c r="E381" s="43"/>
      <c r="F381" s="265" t="s">
        <v>442</v>
      </c>
      <c r="G381" s="43"/>
      <c r="H381" s="43"/>
      <c r="I381" s="266"/>
      <c r="J381" s="43"/>
      <c r="K381" s="43"/>
      <c r="L381" s="47"/>
      <c r="M381" s="267"/>
      <c r="N381" s="268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152</v>
      </c>
      <c r="AU381" s="20" t="s">
        <v>78</v>
      </c>
    </row>
    <row r="382" s="13" customFormat="1">
      <c r="A382" s="13"/>
      <c r="B382" s="220"/>
      <c r="C382" s="221"/>
      <c r="D382" s="222" t="s">
        <v>134</v>
      </c>
      <c r="E382" s="223" t="s">
        <v>19</v>
      </c>
      <c r="F382" s="224" t="s">
        <v>443</v>
      </c>
      <c r="G382" s="221"/>
      <c r="H382" s="225">
        <v>3.3100000000000001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134</v>
      </c>
      <c r="AU382" s="231" t="s">
        <v>78</v>
      </c>
      <c r="AV382" s="13" t="s">
        <v>78</v>
      </c>
      <c r="AW382" s="13" t="s">
        <v>135</v>
      </c>
      <c r="AX382" s="13" t="s">
        <v>68</v>
      </c>
      <c r="AY382" s="231" t="s">
        <v>126</v>
      </c>
    </row>
    <row r="383" s="15" customFormat="1">
      <c r="A383" s="15"/>
      <c r="B383" s="242"/>
      <c r="C383" s="243"/>
      <c r="D383" s="222" t="s">
        <v>134</v>
      </c>
      <c r="E383" s="244" t="s">
        <v>19</v>
      </c>
      <c r="F383" s="245" t="s">
        <v>137</v>
      </c>
      <c r="G383" s="243"/>
      <c r="H383" s="246">
        <v>3.3100000000000001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2" t="s">
        <v>134</v>
      </c>
      <c r="AU383" s="252" t="s">
        <v>78</v>
      </c>
      <c r="AV383" s="15" t="s">
        <v>138</v>
      </c>
      <c r="AW383" s="15" t="s">
        <v>135</v>
      </c>
      <c r="AX383" s="15" t="s">
        <v>68</v>
      </c>
      <c r="AY383" s="252" t="s">
        <v>126</v>
      </c>
    </row>
    <row r="384" s="16" customFormat="1">
      <c r="A384" s="16"/>
      <c r="B384" s="253"/>
      <c r="C384" s="254"/>
      <c r="D384" s="222" t="s">
        <v>134</v>
      </c>
      <c r="E384" s="255" t="s">
        <v>19</v>
      </c>
      <c r="F384" s="256" t="s">
        <v>139</v>
      </c>
      <c r="G384" s="254"/>
      <c r="H384" s="257">
        <v>3.3100000000000001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63" t="s">
        <v>134</v>
      </c>
      <c r="AU384" s="263" t="s">
        <v>78</v>
      </c>
      <c r="AV384" s="16" t="s">
        <v>133</v>
      </c>
      <c r="AW384" s="16" t="s">
        <v>135</v>
      </c>
      <c r="AX384" s="16" t="s">
        <v>76</v>
      </c>
      <c r="AY384" s="263" t="s">
        <v>126</v>
      </c>
    </row>
    <row r="385" s="12" customFormat="1" ht="22.8" customHeight="1">
      <c r="A385" s="12"/>
      <c r="B385" s="191"/>
      <c r="C385" s="192"/>
      <c r="D385" s="193" t="s">
        <v>67</v>
      </c>
      <c r="E385" s="205" t="s">
        <v>444</v>
      </c>
      <c r="F385" s="205" t="s">
        <v>445</v>
      </c>
      <c r="G385" s="192"/>
      <c r="H385" s="192"/>
      <c r="I385" s="195"/>
      <c r="J385" s="206">
        <f>BK385</f>
        <v>0</v>
      </c>
      <c r="K385" s="192"/>
      <c r="L385" s="197"/>
      <c r="M385" s="198"/>
      <c r="N385" s="199"/>
      <c r="O385" s="199"/>
      <c r="P385" s="200">
        <f>SUM(P386:P387)</f>
        <v>0</v>
      </c>
      <c r="Q385" s="199"/>
      <c r="R385" s="200">
        <f>SUM(R386:R387)</f>
        <v>0</v>
      </c>
      <c r="S385" s="199"/>
      <c r="T385" s="201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2" t="s">
        <v>76</v>
      </c>
      <c r="AT385" s="203" t="s">
        <v>67</v>
      </c>
      <c r="AU385" s="203" t="s">
        <v>76</v>
      </c>
      <c r="AY385" s="202" t="s">
        <v>126</v>
      </c>
      <c r="BK385" s="204">
        <f>SUM(BK386:BK387)</f>
        <v>0</v>
      </c>
    </row>
    <row r="386" s="2" customFormat="1" ht="16.5" customHeight="1">
      <c r="A386" s="41"/>
      <c r="B386" s="42"/>
      <c r="C386" s="207" t="s">
        <v>295</v>
      </c>
      <c r="D386" s="207" t="s">
        <v>128</v>
      </c>
      <c r="E386" s="208" t="s">
        <v>446</v>
      </c>
      <c r="F386" s="209" t="s">
        <v>447</v>
      </c>
      <c r="G386" s="210" t="s">
        <v>196</v>
      </c>
      <c r="H386" s="211">
        <v>58.651000000000003</v>
      </c>
      <c r="I386" s="212"/>
      <c r="J386" s="213">
        <f>ROUND(I386*H386,2)</f>
        <v>0</v>
      </c>
      <c r="K386" s="209" t="s">
        <v>150</v>
      </c>
      <c r="L386" s="47"/>
      <c r="M386" s="214" t="s">
        <v>19</v>
      </c>
      <c r="N386" s="215" t="s">
        <v>39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133</v>
      </c>
      <c r="AT386" s="218" t="s">
        <v>128</v>
      </c>
      <c r="AU386" s="218" t="s">
        <v>78</v>
      </c>
      <c r="AY386" s="20" t="s">
        <v>126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76</v>
      </c>
      <c r="BK386" s="219">
        <f>ROUND(I386*H386,2)</f>
        <v>0</v>
      </c>
      <c r="BL386" s="20" t="s">
        <v>133</v>
      </c>
      <c r="BM386" s="218" t="s">
        <v>448</v>
      </c>
    </row>
    <row r="387" s="2" customFormat="1">
      <c r="A387" s="41"/>
      <c r="B387" s="42"/>
      <c r="C387" s="43"/>
      <c r="D387" s="264" t="s">
        <v>152</v>
      </c>
      <c r="E387" s="43"/>
      <c r="F387" s="265" t="s">
        <v>449</v>
      </c>
      <c r="G387" s="43"/>
      <c r="H387" s="43"/>
      <c r="I387" s="266"/>
      <c r="J387" s="43"/>
      <c r="K387" s="43"/>
      <c r="L387" s="47"/>
      <c r="M387" s="267"/>
      <c r="N387" s="268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152</v>
      </c>
      <c r="AU387" s="20" t="s">
        <v>78</v>
      </c>
    </row>
    <row r="388" s="12" customFormat="1" ht="25.92" customHeight="1">
      <c r="A388" s="12"/>
      <c r="B388" s="191"/>
      <c r="C388" s="192"/>
      <c r="D388" s="193" t="s">
        <v>67</v>
      </c>
      <c r="E388" s="194" t="s">
        <v>450</v>
      </c>
      <c r="F388" s="194" t="s">
        <v>451</v>
      </c>
      <c r="G388" s="192"/>
      <c r="H388" s="192"/>
      <c r="I388" s="195"/>
      <c r="J388" s="196">
        <f>BK388</f>
        <v>0</v>
      </c>
      <c r="K388" s="192"/>
      <c r="L388" s="197"/>
      <c r="M388" s="198"/>
      <c r="N388" s="199"/>
      <c r="O388" s="199"/>
      <c r="P388" s="200">
        <f>P389+P414+P457</f>
        <v>0</v>
      </c>
      <c r="Q388" s="199"/>
      <c r="R388" s="200">
        <f>R389+R414+R457</f>
        <v>0</v>
      </c>
      <c r="S388" s="199"/>
      <c r="T388" s="201">
        <f>T389+T414+T457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2" t="s">
        <v>78</v>
      </c>
      <c r="AT388" s="203" t="s">
        <v>67</v>
      </c>
      <c r="AU388" s="203" t="s">
        <v>68</v>
      </c>
      <c r="AY388" s="202" t="s">
        <v>126</v>
      </c>
      <c r="BK388" s="204">
        <f>BK389+BK414+BK457</f>
        <v>0</v>
      </c>
    </row>
    <row r="389" s="12" customFormat="1" ht="22.8" customHeight="1">
      <c r="A389" s="12"/>
      <c r="B389" s="191"/>
      <c r="C389" s="192"/>
      <c r="D389" s="193" t="s">
        <v>67</v>
      </c>
      <c r="E389" s="205" t="s">
        <v>452</v>
      </c>
      <c r="F389" s="205" t="s">
        <v>453</v>
      </c>
      <c r="G389" s="192"/>
      <c r="H389" s="192"/>
      <c r="I389" s="195"/>
      <c r="J389" s="206">
        <f>BK389</f>
        <v>0</v>
      </c>
      <c r="K389" s="192"/>
      <c r="L389" s="197"/>
      <c r="M389" s="198"/>
      <c r="N389" s="199"/>
      <c r="O389" s="199"/>
      <c r="P389" s="200">
        <f>SUM(P390:P413)</f>
        <v>0</v>
      </c>
      <c r="Q389" s="199"/>
      <c r="R389" s="200">
        <f>SUM(R390:R413)</f>
        <v>0</v>
      </c>
      <c r="S389" s="199"/>
      <c r="T389" s="201">
        <f>SUM(T390:T413)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2" t="s">
        <v>78</v>
      </c>
      <c r="AT389" s="203" t="s">
        <v>67</v>
      </c>
      <c r="AU389" s="203" t="s">
        <v>76</v>
      </c>
      <c r="AY389" s="202" t="s">
        <v>126</v>
      </c>
      <c r="BK389" s="204">
        <f>SUM(BK390:BK413)</f>
        <v>0</v>
      </c>
    </row>
    <row r="390" s="2" customFormat="1" ht="16.5" customHeight="1">
      <c r="A390" s="41"/>
      <c r="B390" s="42"/>
      <c r="C390" s="207" t="s">
        <v>454</v>
      </c>
      <c r="D390" s="207" t="s">
        <v>128</v>
      </c>
      <c r="E390" s="208" t="s">
        <v>455</v>
      </c>
      <c r="F390" s="209" t="s">
        <v>456</v>
      </c>
      <c r="G390" s="210" t="s">
        <v>144</v>
      </c>
      <c r="H390" s="211">
        <v>6</v>
      </c>
      <c r="I390" s="212"/>
      <c r="J390" s="213">
        <f>ROUND(I390*H390,2)</f>
        <v>0</v>
      </c>
      <c r="K390" s="209" t="s">
        <v>132</v>
      </c>
      <c r="L390" s="47"/>
      <c r="M390" s="214" t="s">
        <v>19</v>
      </c>
      <c r="N390" s="215" t="s">
        <v>39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180</v>
      </c>
      <c r="AT390" s="218" t="s">
        <v>128</v>
      </c>
      <c r="AU390" s="218" t="s">
        <v>78</v>
      </c>
      <c r="AY390" s="20" t="s">
        <v>126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76</v>
      </c>
      <c r="BK390" s="219">
        <f>ROUND(I390*H390,2)</f>
        <v>0</v>
      </c>
      <c r="BL390" s="20" t="s">
        <v>180</v>
      </c>
      <c r="BM390" s="218" t="s">
        <v>457</v>
      </c>
    </row>
    <row r="391" s="13" customFormat="1">
      <c r="A391" s="13"/>
      <c r="B391" s="220"/>
      <c r="C391" s="221"/>
      <c r="D391" s="222" t="s">
        <v>134</v>
      </c>
      <c r="E391" s="223" t="s">
        <v>19</v>
      </c>
      <c r="F391" s="224" t="s">
        <v>145</v>
      </c>
      <c r="G391" s="221"/>
      <c r="H391" s="225">
        <v>6</v>
      </c>
      <c r="I391" s="226"/>
      <c r="J391" s="221"/>
      <c r="K391" s="221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134</v>
      </c>
      <c r="AU391" s="231" t="s">
        <v>78</v>
      </c>
      <c r="AV391" s="13" t="s">
        <v>78</v>
      </c>
      <c r="AW391" s="13" t="s">
        <v>135</v>
      </c>
      <c r="AX391" s="13" t="s">
        <v>68</v>
      </c>
      <c r="AY391" s="231" t="s">
        <v>126</v>
      </c>
    </row>
    <row r="392" s="14" customFormat="1">
      <c r="A392" s="14"/>
      <c r="B392" s="232"/>
      <c r="C392" s="233"/>
      <c r="D392" s="222" t="s">
        <v>134</v>
      </c>
      <c r="E392" s="234" t="s">
        <v>19</v>
      </c>
      <c r="F392" s="235" t="s">
        <v>412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1" t="s">
        <v>134</v>
      </c>
      <c r="AU392" s="241" t="s">
        <v>78</v>
      </c>
      <c r="AV392" s="14" t="s">
        <v>76</v>
      </c>
      <c r="AW392" s="14" t="s">
        <v>135</v>
      </c>
      <c r="AX392" s="14" t="s">
        <v>68</v>
      </c>
      <c r="AY392" s="241" t="s">
        <v>126</v>
      </c>
    </row>
    <row r="393" s="15" customFormat="1">
      <c r="A393" s="15"/>
      <c r="B393" s="242"/>
      <c r="C393" s="243"/>
      <c r="D393" s="222" t="s">
        <v>134</v>
      </c>
      <c r="E393" s="244" t="s">
        <v>19</v>
      </c>
      <c r="F393" s="245" t="s">
        <v>137</v>
      </c>
      <c r="G393" s="243"/>
      <c r="H393" s="246">
        <v>6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2" t="s">
        <v>134</v>
      </c>
      <c r="AU393" s="252" t="s">
        <v>78</v>
      </c>
      <c r="AV393" s="15" t="s">
        <v>138</v>
      </c>
      <c r="AW393" s="15" t="s">
        <v>135</v>
      </c>
      <c r="AX393" s="15" t="s">
        <v>68</v>
      </c>
      <c r="AY393" s="252" t="s">
        <v>126</v>
      </c>
    </row>
    <row r="394" s="16" customFormat="1">
      <c r="A394" s="16"/>
      <c r="B394" s="253"/>
      <c r="C394" s="254"/>
      <c r="D394" s="222" t="s">
        <v>134</v>
      </c>
      <c r="E394" s="255" t="s">
        <v>19</v>
      </c>
      <c r="F394" s="256" t="s">
        <v>139</v>
      </c>
      <c r="G394" s="254"/>
      <c r="H394" s="257">
        <v>6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63" t="s">
        <v>134</v>
      </c>
      <c r="AU394" s="263" t="s">
        <v>78</v>
      </c>
      <c r="AV394" s="16" t="s">
        <v>133</v>
      </c>
      <c r="AW394" s="16" t="s">
        <v>135</v>
      </c>
      <c r="AX394" s="16" t="s">
        <v>76</v>
      </c>
      <c r="AY394" s="263" t="s">
        <v>126</v>
      </c>
    </row>
    <row r="395" s="2" customFormat="1" ht="21.75" customHeight="1">
      <c r="A395" s="41"/>
      <c r="B395" s="42"/>
      <c r="C395" s="207" t="s">
        <v>299</v>
      </c>
      <c r="D395" s="207" t="s">
        <v>128</v>
      </c>
      <c r="E395" s="208" t="s">
        <v>458</v>
      </c>
      <c r="F395" s="209" t="s">
        <v>459</v>
      </c>
      <c r="G395" s="210" t="s">
        <v>144</v>
      </c>
      <c r="H395" s="211">
        <v>6</v>
      </c>
      <c r="I395" s="212"/>
      <c r="J395" s="213">
        <f>ROUND(I395*H395,2)</f>
        <v>0</v>
      </c>
      <c r="K395" s="209" t="s">
        <v>150</v>
      </c>
      <c r="L395" s="47"/>
      <c r="M395" s="214" t="s">
        <v>19</v>
      </c>
      <c r="N395" s="215" t="s">
        <v>39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180</v>
      </c>
      <c r="AT395" s="218" t="s">
        <v>128</v>
      </c>
      <c r="AU395" s="218" t="s">
        <v>78</v>
      </c>
      <c r="AY395" s="20" t="s">
        <v>126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76</v>
      </c>
      <c r="BK395" s="219">
        <f>ROUND(I395*H395,2)</f>
        <v>0</v>
      </c>
      <c r="BL395" s="20" t="s">
        <v>180</v>
      </c>
      <c r="BM395" s="218" t="s">
        <v>460</v>
      </c>
    </row>
    <row r="396" s="2" customFormat="1">
      <c r="A396" s="41"/>
      <c r="B396" s="42"/>
      <c r="C396" s="43"/>
      <c r="D396" s="264" t="s">
        <v>152</v>
      </c>
      <c r="E396" s="43"/>
      <c r="F396" s="265" t="s">
        <v>461</v>
      </c>
      <c r="G396" s="43"/>
      <c r="H396" s="43"/>
      <c r="I396" s="266"/>
      <c r="J396" s="43"/>
      <c r="K396" s="43"/>
      <c r="L396" s="47"/>
      <c r="M396" s="267"/>
      <c r="N396" s="268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152</v>
      </c>
      <c r="AU396" s="20" t="s">
        <v>78</v>
      </c>
    </row>
    <row r="397" s="13" customFormat="1">
      <c r="A397" s="13"/>
      <c r="B397" s="220"/>
      <c r="C397" s="221"/>
      <c r="D397" s="222" t="s">
        <v>134</v>
      </c>
      <c r="E397" s="223" t="s">
        <v>19</v>
      </c>
      <c r="F397" s="224" t="s">
        <v>145</v>
      </c>
      <c r="G397" s="221"/>
      <c r="H397" s="225">
        <v>6</v>
      </c>
      <c r="I397" s="226"/>
      <c r="J397" s="221"/>
      <c r="K397" s="221"/>
      <c r="L397" s="227"/>
      <c r="M397" s="228"/>
      <c r="N397" s="229"/>
      <c r="O397" s="229"/>
      <c r="P397" s="229"/>
      <c r="Q397" s="229"/>
      <c r="R397" s="229"/>
      <c r="S397" s="229"/>
      <c r="T397" s="23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1" t="s">
        <v>134</v>
      </c>
      <c r="AU397" s="231" t="s">
        <v>78</v>
      </c>
      <c r="AV397" s="13" t="s">
        <v>78</v>
      </c>
      <c r="AW397" s="13" t="s">
        <v>135</v>
      </c>
      <c r="AX397" s="13" t="s">
        <v>68</v>
      </c>
      <c r="AY397" s="231" t="s">
        <v>126</v>
      </c>
    </row>
    <row r="398" s="14" customFormat="1">
      <c r="A398" s="14"/>
      <c r="B398" s="232"/>
      <c r="C398" s="233"/>
      <c r="D398" s="222" t="s">
        <v>134</v>
      </c>
      <c r="E398" s="234" t="s">
        <v>19</v>
      </c>
      <c r="F398" s="235" t="s">
        <v>462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1" t="s">
        <v>134</v>
      </c>
      <c r="AU398" s="241" t="s">
        <v>78</v>
      </c>
      <c r="AV398" s="14" t="s">
        <v>76</v>
      </c>
      <c r="AW398" s="14" t="s">
        <v>135</v>
      </c>
      <c r="AX398" s="14" t="s">
        <v>68</v>
      </c>
      <c r="AY398" s="241" t="s">
        <v>126</v>
      </c>
    </row>
    <row r="399" s="14" customFormat="1">
      <c r="A399" s="14"/>
      <c r="B399" s="232"/>
      <c r="C399" s="233"/>
      <c r="D399" s="222" t="s">
        <v>134</v>
      </c>
      <c r="E399" s="234" t="s">
        <v>19</v>
      </c>
      <c r="F399" s="235" t="s">
        <v>463</v>
      </c>
      <c r="G399" s="233"/>
      <c r="H399" s="234" t="s">
        <v>19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1" t="s">
        <v>134</v>
      </c>
      <c r="AU399" s="241" t="s">
        <v>78</v>
      </c>
      <c r="AV399" s="14" t="s">
        <v>76</v>
      </c>
      <c r="AW399" s="14" t="s">
        <v>135</v>
      </c>
      <c r="AX399" s="14" t="s">
        <v>68</v>
      </c>
      <c r="AY399" s="241" t="s">
        <v>126</v>
      </c>
    </row>
    <row r="400" s="15" customFormat="1">
      <c r="A400" s="15"/>
      <c r="B400" s="242"/>
      <c r="C400" s="243"/>
      <c r="D400" s="222" t="s">
        <v>134</v>
      </c>
      <c r="E400" s="244" t="s">
        <v>19</v>
      </c>
      <c r="F400" s="245" t="s">
        <v>137</v>
      </c>
      <c r="G400" s="243"/>
      <c r="H400" s="246">
        <v>6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2" t="s">
        <v>134</v>
      </c>
      <c r="AU400" s="252" t="s">
        <v>78</v>
      </c>
      <c r="AV400" s="15" t="s">
        <v>138</v>
      </c>
      <c r="AW400" s="15" t="s">
        <v>135</v>
      </c>
      <c r="AX400" s="15" t="s">
        <v>68</v>
      </c>
      <c r="AY400" s="252" t="s">
        <v>126</v>
      </c>
    </row>
    <row r="401" s="16" customFormat="1">
      <c r="A401" s="16"/>
      <c r="B401" s="253"/>
      <c r="C401" s="254"/>
      <c r="D401" s="222" t="s">
        <v>134</v>
      </c>
      <c r="E401" s="255" t="s">
        <v>19</v>
      </c>
      <c r="F401" s="256" t="s">
        <v>139</v>
      </c>
      <c r="G401" s="254"/>
      <c r="H401" s="257">
        <v>6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63" t="s">
        <v>134</v>
      </c>
      <c r="AU401" s="263" t="s">
        <v>78</v>
      </c>
      <c r="AV401" s="16" t="s">
        <v>133</v>
      </c>
      <c r="AW401" s="16" t="s">
        <v>135</v>
      </c>
      <c r="AX401" s="16" t="s">
        <v>76</v>
      </c>
      <c r="AY401" s="263" t="s">
        <v>126</v>
      </c>
    </row>
    <row r="402" s="2" customFormat="1" ht="16.5" customHeight="1">
      <c r="A402" s="41"/>
      <c r="B402" s="42"/>
      <c r="C402" s="269" t="s">
        <v>464</v>
      </c>
      <c r="D402" s="269" t="s">
        <v>222</v>
      </c>
      <c r="E402" s="270" t="s">
        <v>465</v>
      </c>
      <c r="F402" s="271" t="s">
        <v>466</v>
      </c>
      <c r="G402" s="272" t="s">
        <v>158</v>
      </c>
      <c r="H402" s="273">
        <v>17.626000000000001</v>
      </c>
      <c r="I402" s="274"/>
      <c r="J402" s="275">
        <f>ROUND(I402*H402,2)</f>
        <v>0</v>
      </c>
      <c r="K402" s="271" t="s">
        <v>150</v>
      </c>
      <c r="L402" s="276"/>
      <c r="M402" s="277" t="s">
        <v>19</v>
      </c>
      <c r="N402" s="278" t="s">
        <v>39</v>
      </c>
      <c r="O402" s="87"/>
      <c r="P402" s="216">
        <f>O402*H402</f>
        <v>0</v>
      </c>
      <c r="Q402" s="216">
        <v>0</v>
      </c>
      <c r="R402" s="216">
        <f>Q402*H402</f>
        <v>0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241</v>
      </c>
      <c r="AT402" s="218" t="s">
        <v>222</v>
      </c>
      <c r="AU402" s="218" t="s">
        <v>78</v>
      </c>
      <c r="AY402" s="20" t="s">
        <v>126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76</v>
      </c>
      <c r="BK402" s="219">
        <f>ROUND(I402*H402,2)</f>
        <v>0</v>
      </c>
      <c r="BL402" s="20" t="s">
        <v>180</v>
      </c>
      <c r="BM402" s="218" t="s">
        <v>467</v>
      </c>
    </row>
    <row r="403" s="13" customFormat="1">
      <c r="A403" s="13"/>
      <c r="B403" s="220"/>
      <c r="C403" s="221"/>
      <c r="D403" s="222" t="s">
        <v>134</v>
      </c>
      <c r="E403" s="223" t="s">
        <v>19</v>
      </c>
      <c r="F403" s="224" t="s">
        <v>468</v>
      </c>
      <c r="G403" s="221"/>
      <c r="H403" s="225">
        <v>17.625600000000002</v>
      </c>
      <c r="I403" s="226"/>
      <c r="J403" s="221"/>
      <c r="K403" s="221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134</v>
      </c>
      <c r="AU403" s="231" t="s">
        <v>78</v>
      </c>
      <c r="AV403" s="13" t="s">
        <v>78</v>
      </c>
      <c r="AW403" s="13" t="s">
        <v>135</v>
      </c>
      <c r="AX403" s="13" t="s">
        <v>68</v>
      </c>
      <c r="AY403" s="231" t="s">
        <v>126</v>
      </c>
    </row>
    <row r="404" s="16" customFormat="1">
      <c r="A404" s="16"/>
      <c r="B404" s="253"/>
      <c r="C404" s="254"/>
      <c r="D404" s="222" t="s">
        <v>134</v>
      </c>
      <c r="E404" s="255" t="s">
        <v>19</v>
      </c>
      <c r="F404" s="256" t="s">
        <v>139</v>
      </c>
      <c r="G404" s="254"/>
      <c r="H404" s="257">
        <v>17.625600000000002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63" t="s">
        <v>134</v>
      </c>
      <c r="AU404" s="263" t="s">
        <v>78</v>
      </c>
      <c r="AV404" s="16" t="s">
        <v>133</v>
      </c>
      <c r="AW404" s="16" t="s">
        <v>135</v>
      </c>
      <c r="AX404" s="16" t="s">
        <v>76</v>
      </c>
      <c r="AY404" s="263" t="s">
        <v>126</v>
      </c>
    </row>
    <row r="405" s="2" customFormat="1" ht="21.75" customHeight="1">
      <c r="A405" s="41"/>
      <c r="B405" s="42"/>
      <c r="C405" s="207" t="s">
        <v>257</v>
      </c>
      <c r="D405" s="207" t="s">
        <v>128</v>
      </c>
      <c r="E405" s="208" t="s">
        <v>469</v>
      </c>
      <c r="F405" s="209" t="s">
        <v>470</v>
      </c>
      <c r="G405" s="210" t="s">
        <v>144</v>
      </c>
      <c r="H405" s="211">
        <v>6</v>
      </c>
      <c r="I405" s="212"/>
      <c r="J405" s="213">
        <f>ROUND(I405*H405,2)</f>
        <v>0</v>
      </c>
      <c r="K405" s="209" t="s">
        <v>150</v>
      </c>
      <c r="L405" s="47"/>
      <c r="M405" s="214" t="s">
        <v>19</v>
      </c>
      <c r="N405" s="215" t="s">
        <v>39</v>
      </c>
      <c r="O405" s="87"/>
      <c r="P405" s="216">
        <f>O405*H405</f>
        <v>0</v>
      </c>
      <c r="Q405" s="216">
        <v>0</v>
      </c>
      <c r="R405" s="216">
        <f>Q405*H405</f>
        <v>0</v>
      </c>
      <c r="S405" s="216">
        <v>0</v>
      </c>
      <c r="T405" s="217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8" t="s">
        <v>180</v>
      </c>
      <c r="AT405" s="218" t="s">
        <v>128</v>
      </c>
      <c r="AU405" s="218" t="s">
        <v>78</v>
      </c>
      <c r="AY405" s="20" t="s">
        <v>126</v>
      </c>
      <c r="BE405" s="219">
        <f>IF(N405="základní",J405,0)</f>
        <v>0</v>
      </c>
      <c r="BF405" s="219">
        <f>IF(N405="snížená",J405,0)</f>
        <v>0</v>
      </c>
      <c r="BG405" s="219">
        <f>IF(N405="zákl. přenesená",J405,0)</f>
        <v>0</v>
      </c>
      <c r="BH405" s="219">
        <f>IF(N405="sníž. přenesená",J405,0)</f>
        <v>0</v>
      </c>
      <c r="BI405" s="219">
        <f>IF(N405="nulová",J405,0)</f>
        <v>0</v>
      </c>
      <c r="BJ405" s="20" t="s">
        <v>76</v>
      </c>
      <c r="BK405" s="219">
        <f>ROUND(I405*H405,2)</f>
        <v>0</v>
      </c>
      <c r="BL405" s="20" t="s">
        <v>180</v>
      </c>
      <c r="BM405" s="218" t="s">
        <v>471</v>
      </c>
    </row>
    <row r="406" s="2" customFormat="1">
      <c r="A406" s="41"/>
      <c r="B406" s="42"/>
      <c r="C406" s="43"/>
      <c r="D406" s="264" t="s">
        <v>152</v>
      </c>
      <c r="E406" s="43"/>
      <c r="F406" s="265" t="s">
        <v>472</v>
      </c>
      <c r="G406" s="43"/>
      <c r="H406" s="43"/>
      <c r="I406" s="266"/>
      <c r="J406" s="43"/>
      <c r="K406" s="43"/>
      <c r="L406" s="47"/>
      <c r="M406" s="267"/>
      <c r="N406" s="268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152</v>
      </c>
      <c r="AU406" s="20" t="s">
        <v>78</v>
      </c>
    </row>
    <row r="407" s="13" customFormat="1">
      <c r="A407" s="13"/>
      <c r="B407" s="220"/>
      <c r="C407" s="221"/>
      <c r="D407" s="222" t="s">
        <v>134</v>
      </c>
      <c r="E407" s="223" t="s">
        <v>19</v>
      </c>
      <c r="F407" s="224" t="s">
        <v>145</v>
      </c>
      <c r="G407" s="221"/>
      <c r="H407" s="225">
        <v>6</v>
      </c>
      <c r="I407" s="226"/>
      <c r="J407" s="221"/>
      <c r="K407" s="221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134</v>
      </c>
      <c r="AU407" s="231" t="s">
        <v>78</v>
      </c>
      <c r="AV407" s="13" t="s">
        <v>78</v>
      </c>
      <c r="AW407" s="13" t="s">
        <v>135</v>
      </c>
      <c r="AX407" s="13" t="s">
        <v>68</v>
      </c>
      <c r="AY407" s="231" t="s">
        <v>126</v>
      </c>
    </row>
    <row r="408" s="14" customFormat="1">
      <c r="A408" s="14"/>
      <c r="B408" s="232"/>
      <c r="C408" s="233"/>
      <c r="D408" s="222" t="s">
        <v>134</v>
      </c>
      <c r="E408" s="234" t="s">
        <v>19</v>
      </c>
      <c r="F408" s="235" t="s">
        <v>473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1" t="s">
        <v>134</v>
      </c>
      <c r="AU408" s="241" t="s">
        <v>78</v>
      </c>
      <c r="AV408" s="14" t="s">
        <v>76</v>
      </c>
      <c r="AW408" s="14" t="s">
        <v>135</v>
      </c>
      <c r="AX408" s="14" t="s">
        <v>68</v>
      </c>
      <c r="AY408" s="241" t="s">
        <v>126</v>
      </c>
    </row>
    <row r="409" s="15" customFormat="1">
      <c r="A409" s="15"/>
      <c r="B409" s="242"/>
      <c r="C409" s="243"/>
      <c r="D409" s="222" t="s">
        <v>134</v>
      </c>
      <c r="E409" s="244" t="s">
        <v>19</v>
      </c>
      <c r="F409" s="245" t="s">
        <v>137</v>
      </c>
      <c r="G409" s="243"/>
      <c r="H409" s="246">
        <v>6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2" t="s">
        <v>134</v>
      </c>
      <c r="AU409" s="252" t="s">
        <v>78</v>
      </c>
      <c r="AV409" s="15" t="s">
        <v>138</v>
      </c>
      <c r="AW409" s="15" t="s">
        <v>135</v>
      </c>
      <c r="AX409" s="15" t="s">
        <v>68</v>
      </c>
      <c r="AY409" s="252" t="s">
        <v>126</v>
      </c>
    </row>
    <row r="410" s="16" customFormat="1">
      <c r="A410" s="16"/>
      <c r="B410" s="253"/>
      <c r="C410" s="254"/>
      <c r="D410" s="222" t="s">
        <v>134</v>
      </c>
      <c r="E410" s="255" t="s">
        <v>19</v>
      </c>
      <c r="F410" s="256" t="s">
        <v>139</v>
      </c>
      <c r="G410" s="254"/>
      <c r="H410" s="257">
        <v>6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63" t="s">
        <v>134</v>
      </c>
      <c r="AU410" s="263" t="s">
        <v>78</v>
      </c>
      <c r="AV410" s="16" t="s">
        <v>133</v>
      </c>
      <c r="AW410" s="16" t="s">
        <v>135</v>
      </c>
      <c r="AX410" s="16" t="s">
        <v>76</v>
      </c>
      <c r="AY410" s="263" t="s">
        <v>126</v>
      </c>
    </row>
    <row r="411" s="2" customFormat="1" ht="16.5" customHeight="1">
      <c r="A411" s="41"/>
      <c r="B411" s="42"/>
      <c r="C411" s="269" t="s">
        <v>474</v>
      </c>
      <c r="D411" s="269" t="s">
        <v>222</v>
      </c>
      <c r="E411" s="270" t="s">
        <v>475</v>
      </c>
      <c r="F411" s="271" t="s">
        <v>476</v>
      </c>
      <c r="G411" s="272" t="s">
        <v>158</v>
      </c>
      <c r="H411" s="273">
        <v>47.304000000000002</v>
      </c>
      <c r="I411" s="274"/>
      <c r="J411" s="275">
        <f>ROUND(I411*H411,2)</f>
        <v>0</v>
      </c>
      <c r="K411" s="271" t="s">
        <v>150</v>
      </c>
      <c r="L411" s="276"/>
      <c r="M411" s="277" t="s">
        <v>19</v>
      </c>
      <c r="N411" s="278" t="s">
        <v>39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241</v>
      </c>
      <c r="AT411" s="218" t="s">
        <v>222</v>
      </c>
      <c r="AU411" s="218" t="s">
        <v>78</v>
      </c>
      <c r="AY411" s="20" t="s">
        <v>126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76</v>
      </c>
      <c r="BK411" s="219">
        <f>ROUND(I411*H411,2)</f>
        <v>0</v>
      </c>
      <c r="BL411" s="20" t="s">
        <v>180</v>
      </c>
      <c r="BM411" s="218" t="s">
        <v>477</v>
      </c>
    </row>
    <row r="412" s="2" customFormat="1" ht="16.5" customHeight="1">
      <c r="A412" s="41"/>
      <c r="B412" s="42"/>
      <c r="C412" s="207" t="s">
        <v>307</v>
      </c>
      <c r="D412" s="207" t="s">
        <v>128</v>
      </c>
      <c r="E412" s="208" t="s">
        <v>478</v>
      </c>
      <c r="F412" s="209" t="s">
        <v>479</v>
      </c>
      <c r="G412" s="210" t="s">
        <v>480</v>
      </c>
      <c r="H412" s="279"/>
      <c r="I412" s="212"/>
      <c r="J412" s="213">
        <f>ROUND(I412*H412,2)</f>
        <v>0</v>
      </c>
      <c r="K412" s="209" t="s">
        <v>150</v>
      </c>
      <c r="L412" s="47"/>
      <c r="M412" s="214" t="s">
        <v>19</v>
      </c>
      <c r="N412" s="215" t="s">
        <v>39</v>
      </c>
      <c r="O412" s="87"/>
      <c r="P412" s="216">
        <f>O412*H412</f>
        <v>0</v>
      </c>
      <c r="Q412" s="216">
        <v>0</v>
      </c>
      <c r="R412" s="216">
        <f>Q412*H412</f>
        <v>0</v>
      </c>
      <c r="S412" s="216">
        <v>0</v>
      </c>
      <c r="T412" s="217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8" t="s">
        <v>180</v>
      </c>
      <c r="AT412" s="218" t="s">
        <v>128</v>
      </c>
      <c r="AU412" s="218" t="s">
        <v>78</v>
      </c>
      <c r="AY412" s="20" t="s">
        <v>126</v>
      </c>
      <c r="BE412" s="219">
        <f>IF(N412="základní",J412,0)</f>
        <v>0</v>
      </c>
      <c r="BF412" s="219">
        <f>IF(N412="snížená",J412,0)</f>
        <v>0</v>
      </c>
      <c r="BG412" s="219">
        <f>IF(N412="zákl. přenesená",J412,0)</f>
        <v>0</v>
      </c>
      <c r="BH412" s="219">
        <f>IF(N412="sníž. přenesená",J412,0)</f>
        <v>0</v>
      </c>
      <c r="BI412" s="219">
        <f>IF(N412="nulová",J412,0)</f>
        <v>0</v>
      </c>
      <c r="BJ412" s="20" t="s">
        <v>76</v>
      </c>
      <c r="BK412" s="219">
        <f>ROUND(I412*H412,2)</f>
        <v>0</v>
      </c>
      <c r="BL412" s="20" t="s">
        <v>180</v>
      </c>
      <c r="BM412" s="218" t="s">
        <v>481</v>
      </c>
    </row>
    <row r="413" s="2" customFormat="1">
      <c r="A413" s="41"/>
      <c r="B413" s="42"/>
      <c r="C413" s="43"/>
      <c r="D413" s="264" t="s">
        <v>152</v>
      </c>
      <c r="E413" s="43"/>
      <c r="F413" s="265" t="s">
        <v>482</v>
      </c>
      <c r="G413" s="43"/>
      <c r="H413" s="43"/>
      <c r="I413" s="266"/>
      <c r="J413" s="43"/>
      <c r="K413" s="43"/>
      <c r="L413" s="47"/>
      <c r="M413" s="267"/>
      <c r="N413" s="268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152</v>
      </c>
      <c r="AU413" s="20" t="s">
        <v>78</v>
      </c>
    </row>
    <row r="414" s="12" customFormat="1" ht="22.8" customHeight="1">
      <c r="A414" s="12"/>
      <c r="B414" s="191"/>
      <c r="C414" s="192"/>
      <c r="D414" s="193" t="s">
        <v>67</v>
      </c>
      <c r="E414" s="205" t="s">
        <v>483</v>
      </c>
      <c r="F414" s="205" t="s">
        <v>484</v>
      </c>
      <c r="G414" s="192"/>
      <c r="H414" s="192"/>
      <c r="I414" s="195"/>
      <c r="J414" s="206">
        <f>BK414</f>
        <v>0</v>
      </c>
      <c r="K414" s="192"/>
      <c r="L414" s="197"/>
      <c r="M414" s="198"/>
      <c r="N414" s="199"/>
      <c r="O414" s="199"/>
      <c r="P414" s="200">
        <f>SUM(P415:P456)</f>
        <v>0</v>
      </c>
      <c r="Q414" s="199"/>
      <c r="R414" s="200">
        <f>SUM(R415:R456)</f>
        <v>0</v>
      </c>
      <c r="S414" s="199"/>
      <c r="T414" s="201">
        <f>SUM(T415:T456)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2" t="s">
        <v>78</v>
      </c>
      <c r="AT414" s="203" t="s">
        <v>67</v>
      </c>
      <c r="AU414" s="203" t="s">
        <v>76</v>
      </c>
      <c r="AY414" s="202" t="s">
        <v>126</v>
      </c>
      <c r="BK414" s="204">
        <f>SUM(BK415:BK456)</f>
        <v>0</v>
      </c>
    </row>
    <row r="415" s="2" customFormat="1" ht="16.5" customHeight="1">
      <c r="A415" s="41"/>
      <c r="B415" s="42"/>
      <c r="C415" s="207" t="s">
        <v>485</v>
      </c>
      <c r="D415" s="207" t="s">
        <v>128</v>
      </c>
      <c r="E415" s="208" t="s">
        <v>486</v>
      </c>
      <c r="F415" s="209" t="s">
        <v>487</v>
      </c>
      <c r="G415" s="210" t="s">
        <v>158</v>
      </c>
      <c r="H415" s="211">
        <v>3</v>
      </c>
      <c r="I415" s="212"/>
      <c r="J415" s="213">
        <f>ROUND(I415*H415,2)</f>
        <v>0</v>
      </c>
      <c r="K415" s="209" t="s">
        <v>132</v>
      </c>
      <c r="L415" s="47"/>
      <c r="M415" s="214" t="s">
        <v>19</v>
      </c>
      <c r="N415" s="215" t="s">
        <v>39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180</v>
      </c>
      <c r="AT415" s="218" t="s">
        <v>128</v>
      </c>
      <c r="AU415" s="218" t="s">
        <v>78</v>
      </c>
      <c r="AY415" s="20" t="s">
        <v>126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76</v>
      </c>
      <c r="BK415" s="219">
        <f>ROUND(I415*H415,2)</f>
        <v>0</v>
      </c>
      <c r="BL415" s="20" t="s">
        <v>180</v>
      </c>
      <c r="BM415" s="218" t="s">
        <v>488</v>
      </c>
    </row>
    <row r="416" s="13" customFormat="1">
      <c r="A416" s="13"/>
      <c r="B416" s="220"/>
      <c r="C416" s="221"/>
      <c r="D416" s="222" t="s">
        <v>134</v>
      </c>
      <c r="E416" s="223" t="s">
        <v>19</v>
      </c>
      <c r="F416" s="224" t="s">
        <v>138</v>
      </c>
      <c r="G416" s="221"/>
      <c r="H416" s="225">
        <v>3</v>
      </c>
      <c r="I416" s="226"/>
      <c r="J416" s="221"/>
      <c r="K416" s="221"/>
      <c r="L416" s="227"/>
      <c r="M416" s="228"/>
      <c r="N416" s="229"/>
      <c r="O416" s="229"/>
      <c r="P416" s="229"/>
      <c r="Q416" s="229"/>
      <c r="R416" s="229"/>
      <c r="S416" s="229"/>
      <c r="T416" s="23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1" t="s">
        <v>134</v>
      </c>
      <c r="AU416" s="231" t="s">
        <v>78</v>
      </c>
      <c r="AV416" s="13" t="s">
        <v>78</v>
      </c>
      <c r="AW416" s="13" t="s">
        <v>135</v>
      </c>
      <c r="AX416" s="13" t="s">
        <v>68</v>
      </c>
      <c r="AY416" s="231" t="s">
        <v>126</v>
      </c>
    </row>
    <row r="417" s="14" customFormat="1">
      <c r="A417" s="14"/>
      <c r="B417" s="232"/>
      <c r="C417" s="233"/>
      <c r="D417" s="222" t="s">
        <v>134</v>
      </c>
      <c r="E417" s="234" t="s">
        <v>19</v>
      </c>
      <c r="F417" s="235" t="s">
        <v>489</v>
      </c>
      <c r="G417" s="233"/>
      <c r="H417" s="234" t="s">
        <v>19</v>
      </c>
      <c r="I417" s="236"/>
      <c r="J417" s="233"/>
      <c r="K417" s="233"/>
      <c r="L417" s="237"/>
      <c r="M417" s="238"/>
      <c r="N417" s="239"/>
      <c r="O417" s="239"/>
      <c r="P417" s="239"/>
      <c r="Q417" s="239"/>
      <c r="R417" s="239"/>
      <c r="S417" s="239"/>
      <c r="T417" s="24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1" t="s">
        <v>134</v>
      </c>
      <c r="AU417" s="241" t="s">
        <v>78</v>
      </c>
      <c r="AV417" s="14" t="s">
        <v>76</v>
      </c>
      <c r="AW417" s="14" t="s">
        <v>135</v>
      </c>
      <c r="AX417" s="14" t="s">
        <v>68</v>
      </c>
      <c r="AY417" s="241" t="s">
        <v>126</v>
      </c>
    </row>
    <row r="418" s="15" customFormat="1">
      <c r="A418" s="15"/>
      <c r="B418" s="242"/>
      <c r="C418" s="243"/>
      <c r="D418" s="222" t="s">
        <v>134</v>
      </c>
      <c r="E418" s="244" t="s">
        <v>19</v>
      </c>
      <c r="F418" s="245" t="s">
        <v>137</v>
      </c>
      <c r="G418" s="243"/>
      <c r="H418" s="246">
        <v>3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2" t="s">
        <v>134</v>
      </c>
      <c r="AU418" s="252" t="s">
        <v>78</v>
      </c>
      <c r="AV418" s="15" t="s">
        <v>138</v>
      </c>
      <c r="AW418" s="15" t="s">
        <v>135</v>
      </c>
      <c r="AX418" s="15" t="s">
        <v>68</v>
      </c>
      <c r="AY418" s="252" t="s">
        <v>126</v>
      </c>
    </row>
    <row r="419" s="16" customFormat="1">
      <c r="A419" s="16"/>
      <c r="B419" s="253"/>
      <c r="C419" s="254"/>
      <c r="D419" s="222" t="s">
        <v>134</v>
      </c>
      <c r="E419" s="255" t="s">
        <v>19</v>
      </c>
      <c r="F419" s="256" t="s">
        <v>139</v>
      </c>
      <c r="G419" s="254"/>
      <c r="H419" s="257">
        <v>3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63" t="s">
        <v>134</v>
      </c>
      <c r="AU419" s="263" t="s">
        <v>78</v>
      </c>
      <c r="AV419" s="16" t="s">
        <v>133</v>
      </c>
      <c r="AW419" s="16" t="s">
        <v>135</v>
      </c>
      <c r="AX419" s="16" t="s">
        <v>76</v>
      </c>
      <c r="AY419" s="263" t="s">
        <v>126</v>
      </c>
    </row>
    <row r="420" s="2" customFormat="1" ht="37.8" customHeight="1">
      <c r="A420" s="41"/>
      <c r="B420" s="42"/>
      <c r="C420" s="207" t="s">
        <v>312</v>
      </c>
      <c r="D420" s="207" t="s">
        <v>128</v>
      </c>
      <c r="E420" s="208" t="s">
        <v>490</v>
      </c>
      <c r="F420" s="209" t="s">
        <v>491</v>
      </c>
      <c r="G420" s="210" t="s">
        <v>144</v>
      </c>
      <c r="H420" s="211">
        <v>7.1230000000000002</v>
      </c>
      <c r="I420" s="212"/>
      <c r="J420" s="213">
        <f>ROUND(I420*H420,2)</f>
        <v>0</v>
      </c>
      <c r="K420" s="209" t="s">
        <v>132</v>
      </c>
      <c r="L420" s="47"/>
      <c r="M420" s="214" t="s">
        <v>19</v>
      </c>
      <c r="N420" s="215" t="s">
        <v>39</v>
      </c>
      <c r="O420" s="87"/>
      <c r="P420" s="216">
        <f>O420*H420</f>
        <v>0</v>
      </c>
      <c r="Q420" s="216">
        <v>0</v>
      </c>
      <c r="R420" s="216">
        <f>Q420*H420</f>
        <v>0</v>
      </c>
      <c r="S420" s="216">
        <v>0</v>
      </c>
      <c r="T420" s="217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8" t="s">
        <v>180</v>
      </c>
      <c r="AT420" s="218" t="s">
        <v>128</v>
      </c>
      <c r="AU420" s="218" t="s">
        <v>78</v>
      </c>
      <c r="AY420" s="20" t="s">
        <v>126</v>
      </c>
      <c r="BE420" s="219">
        <f>IF(N420="základní",J420,0)</f>
        <v>0</v>
      </c>
      <c r="BF420" s="219">
        <f>IF(N420="snížená",J420,0)</f>
        <v>0</v>
      </c>
      <c r="BG420" s="219">
        <f>IF(N420="zákl. přenesená",J420,0)</f>
        <v>0</v>
      </c>
      <c r="BH420" s="219">
        <f>IF(N420="sníž. přenesená",J420,0)</f>
        <v>0</v>
      </c>
      <c r="BI420" s="219">
        <f>IF(N420="nulová",J420,0)</f>
        <v>0</v>
      </c>
      <c r="BJ420" s="20" t="s">
        <v>76</v>
      </c>
      <c r="BK420" s="219">
        <f>ROUND(I420*H420,2)</f>
        <v>0</v>
      </c>
      <c r="BL420" s="20" t="s">
        <v>180</v>
      </c>
      <c r="BM420" s="218" t="s">
        <v>492</v>
      </c>
    </row>
    <row r="421" s="13" customFormat="1">
      <c r="A421" s="13"/>
      <c r="B421" s="220"/>
      <c r="C421" s="221"/>
      <c r="D421" s="222" t="s">
        <v>134</v>
      </c>
      <c r="E421" s="223" t="s">
        <v>19</v>
      </c>
      <c r="F421" s="224" t="s">
        <v>493</v>
      </c>
      <c r="G421" s="221"/>
      <c r="H421" s="225">
        <v>2.3744000000000005</v>
      </c>
      <c r="I421" s="226"/>
      <c r="J421" s="221"/>
      <c r="K421" s="221"/>
      <c r="L421" s="227"/>
      <c r="M421" s="228"/>
      <c r="N421" s="229"/>
      <c r="O421" s="229"/>
      <c r="P421" s="229"/>
      <c r="Q421" s="229"/>
      <c r="R421" s="229"/>
      <c r="S421" s="229"/>
      <c r="T421" s="23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1" t="s">
        <v>134</v>
      </c>
      <c r="AU421" s="231" t="s">
        <v>78</v>
      </c>
      <c r="AV421" s="13" t="s">
        <v>78</v>
      </c>
      <c r="AW421" s="13" t="s">
        <v>135</v>
      </c>
      <c r="AX421" s="13" t="s">
        <v>68</v>
      </c>
      <c r="AY421" s="231" t="s">
        <v>126</v>
      </c>
    </row>
    <row r="422" s="13" customFormat="1">
      <c r="A422" s="13"/>
      <c r="B422" s="220"/>
      <c r="C422" s="221"/>
      <c r="D422" s="222" t="s">
        <v>134</v>
      </c>
      <c r="E422" s="223" t="s">
        <v>19</v>
      </c>
      <c r="F422" s="224" t="s">
        <v>494</v>
      </c>
      <c r="G422" s="221"/>
      <c r="H422" s="225">
        <v>4.748800000000001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134</v>
      </c>
      <c r="AU422" s="231" t="s">
        <v>78</v>
      </c>
      <c r="AV422" s="13" t="s">
        <v>78</v>
      </c>
      <c r="AW422" s="13" t="s">
        <v>135</v>
      </c>
      <c r="AX422" s="13" t="s">
        <v>68</v>
      </c>
      <c r="AY422" s="231" t="s">
        <v>126</v>
      </c>
    </row>
    <row r="423" s="15" customFormat="1">
      <c r="A423" s="15"/>
      <c r="B423" s="242"/>
      <c r="C423" s="243"/>
      <c r="D423" s="222" t="s">
        <v>134</v>
      </c>
      <c r="E423" s="244" t="s">
        <v>19</v>
      </c>
      <c r="F423" s="245" t="s">
        <v>137</v>
      </c>
      <c r="G423" s="243"/>
      <c r="H423" s="246">
        <v>7.1232000000000015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2" t="s">
        <v>134</v>
      </c>
      <c r="AU423" s="252" t="s">
        <v>78</v>
      </c>
      <c r="AV423" s="15" t="s">
        <v>138</v>
      </c>
      <c r="AW423" s="15" t="s">
        <v>135</v>
      </c>
      <c r="AX423" s="15" t="s">
        <v>68</v>
      </c>
      <c r="AY423" s="252" t="s">
        <v>126</v>
      </c>
    </row>
    <row r="424" s="16" customFormat="1">
      <c r="A424" s="16"/>
      <c r="B424" s="253"/>
      <c r="C424" s="254"/>
      <c r="D424" s="222" t="s">
        <v>134</v>
      </c>
      <c r="E424" s="255" t="s">
        <v>19</v>
      </c>
      <c r="F424" s="256" t="s">
        <v>139</v>
      </c>
      <c r="G424" s="254"/>
      <c r="H424" s="257">
        <v>7.1232000000000015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63" t="s">
        <v>134</v>
      </c>
      <c r="AU424" s="263" t="s">
        <v>78</v>
      </c>
      <c r="AV424" s="16" t="s">
        <v>133</v>
      </c>
      <c r="AW424" s="16" t="s">
        <v>135</v>
      </c>
      <c r="AX424" s="16" t="s">
        <v>76</v>
      </c>
      <c r="AY424" s="263" t="s">
        <v>126</v>
      </c>
    </row>
    <row r="425" s="2" customFormat="1" ht="37.8" customHeight="1">
      <c r="A425" s="41"/>
      <c r="B425" s="42"/>
      <c r="C425" s="207" t="s">
        <v>495</v>
      </c>
      <c r="D425" s="207" t="s">
        <v>128</v>
      </c>
      <c r="E425" s="208" t="s">
        <v>496</v>
      </c>
      <c r="F425" s="209" t="s">
        <v>497</v>
      </c>
      <c r="G425" s="210" t="s">
        <v>144</v>
      </c>
      <c r="H425" s="211">
        <v>10.473000000000001</v>
      </c>
      <c r="I425" s="212"/>
      <c r="J425" s="213">
        <f>ROUND(I425*H425,2)</f>
        <v>0</v>
      </c>
      <c r="K425" s="209" t="s">
        <v>132</v>
      </c>
      <c r="L425" s="47"/>
      <c r="M425" s="214" t="s">
        <v>19</v>
      </c>
      <c r="N425" s="215" t="s">
        <v>39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180</v>
      </c>
      <c r="AT425" s="218" t="s">
        <v>128</v>
      </c>
      <c r="AU425" s="218" t="s">
        <v>78</v>
      </c>
      <c r="AY425" s="20" t="s">
        <v>126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76</v>
      </c>
      <c r="BK425" s="219">
        <f>ROUND(I425*H425,2)</f>
        <v>0</v>
      </c>
      <c r="BL425" s="20" t="s">
        <v>180</v>
      </c>
      <c r="BM425" s="218" t="s">
        <v>498</v>
      </c>
    </row>
    <row r="426" s="13" customFormat="1">
      <c r="A426" s="13"/>
      <c r="B426" s="220"/>
      <c r="C426" s="221"/>
      <c r="D426" s="222" t="s">
        <v>134</v>
      </c>
      <c r="E426" s="223" t="s">
        <v>19</v>
      </c>
      <c r="F426" s="224" t="s">
        <v>499</v>
      </c>
      <c r="G426" s="221"/>
      <c r="H426" s="225">
        <v>3.2648000000000001</v>
      </c>
      <c r="I426" s="226"/>
      <c r="J426" s="221"/>
      <c r="K426" s="221"/>
      <c r="L426" s="227"/>
      <c r="M426" s="228"/>
      <c r="N426" s="229"/>
      <c r="O426" s="229"/>
      <c r="P426" s="229"/>
      <c r="Q426" s="229"/>
      <c r="R426" s="229"/>
      <c r="S426" s="229"/>
      <c r="T426" s="23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1" t="s">
        <v>134</v>
      </c>
      <c r="AU426" s="231" t="s">
        <v>78</v>
      </c>
      <c r="AV426" s="13" t="s">
        <v>78</v>
      </c>
      <c r="AW426" s="13" t="s">
        <v>135</v>
      </c>
      <c r="AX426" s="13" t="s">
        <v>68</v>
      </c>
      <c r="AY426" s="231" t="s">
        <v>126</v>
      </c>
    </row>
    <row r="427" s="13" customFormat="1">
      <c r="A427" s="13"/>
      <c r="B427" s="220"/>
      <c r="C427" s="221"/>
      <c r="D427" s="222" t="s">
        <v>134</v>
      </c>
      <c r="E427" s="223" t="s">
        <v>19</v>
      </c>
      <c r="F427" s="224" t="s">
        <v>500</v>
      </c>
      <c r="G427" s="221"/>
      <c r="H427" s="225">
        <v>5.0032000000000005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134</v>
      </c>
      <c r="AU427" s="231" t="s">
        <v>78</v>
      </c>
      <c r="AV427" s="13" t="s">
        <v>78</v>
      </c>
      <c r="AW427" s="13" t="s">
        <v>135</v>
      </c>
      <c r="AX427" s="13" t="s">
        <v>68</v>
      </c>
      <c r="AY427" s="231" t="s">
        <v>126</v>
      </c>
    </row>
    <row r="428" s="13" customFormat="1">
      <c r="A428" s="13"/>
      <c r="B428" s="220"/>
      <c r="C428" s="221"/>
      <c r="D428" s="222" t="s">
        <v>134</v>
      </c>
      <c r="E428" s="223" t="s">
        <v>19</v>
      </c>
      <c r="F428" s="224" t="s">
        <v>501</v>
      </c>
      <c r="G428" s="221"/>
      <c r="H428" s="225">
        <v>2.2048000000000001</v>
      </c>
      <c r="I428" s="226"/>
      <c r="J428" s="221"/>
      <c r="K428" s="221"/>
      <c r="L428" s="227"/>
      <c r="M428" s="228"/>
      <c r="N428" s="229"/>
      <c r="O428" s="229"/>
      <c r="P428" s="229"/>
      <c r="Q428" s="229"/>
      <c r="R428" s="229"/>
      <c r="S428" s="229"/>
      <c r="T428" s="23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1" t="s">
        <v>134</v>
      </c>
      <c r="AU428" s="231" t="s">
        <v>78</v>
      </c>
      <c r="AV428" s="13" t="s">
        <v>78</v>
      </c>
      <c r="AW428" s="13" t="s">
        <v>135</v>
      </c>
      <c r="AX428" s="13" t="s">
        <v>68</v>
      </c>
      <c r="AY428" s="231" t="s">
        <v>126</v>
      </c>
    </row>
    <row r="429" s="15" customFormat="1">
      <c r="A429" s="15"/>
      <c r="B429" s="242"/>
      <c r="C429" s="243"/>
      <c r="D429" s="222" t="s">
        <v>134</v>
      </c>
      <c r="E429" s="244" t="s">
        <v>19</v>
      </c>
      <c r="F429" s="245" t="s">
        <v>137</v>
      </c>
      <c r="G429" s="243"/>
      <c r="H429" s="246">
        <v>10.472800000000001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2" t="s">
        <v>134</v>
      </c>
      <c r="AU429" s="252" t="s">
        <v>78</v>
      </c>
      <c r="AV429" s="15" t="s">
        <v>138</v>
      </c>
      <c r="AW429" s="15" t="s">
        <v>135</v>
      </c>
      <c r="AX429" s="15" t="s">
        <v>68</v>
      </c>
      <c r="AY429" s="252" t="s">
        <v>126</v>
      </c>
    </row>
    <row r="430" s="16" customFormat="1">
      <c r="A430" s="16"/>
      <c r="B430" s="253"/>
      <c r="C430" s="254"/>
      <c r="D430" s="222" t="s">
        <v>134</v>
      </c>
      <c r="E430" s="255" t="s">
        <v>19</v>
      </c>
      <c r="F430" s="256" t="s">
        <v>139</v>
      </c>
      <c r="G430" s="254"/>
      <c r="H430" s="257">
        <v>10.472800000000001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63" t="s">
        <v>134</v>
      </c>
      <c r="AU430" s="263" t="s">
        <v>78</v>
      </c>
      <c r="AV430" s="16" t="s">
        <v>133</v>
      </c>
      <c r="AW430" s="16" t="s">
        <v>135</v>
      </c>
      <c r="AX430" s="16" t="s">
        <v>76</v>
      </c>
      <c r="AY430" s="263" t="s">
        <v>126</v>
      </c>
    </row>
    <row r="431" s="2" customFormat="1" ht="24.15" customHeight="1">
      <c r="A431" s="41"/>
      <c r="B431" s="42"/>
      <c r="C431" s="207" t="s">
        <v>317</v>
      </c>
      <c r="D431" s="207" t="s">
        <v>128</v>
      </c>
      <c r="E431" s="208" t="s">
        <v>502</v>
      </c>
      <c r="F431" s="209" t="s">
        <v>503</v>
      </c>
      <c r="G431" s="210" t="s">
        <v>504</v>
      </c>
      <c r="H431" s="211">
        <v>1</v>
      </c>
      <c r="I431" s="212"/>
      <c r="J431" s="213">
        <f>ROUND(I431*H431,2)</f>
        <v>0</v>
      </c>
      <c r="K431" s="209" t="s">
        <v>132</v>
      </c>
      <c r="L431" s="47"/>
      <c r="M431" s="214" t="s">
        <v>19</v>
      </c>
      <c r="N431" s="215" t="s">
        <v>39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180</v>
      </c>
      <c r="AT431" s="218" t="s">
        <v>128</v>
      </c>
      <c r="AU431" s="218" t="s">
        <v>78</v>
      </c>
      <c r="AY431" s="20" t="s">
        <v>126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76</v>
      </c>
      <c r="BK431" s="219">
        <f>ROUND(I431*H431,2)</f>
        <v>0</v>
      </c>
      <c r="BL431" s="20" t="s">
        <v>180</v>
      </c>
      <c r="BM431" s="218" t="s">
        <v>505</v>
      </c>
    </row>
    <row r="432" s="13" customFormat="1">
      <c r="A432" s="13"/>
      <c r="B432" s="220"/>
      <c r="C432" s="221"/>
      <c r="D432" s="222" t="s">
        <v>134</v>
      </c>
      <c r="E432" s="223" t="s">
        <v>19</v>
      </c>
      <c r="F432" s="224" t="s">
        <v>76</v>
      </c>
      <c r="G432" s="221"/>
      <c r="H432" s="225">
        <v>1</v>
      </c>
      <c r="I432" s="226"/>
      <c r="J432" s="221"/>
      <c r="K432" s="221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134</v>
      </c>
      <c r="AU432" s="231" t="s">
        <v>78</v>
      </c>
      <c r="AV432" s="13" t="s">
        <v>78</v>
      </c>
      <c r="AW432" s="13" t="s">
        <v>135</v>
      </c>
      <c r="AX432" s="13" t="s">
        <v>68</v>
      </c>
      <c r="AY432" s="231" t="s">
        <v>126</v>
      </c>
    </row>
    <row r="433" s="15" customFormat="1">
      <c r="A433" s="15"/>
      <c r="B433" s="242"/>
      <c r="C433" s="243"/>
      <c r="D433" s="222" t="s">
        <v>134</v>
      </c>
      <c r="E433" s="244" t="s">
        <v>19</v>
      </c>
      <c r="F433" s="245" t="s">
        <v>137</v>
      </c>
      <c r="G433" s="243"/>
      <c r="H433" s="246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2" t="s">
        <v>134</v>
      </c>
      <c r="AU433" s="252" t="s">
        <v>78</v>
      </c>
      <c r="AV433" s="15" t="s">
        <v>138</v>
      </c>
      <c r="AW433" s="15" t="s">
        <v>135</v>
      </c>
      <c r="AX433" s="15" t="s">
        <v>68</v>
      </c>
      <c r="AY433" s="252" t="s">
        <v>126</v>
      </c>
    </row>
    <row r="434" s="16" customFormat="1">
      <c r="A434" s="16"/>
      <c r="B434" s="253"/>
      <c r="C434" s="254"/>
      <c r="D434" s="222" t="s">
        <v>134</v>
      </c>
      <c r="E434" s="255" t="s">
        <v>19</v>
      </c>
      <c r="F434" s="256" t="s">
        <v>139</v>
      </c>
      <c r="G434" s="254"/>
      <c r="H434" s="257">
        <v>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63" t="s">
        <v>134</v>
      </c>
      <c r="AU434" s="263" t="s">
        <v>78</v>
      </c>
      <c r="AV434" s="16" t="s">
        <v>133</v>
      </c>
      <c r="AW434" s="16" t="s">
        <v>135</v>
      </c>
      <c r="AX434" s="16" t="s">
        <v>76</v>
      </c>
      <c r="AY434" s="263" t="s">
        <v>126</v>
      </c>
    </row>
    <row r="435" s="2" customFormat="1" ht="37.8" customHeight="1">
      <c r="A435" s="41"/>
      <c r="B435" s="42"/>
      <c r="C435" s="207" t="s">
        <v>506</v>
      </c>
      <c r="D435" s="207" t="s">
        <v>128</v>
      </c>
      <c r="E435" s="208" t="s">
        <v>507</v>
      </c>
      <c r="F435" s="209" t="s">
        <v>508</v>
      </c>
      <c r="G435" s="210" t="s">
        <v>158</v>
      </c>
      <c r="H435" s="211">
        <v>23</v>
      </c>
      <c r="I435" s="212"/>
      <c r="J435" s="213">
        <f>ROUND(I435*H435,2)</f>
        <v>0</v>
      </c>
      <c r="K435" s="209" t="s">
        <v>132</v>
      </c>
      <c r="L435" s="47"/>
      <c r="M435" s="214" t="s">
        <v>19</v>
      </c>
      <c r="N435" s="215" t="s">
        <v>39</v>
      </c>
      <c r="O435" s="87"/>
      <c r="P435" s="216">
        <f>O435*H435</f>
        <v>0</v>
      </c>
      <c r="Q435" s="216">
        <v>0</v>
      </c>
      <c r="R435" s="216">
        <f>Q435*H435</f>
        <v>0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180</v>
      </c>
      <c r="AT435" s="218" t="s">
        <v>128</v>
      </c>
      <c r="AU435" s="218" t="s">
        <v>78</v>
      </c>
      <c r="AY435" s="20" t="s">
        <v>126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76</v>
      </c>
      <c r="BK435" s="219">
        <f>ROUND(I435*H435,2)</f>
        <v>0</v>
      </c>
      <c r="BL435" s="20" t="s">
        <v>180</v>
      </c>
      <c r="BM435" s="218" t="s">
        <v>509</v>
      </c>
    </row>
    <row r="436" s="13" customFormat="1">
      <c r="A436" s="13"/>
      <c r="B436" s="220"/>
      <c r="C436" s="221"/>
      <c r="D436" s="222" t="s">
        <v>134</v>
      </c>
      <c r="E436" s="223" t="s">
        <v>19</v>
      </c>
      <c r="F436" s="224" t="s">
        <v>268</v>
      </c>
      <c r="G436" s="221"/>
      <c r="H436" s="225">
        <v>23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134</v>
      </c>
      <c r="AU436" s="231" t="s">
        <v>78</v>
      </c>
      <c r="AV436" s="13" t="s">
        <v>78</v>
      </c>
      <c r="AW436" s="13" t="s">
        <v>135</v>
      </c>
      <c r="AX436" s="13" t="s">
        <v>68</v>
      </c>
      <c r="AY436" s="231" t="s">
        <v>126</v>
      </c>
    </row>
    <row r="437" s="15" customFormat="1">
      <c r="A437" s="15"/>
      <c r="B437" s="242"/>
      <c r="C437" s="243"/>
      <c r="D437" s="222" t="s">
        <v>134</v>
      </c>
      <c r="E437" s="244" t="s">
        <v>19</v>
      </c>
      <c r="F437" s="245" t="s">
        <v>137</v>
      </c>
      <c r="G437" s="243"/>
      <c r="H437" s="246">
        <v>23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2" t="s">
        <v>134</v>
      </c>
      <c r="AU437" s="252" t="s">
        <v>78</v>
      </c>
      <c r="AV437" s="15" t="s">
        <v>138</v>
      </c>
      <c r="AW437" s="15" t="s">
        <v>135</v>
      </c>
      <c r="AX437" s="15" t="s">
        <v>68</v>
      </c>
      <c r="AY437" s="252" t="s">
        <v>126</v>
      </c>
    </row>
    <row r="438" s="16" customFormat="1">
      <c r="A438" s="16"/>
      <c r="B438" s="253"/>
      <c r="C438" s="254"/>
      <c r="D438" s="222" t="s">
        <v>134</v>
      </c>
      <c r="E438" s="255" t="s">
        <v>19</v>
      </c>
      <c r="F438" s="256" t="s">
        <v>139</v>
      </c>
      <c r="G438" s="254"/>
      <c r="H438" s="257">
        <v>23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63" t="s">
        <v>134</v>
      </c>
      <c r="AU438" s="263" t="s">
        <v>78</v>
      </c>
      <c r="AV438" s="16" t="s">
        <v>133</v>
      </c>
      <c r="AW438" s="16" t="s">
        <v>135</v>
      </c>
      <c r="AX438" s="16" t="s">
        <v>76</v>
      </c>
      <c r="AY438" s="263" t="s">
        <v>126</v>
      </c>
    </row>
    <row r="439" s="2" customFormat="1" ht="33" customHeight="1">
      <c r="A439" s="41"/>
      <c r="B439" s="42"/>
      <c r="C439" s="207" t="s">
        <v>322</v>
      </c>
      <c r="D439" s="207" t="s">
        <v>128</v>
      </c>
      <c r="E439" s="208" t="s">
        <v>510</v>
      </c>
      <c r="F439" s="209" t="s">
        <v>511</v>
      </c>
      <c r="G439" s="210" t="s">
        <v>158</v>
      </c>
      <c r="H439" s="211">
        <v>7</v>
      </c>
      <c r="I439" s="212"/>
      <c r="J439" s="213">
        <f>ROUND(I439*H439,2)</f>
        <v>0</v>
      </c>
      <c r="K439" s="209" t="s">
        <v>132</v>
      </c>
      <c r="L439" s="47"/>
      <c r="M439" s="214" t="s">
        <v>19</v>
      </c>
      <c r="N439" s="215" t="s">
        <v>39</v>
      </c>
      <c r="O439" s="87"/>
      <c r="P439" s="216">
        <f>O439*H439</f>
        <v>0</v>
      </c>
      <c r="Q439" s="216">
        <v>0</v>
      </c>
      <c r="R439" s="216">
        <f>Q439*H439</f>
        <v>0</v>
      </c>
      <c r="S439" s="216">
        <v>0</v>
      </c>
      <c r="T439" s="217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8" t="s">
        <v>180</v>
      </c>
      <c r="AT439" s="218" t="s">
        <v>128</v>
      </c>
      <c r="AU439" s="218" t="s">
        <v>78</v>
      </c>
      <c r="AY439" s="20" t="s">
        <v>126</v>
      </c>
      <c r="BE439" s="219">
        <f>IF(N439="základní",J439,0)</f>
        <v>0</v>
      </c>
      <c r="BF439" s="219">
        <f>IF(N439="snížená",J439,0)</f>
        <v>0</v>
      </c>
      <c r="BG439" s="219">
        <f>IF(N439="zákl. přenesená",J439,0)</f>
        <v>0</v>
      </c>
      <c r="BH439" s="219">
        <f>IF(N439="sníž. přenesená",J439,0)</f>
        <v>0</v>
      </c>
      <c r="BI439" s="219">
        <f>IF(N439="nulová",J439,0)</f>
        <v>0</v>
      </c>
      <c r="BJ439" s="20" t="s">
        <v>76</v>
      </c>
      <c r="BK439" s="219">
        <f>ROUND(I439*H439,2)</f>
        <v>0</v>
      </c>
      <c r="BL439" s="20" t="s">
        <v>180</v>
      </c>
      <c r="BM439" s="218" t="s">
        <v>512</v>
      </c>
    </row>
    <row r="440" s="13" customFormat="1">
      <c r="A440" s="13"/>
      <c r="B440" s="220"/>
      <c r="C440" s="221"/>
      <c r="D440" s="222" t="s">
        <v>134</v>
      </c>
      <c r="E440" s="223" t="s">
        <v>19</v>
      </c>
      <c r="F440" s="224" t="s">
        <v>171</v>
      </c>
      <c r="G440" s="221"/>
      <c r="H440" s="225">
        <v>7</v>
      </c>
      <c r="I440" s="226"/>
      <c r="J440" s="221"/>
      <c r="K440" s="221"/>
      <c r="L440" s="227"/>
      <c r="M440" s="228"/>
      <c r="N440" s="229"/>
      <c r="O440" s="229"/>
      <c r="P440" s="229"/>
      <c r="Q440" s="229"/>
      <c r="R440" s="229"/>
      <c r="S440" s="229"/>
      <c r="T440" s="23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1" t="s">
        <v>134</v>
      </c>
      <c r="AU440" s="231" t="s">
        <v>78</v>
      </c>
      <c r="AV440" s="13" t="s">
        <v>78</v>
      </c>
      <c r="AW440" s="13" t="s">
        <v>135</v>
      </c>
      <c r="AX440" s="13" t="s">
        <v>68</v>
      </c>
      <c r="AY440" s="231" t="s">
        <v>126</v>
      </c>
    </row>
    <row r="441" s="15" customFormat="1">
      <c r="A441" s="15"/>
      <c r="B441" s="242"/>
      <c r="C441" s="243"/>
      <c r="D441" s="222" t="s">
        <v>134</v>
      </c>
      <c r="E441" s="244" t="s">
        <v>19</v>
      </c>
      <c r="F441" s="245" t="s">
        <v>137</v>
      </c>
      <c r="G441" s="243"/>
      <c r="H441" s="246">
        <v>7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2" t="s">
        <v>134</v>
      </c>
      <c r="AU441" s="252" t="s">
        <v>78</v>
      </c>
      <c r="AV441" s="15" t="s">
        <v>138</v>
      </c>
      <c r="AW441" s="15" t="s">
        <v>135</v>
      </c>
      <c r="AX441" s="15" t="s">
        <v>68</v>
      </c>
      <c r="AY441" s="252" t="s">
        <v>126</v>
      </c>
    </row>
    <row r="442" s="16" customFormat="1">
      <c r="A442" s="16"/>
      <c r="B442" s="253"/>
      <c r="C442" s="254"/>
      <c r="D442" s="222" t="s">
        <v>134</v>
      </c>
      <c r="E442" s="255" t="s">
        <v>19</v>
      </c>
      <c r="F442" s="256" t="s">
        <v>139</v>
      </c>
      <c r="G442" s="254"/>
      <c r="H442" s="257">
        <v>7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63" t="s">
        <v>134</v>
      </c>
      <c r="AU442" s="263" t="s">
        <v>78</v>
      </c>
      <c r="AV442" s="16" t="s">
        <v>133</v>
      </c>
      <c r="AW442" s="16" t="s">
        <v>135</v>
      </c>
      <c r="AX442" s="16" t="s">
        <v>76</v>
      </c>
      <c r="AY442" s="263" t="s">
        <v>126</v>
      </c>
    </row>
    <row r="443" s="2" customFormat="1" ht="24.15" customHeight="1">
      <c r="A443" s="41"/>
      <c r="B443" s="42"/>
      <c r="C443" s="207" t="s">
        <v>513</v>
      </c>
      <c r="D443" s="207" t="s">
        <v>128</v>
      </c>
      <c r="E443" s="208" t="s">
        <v>514</v>
      </c>
      <c r="F443" s="209" t="s">
        <v>515</v>
      </c>
      <c r="G443" s="210" t="s">
        <v>516</v>
      </c>
      <c r="H443" s="211">
        <v>16</v>
      </c>
      <c r="I443" s="212"/>
      <c r="J443" s="213">
        <f>ROUND(I443*H443,2)</f>
        <v>0</v>
      </c>
      <c r="K443" s="209" t="s">
        <v>132</v>
      </c>
      <c r="L443" s="47"/>
      <c r="M443" s="214" t="s">
        <v>19</v>
      </c>
      <c r="N443" s="215" t="s">
        <v>39</v>
      </c>
      <c r="O443" s="87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180</v>
      </c>
      <c r="AT443" s="218" t="s">
        <v>128</v>
      </c>
      <c r="AU443" s="218" t="s">
        <v>78</v>
      </c>
      <c r="AY443" s="20" t="s">
        <v>126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76</v>
      </c>
      <c r="BK443" s="219">
        <f>ROUND(I443*H443,2)</f>
        <v>0</v>
      </c>
      <c r="BL443" s="20" t="s">
        <v>180</v>
      </c>
      <c r="BM443" s="218" t="s">
        <v>517</v>
      </c>
    </row>
    <row r="444" s="13" customFormat="1">
      <c r="A444" s="13"/>
      <c r="B444" s="220"/>
      <c r="C444" s="221"/>
      <c r="D444" s="222" t="s">
        <v>134</v>
      </c>
      <c r="E444" s="223" t="s">
        <v>19</v>
      </c>
      <c r="F444" s="224" t="s">
        <v>180</v>
      </c>
      <c r="G444" s="221"/>
      <c r="H444" s="225">
        <v>16</v>
      </c>
      <c r="I444" s="226"/>
      <c r="J444" s="221"/>
      <c r="K444" s="221"/>
      <c r="L444" s="227"/>
      <c r="M444" s="228"/>
      <c r="N444" s="229"/>
      <c r="O444" s="229"/>
      <c r="P444" s="229"/>
      <c r="Q444" s="229"/>
      <c r="R444" s="229"/>
      <c r="S444" s="229"/>
      <c r="T444" s="23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1" t="s">
        <v>134</v>
      </c>
      <c r="AU444" s="231" t="s">
        <v>78</v>
      </c>
      <c r="AV444" s="13" t="s">
        <v>78</v>
      </c>
      <c r="AW444" s="13" t="s">
        <v>135</v>
      </c>
      <c r="AX444" s="13" t="s">
        <v>68</v>
      </c>
      <c r="AY444" s="231" t="s">
        <v>126</v>
      </c>
    </row>
    <row r="445" s="15" customFormat="1">
      <c r="A445" s="15"/>
      <c r="B445" s="242"/>
      <c r="C445" s="243"/>
      <c r="D445" s="222" t="s">
        <v>134</v>
      </c>
      <c r="E445" s="244" t="s">
        <v>19</v>
      </c>
      <c r="F445" s="245" t="s">
        <v>137</v>
      </c>
      <c r="G445" s="243"/>
      <c r="H445" s="246">
        <v>16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2" t="s">
        <v>134</v>
      </c>
      <c r="AU445" s="252" t="s">
        <v>78</v>
      </c>
      <c r="AV445" s="15" t="s">
        <v>138</v>
      </c>
      <c r="AW445" s="15" t="s">
        <v>135</v>
      </c>
      <c r="AX445" s="15" t="s">
        <v>68</v>
      </c>
      <c r="AY445" s="252" t="s">
        <v>126</v>
      </c>
    </row>
    <row r="446" s="16" customFormat="1">
      <c r="A446" s="16"/>
      <c r="B446" s="253"/>
      <c r="C446" s="254"/>
      <c r="D446" s="222" t="s">
        <v>134</v>
      </c>
      <c r="E446" s="255" t="s">
        <v>19</v>
      </c>
      <c r="F446" s="256" t="s">
        <v>139</v>
      </c>
      <c r="G446" s="254"/>
      <c r="H446" s="257">
        <v>16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63" t="s">
        <v>134</v>
      </c>
      <c r="AU446" s="263" t="s">
        <v>78</v>
      </c>
      <c r="AV446" s="16" t="s">
        <v>133</v>
      </c>
      <c r="AW446" s="16" t="s">
        <v>135</v>
      </c>
      <c r="AX446" s="16" t="s">
        <v>76</v>
      </c>
      <c r="AY446" s="263" t="s">
        <v>126</v>
      </c>
    </row>
    <row r="447" s="2" customFormat="1" ht="24.15" customHeight="1">
      <c r="A447" s="41"/>
      <c r="B447" s="42"/>
      <c r="C447" s="207" t="s">
        <v>329</v>
      </c>
      <c r="D447" s="207" t="s">
        <v>128</v>
      </c>
      <c r="E447" s="208" t="s">
        <v>518</v>
      </c>
      <c r="F447" s="209" t="s">
        <v>519</v>
      </c>
      <c r="G447" s="210" t="s">
        <v>516</v>
      </c>
      <c r="H447" s="211">
        <v>16</v>
      </c>
      <c r="I447" s="212"/>
      <c r="J447" s="213">
        <f>ROUND(I447*H447,2)</f>
        <v>0</v>
      </c>
      <c r="K447" s="209" t="s">
        <v>132</v>
      </c>
      <c r="L447" s="47"/>
      <c r="M447" s="214" t="s">
        <v>19</v>
      </c>
      <c r="N447" s="215" t="s">
        <v>39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180</v>
      </c>
      <c r="AT447" s="218" t="s">
        <v>128</v>
      </c>
      <c r="AU447" s="218" t="s">
        <v>78</v>
      </c>
      <c r="AY447" s="20" t="s">
        <v>126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76</v>
      </c>
      <c r="BK447" s="219">
        <f>ROUND(I447*H447,2)</f>
        <v>0</v>
      </c>
      <c r="BL447" s="20" t="s">
        <v>180</v>
      </c>
      <c r="BM447" s="218" t="s">
        <v>520</v>
      </c>
    </row>
    <row r="448" s="13" customFormat="1">
      <c r="A448" s="13"/>
      <c r="B448" s="220"/>
      <c r="C448" s="221"/>
      <c r="D448" s="222" t="s">
        <v>134</v>
      </c>
      <c r="E448" s="223" t="s">
        <v>19</v>
      </c>
      <c r="F448" s="224" t="s">
        <v>180</v>
      </c>
      <c r="G448" s="221"/>
      <c r="H448" s="225">
        <v>16</v>
      </c>
      <c r="I448" s="226"/>
      <c r="J448" s="221"/>
      <c r="K448" s="221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134</v>
      </c>
      <c r="AU448" s="231" t="s">
        <v>78</v>
      </c>
      <c r="AV448" s="13" t="s">
        <v>78</v>
      </c>
      <c r="AW448" s="13" t="s">
        <v>135</v>
      </c>
      <c r="AX448" s="13" t="s">
        <v>68</v>
      </c>
      <c r="AY448" s="231" t="s">
        <v>126</v>
      </c>
    </row>
    <row r="449" s="15" customFormat="1">
      <c r="A449" s="15"/>
      <c r="B449" s="242"/>
      <c r="C449" s="243"/>
      <c r="D449" s="222" t="s">
        <v>134</v>
      </c>
      <c r="E449" s="244" t="s">
        <v>19</v>
      </c>
      <c r="F449" s="245" t="s">
        <v>137</v>
      </c>
      <c r="G449" s="243"/>
      <c r="H449" s="246">
        <v>16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2" t="s">
        <v>134</v>
      </c>
      <c r="AU449" s="252" t="s">
        <v>78</v>
      </c>
      <c r="AV449" s="15" t="s">
        <v>138</v>
      </c>
      <c r="AW449" s="15" t="s">
        <v>135</v>
      </c>
      <c r="AX449" s="15" t="s">
        <v>68</v>
      </c>
      <c r="AY449" s="252" t="s">
        <v>126</v>
      </c>
    </row>
    <row r="450" s="16" customFormat="1">
      <c r="A450" s="16"/>
      <c r="B450" s="253"/>
      <c r="C450" s="254"/>
      <c r="D450" s="222" t="s">
        <v>134</v>
      </c>
      <c r="E450" s="255" t="s">
        <v>19</v>
      </c>
      <c r="F450" s="256" t="s">
        <v>139</v>
      </c>
      <c r="G450" s="254"/>
      <c r="H450" s="257">
        <v>16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3" t="s">
        <v>134</v>
      </c>
      <c r="AU450" s="263" t="s">
        <v>78</v>
      </c>
      <c r="AV450" s="16" t="s">
        <v>133</v>
      </c>
      <c r="AW450" s="16" t="s">
        <v>135</v>
      </c>
      <c r="AX450" s="16" t="s">
        <v>76</v>
      </c>
      <c r="AY450" s="263" t="s">
        <v>126</v>
      </c>
    </row>
    <row r="451" s="2" customFormat="1" ht="16.5" customHeight="1">
      <c r="A451" s="41"/>
      <c r="B451" s="42"/>
      <c r="C451" s="207" t="s">
        <v>521</v>
      </c>
      <c r="D451" s="207" t="s">
        <v>128</v>
      </c>
      <c r="E451" s="208" t="s">
        <v>522</v>
      </c>
      <c r="F451" s="209" t="s">
        <v>523</v>
      </c>
      <c r="G451" s="210" t="s">
        <v>158</v>
      </c>
      <c r="H451" s="211">
        <v>12</v>
      </c>
      <c r="I451" s="212"/>
      <c r="J451" s="213">
        <f>ROUND(I451*H451,2)</f>
        <v>0</v>
      </c>
      <c r="K451" s="209" t="s">
        <v>132</v>
      </c>
      <c r="L451" s="47"/>
      <c r="M451" s="214" t="s">
        <v>19</v>
      </c>
      <c r="N451" s="215" t="s">
        <v>39</v>
      </c>
      <c r="O451" s="87"/>
      <c r="P451" s="216">
        <f>O451*H451</f>
        <v>0</v>
      </c>
      <c r="Q451" s="216">
        <v>0</v>
      </c>
      <c r="R451" s="216">
        <f>Q451*H451</f>
        <v>0</v>
      </c>
      <c r="S451" s="216">
        <v>0</v>
      </c>
      <c r="T451" s="217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18" t="s">
        <v>180</v>
      </c>
      <c r="AT451" s="218" t="s">
        <v>128</v>
      </c>
      <c r="AU451" s="218" t="s">
        <v>78</v>
      </c>
      <c r="AY451" s="20" t="s">
        <v>126</v>
      </c>
      <c r="BE451" s="219">
        <f>IF(N451="základní",J451,0)</f>
        <v>0</v>
      </c>
      <c r="BF451" s="219">
        <f>IF(N451="snížená",J451,0)</f>
        <v>0</v>
      </c>
      <c r="BG451" s="219">
        <f>IF(N451="zákl. přenesená",J451,0)</f>
        <v>0</v>
      </c>
      <c r="BH451" s="219">
        <f>IF(N451="sníž. přenesená",J451,0)</f>
        <v>0</v>
      </c>
      <c r="BI451" s="219">
        <f>IF(N451="nulová",J451,0)</f>
        <v>0</v>
      </c>
      <c r="BJ451" s="20" t="s">
        <v>76</v>
      </c>
      <c r="BK451" s="219">
        <f>ROUND(I451*H451,2)</f>
        <v>0</v>
      </c>
      <c r="BL451" s="20" t="s">
        <v>180</v>
      </c>
      <c r="BM451" s="218" t="s">
        <v>524</v>
      </c>
    </row>
    <row r="452" s="13" customFormat="1">
      <c r="A452" s="13"/>
      <c r="B452" s="220"/>
      <c r="C452" s="221"/>
      <c r="D452" s="222" t="s">
        <v>134</v>
      </c>
      <c r="E452" s="223" t="s">
        <v>19</v>
      </c>
      <c r="F452" s="224" t="s">
        <v>8</v>
      </c>
      <c r="G452" s="221"/>
      <c r="H452" s="225">
        <v>12</v>
      </c>
      <c r="I452" s="226"/>
      <c r="J452" s="221"/>
      <c r="K452" s="221"/>
      <c r="L452" s="227"/>
      <c r="M452" s="228"/>
      <c r="N452" s="229"/>
      <c r="O452" s="229"/>
      <c r="P452" s="229"/>
      <c r="Q452" s="229"/>
      <c r="R452" s="229"/>
      <c r="S452" s="229"/>
      <c r="T452" s="23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1" t="s">
        <v>134</v>
      </c>
      <c r="AU452" s="231" t="s">
        <v>78</v>
      </c>
      <c r="AV452" s="13" t="s">
        <v>78</v>
      </c>
      <c r="AW452" s="13" t="s">
        <v>135</v>
      </c>
      <c r="AX452" s="13" t="s">
        <v>68</v>
      </c>
      <c r="AY452" s="231" t="s">
        <v>126</v>
      </c>
    </row>
    <row r="453" s="15" customFormat="1">
      <c r="A453" s="15"/>
      <c r="B453" s="242"/>
      <c r="C453" s="243"/>
      <c r="D453" s="222" t="s">
        <v>134</v>
      </c>
      <c r="E453" s="244" t="s">
        <v>19</v>
      </c>
      <c r="F453" s="245" t="s">
        <v>137</v>
      </c>
      <c r="G453" s="243"/>
      <c r="H453" s="246">
        <v>12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2" t="s">
        <v>134</v>
      </c>
      <c r="AU453" s="252" t="s">
        <v>78</v>
      </c>
      <c r="AV453" s="15" t="s">
        <v>138</v>
      </c>
      <c r="AW453" s="15" t="s">
        <v>135</v>
      </c>
      <c r="AX453" s="15" t="s">
        <v>68</v>
      </c>
      <c r="AY453" s="252" t="s">
        <v>126</v>
      </c>
    </row>
    <row r="454" s="16" customFormat="1">
      <c r="A454" s="16"/>
      <c r="B454" s="253"/>
      <c r="C454" s="254"/>
      <c r="D454" s="222" t="s">
        <v>134</v>
      </c>
      <c r="E454" s="255" t="s">
        <v>19</v>
      </c>
      <c r="F454" s="256" t="s">
        <v>139</v>
      </c>
      <c r="G454" s="254"/>
      <c r="H454" s="257">
        <v>12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63" t="s">
        <v>134</v>
      </c>
      <c r="AU454" s="263" t="s">
        <v>78</v>
      </c>
      <c r="AV454" s="16" t="s">
        <v>133</v>
      </c>
      <c r="AW454" s="16" t="s">
        <v>135</v>
      </c>
      <c r="AX454" s="16" t="s">
        <v>76</v>
      </c>
      <c r="AY454" s="263" t="s">
        <v>126</v>
      </c>
    </row>
    <row r="455" s="2" customFormat="1" ht="16.5" customHeight="1">
      <c r="A455" s="41"/>
      <c r="B455" s="42"/>
      <c r="C455" s="207" t="s">
        <v>334</v>
      </c>
      <c r="D455" s="207" t="s">
        <v>128</v>
      </c>
      <c r="E455" s="208" t="s">
        <v>525</v>
      </c>
      <c r="F455" s="209" t="s">
        <v>526</v>
      </c>
      <c r="G455" s="210" t="s">
        <v>480</v>
      </c>
      <c r="H455" s="279"/>
      <c r="I455" s="212"/>
      <c r="J455" s="213">
        <f>ROUND(I455*H455,2)</f>
        <v>0</v>
      </c>
      <c r="K455" s="209" t="s">
        <v>150</v>
      </c>
      <c r="L455" s="47"/>
      <c r="M455" s="214" t="s">
        <v>19</v>
      </c>
      <c r="N455" s="215" t="s">
        <v>39</v>
      </c>
      <c r="O455" s="87"/>
      <c r="P455" s="216">
        <f>O455*H455</f>
        <v>0</v>
      </c>
      <c r="Q455" s="216">
        <v>0</v>
      </c>
      <c r="R455" s="216">
        <f>Q455*H455</f>
        <v>0</v>
      </c>
      <c r="S455" s="216">
        <v>0</v>
      </c>
      <c r="T455" s="217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18" t="s">
        <v>180</v>
      </c>
      <c r="AT455" s="218" t="s">
        <v>128</v>
      </c>
      <c r="AU455" s="218" t="s">
        <v>78</v>
      </c>
      <c r="AY455" s="20" t="s">
        <v>126</v>
      </c>
      <c r="BE455" s="219">
        <f>IF(N455="základní",J455,0)</f>
        <v>0</v>
      </c>
      <c r="BF455" s="219">
        <f>IF(N455="snížená",J455,0)</f>
        <v>0</v>
      </c>
      <c r="BG455" s="219">
        <f>IF(N455="zákl. přenesená",J455,0)</f>
        <v>0</v>
      </c>
      <c r="BH455" s="219">
        <f>IF(N455="sníž. přenesená",J455,0)</f>
        <v>0</v>
      </c>
      <c r="BI455" s="219">
        <f>IF(N455="nulová",J455,0)</f>
        <v>0</v>
      </c>
      <c r="BJ455" s="20" t="s">
        <v>76</v>
      </c>
      <c r="BK455" s="219">
        <f>ROUND(I455*H455,2)</f>
        <v>0</v>
      </c>
      <c r="BL455" s="20" t="s">
        <v>180</v>
      </c>
      <c r="BM455" s="218" t="s">
        <v>527</v>
      </c>
    </row>
    <row r="456" s="2" customFormat="1">
      <c r="A456" s="41"/>
      <c r="B456" s="42"/>
      <c r="C456" s="43"/>
      <c r="D456" s="264" t="s">
        <v>152</v>
      </c>
      <c r="E456" s="43"/>
      <c r="F456" s="265" t="s">
        <v>528</v>
      </c>
      <c r="G456" s="43"/>
      <c r="H456" s="43"/>
      <c r="I456" s="266"/>
      <c r="J456" s="43"/>
      <c r="K456" s="43"/>
      <c r="L456" s="47"/>
      <c r="M456" s="267"/>
      <c r="N456" s="268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152</v>
      </c>
      <c r="AU456" s="20" t="s">
        <v>78</v>
      </c>
    </row>
    <row r="457" s="12" customFormat="1" ht="22.8" customHeight="1">
      <c r="A457" s="12"/>
      <c r="B457" s="191"/>
      <c r="C457" s="192"/>
      <c r="D457" s="193" t="s">
        <v>67</v>
      </c>
      <c r="E457" s="205" t="s">
        <v>529</v>
      </c>
      <c r="F457" s="205" t="s">
        <v>530</v>
      </c>
      <c r="G457" s="192"/>
      <c r="H457" s="192"/>
      <c r="I457" s="195"/>
      <c r="J457" s="206">
        <f>BK457</f>
        <v>0</v>
      </c>
      <c r="K457" s="192"/>
      <c r="L457" s="197"/>
      <c r="M457" s="198"/>
      <c r="N457" s="199"/>
      <c r="O457" s="199"/>
      <c r="P457" s="200">
        <f>SUM(P458:P480)</f>
        <v>0</v>
      </c>
      <c r="Q457" s="199"/>
      <c r="R457" s="200">
        <f>SUM(R458:R480)</f>
        <v>0</v>
      </c>
      <c r="S457" s="199"/>
      <c r="T457" s="201">
        <f>SUM(T458:T480)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02" t="s">
        <v>78</v>
      </c>
      <c r="AT457" s="203" t="s">
        <v>67</v>
      </c>
      <c r="AU457" s="203" t="s">
        <v>76</v>
      </c>
      <c r="AY457" s="202" t="s">
        <v>126</v>
      </c>
      <c r="BK457" s="204">
        <f>SUM(BK458:BK480)</f>
        <v>0</v>
      </c>
    </row>
    <row r="458" s="2" customFormat="1" ht="21.75" customHeight="1">
      <c r="A458" s="41"/>
      <c r="B458" s="42"/>
      <c r="C458" s="207" t="s">
        <v>531</v>
      </c>
      <c r="D458" s="207" t="s">
        <v>128</v>
      </c>
      <c r="E458" s="208" t="s">
        <v>532</v>
      </c>
      <c r="F458" s="209" t="s">
        <v>533</v>
      </c>
      <c r="G458" s="210" t="s">
        <v>131</v>
      </c>
      <c r="H458" s="211">
        <v>1</v>
      </c>
      <c r="I458" s="212"/>
      <c r="J458" s="213">
        <f>ROUND(I458*H458,2)</f>
        <v>0</v>
      </c>
      <c r="K458" s="209" t="s">
        <v>132</v>
      </c>
      <c r="L458" s="47"/>
      <c r="M458" s="214" t="s">
        <v>19</v>
      </c>
      <c r="N458" s="215" t="s">
        <v>39</v>
      </c>
      <c r="O458" s="87"/>
      <c r="P458" s="216">
        <f>O458*H458</f>
        <v>0</v>
      </c>
      <c r="Q458" s="216">
        <v>0</v>
      </c>
      <c r="R458" s="216">
        <f>Q458*H458</f>
        <v>0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180</v>
      </c>
      <c r="AT458" s="218" t="s">
        <v>128</v>
      </c>
      <c r="AU458" s="218" t="s">
        <v>78</v>
      </c>
      <c r="AY458" s="20" t="s">
        <v>126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76</v>
      </c>
      <c r="BK458" s="219">
        <f>ROUND(I458*H458,2)</f>
        <v>0</v>
      </c>
      <c r="BL458" s="20" t="s">
        <v>180</v>
      </c>
      <c r="BM458" s="218" t="s">
        <v>534</v>
      </c>
    </row>
    <row r="459" s="13" customFormat="1">
      <c r="A459" s="13"/>
      <c r="B459" s="220"/>
      <c r="C459" s="221"/>
      <c r="D459" s="222" t="s">
        <v>134</v>
      </c>
      <c r="E459" s="223" t="s">
        <v>19</v>
      </c>
      <c r="F459" s="224" t="s">
        <v>76</v>
      </c>
      <c r="G459" s="221"/>
      <c r="H459" s="225">
        <v>1</v>
      </c>
      <c r="I459" s="226"/>
      <c r="J459" s="221"/>
      <c r="K459" s="221"/>
      <c r="L459" s="227"/>
      <c r="M459" s="228"/>
      <c r="N459" s="229"/>
      <c r="O459" s="229"/>
      <c r="P459" s="229"/>
      <c r="Q459" s="229"/>
      <c r="R459" s="229"/>
      <c r="S459" s="229"/>
      <c r="T459" s="23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1" t="s">
        <v>134</v>
      </c>
      <c r="AU459" s="231" t="s">
        <v>78</v>
      </c>
      <c r="AV459" s="13" t="s">
        <v>78</v>
      </c>
      <c r="AW459" s="13" t="s">
        <v>135</v>
      </c>
      <c r="AX459" s="13" t="s">
        <v>68</v>
      </c>
      <c r="AY459" s="231" t="s">
        <v>126</v>
      </c>
    </row>
    <row r="460" s="15" customFormat="1">
      <c r="A460" s="15"/>
      <c r="B460" s="242"/>
      <c r="C460" s="243"/>
      <c r="D460" s="222" t="s">
        <v>134</v>
      </c>
      <c r="E460" s="244" t="s">
        <v>19</v>
      </c>
      <c r="F460" s="245" t="s">
        <v>137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2" t="s">
        <v>134</v>
      </c>
      <c r="AU460" s="252" t="s">
        <v>78</v>
      </c>
      <c r="AV460" s="15" t="s">
        <v>138</v>
      </c>
      <c r="AW460" s="15" t="s">
        <v>135</v>
      </c>
      <c r="AX460" s="15" t="s">
        <v>68</v>
      </c>
      <c r="AY460" s="252" t="s">
        <v>126</v>
      </c>
    </row>
    <row r="461" s="16" customFormat="1">
      <c r="A461" s="16"/>
      <c r="B461" s="253"/>
      <c r="C461" s="254"/>
      <c r="D461" s="222" t="s">
        <v>134</v>
      </c>
      <c r="E461" s="255" t="s">
        <v>19</v>
      </c>
      <c r="F461" s="256" t="s">
        <v>139</v>
      </c>
      <c r="G461" s="254"/>
      <c r="H461" s="257">
        <v>1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3" t="s">
        <v>134</v>
      </c>
      <c r="AU461" s="263" t="s">
        <v>78</v>
      </c>
      <c r="AV461" s="16" t="s">
        <v>133</v>
      </c>
      <c r="AW461" s="16" t="s">
        <v>135</v>
      </c>
      <c r="AX461" s="16" t="s">
        <v>76</v>
      </c>
      <c r="AY461" s="263" t="s">
        <v>126</v>
      </c>
    </row>
    <row r="462" s="2" customFormat="1" ht="24.15" customHeight="1">
      <c r="A462" s="41"/>
      <c r="B462" s="42"/>
      <c r="C462" s="207" t="s">
        <v>341</v>
      </c>
      <c r="D462" s="207" t="s">
        <v>128</v>
      </c>
      <c r="E462" s="208" t="s">
        <v>535</v>
      </c>
      <c r="F462" s="209" t="s">
        <v>536</v>
      </c>
      <c r="G462" s="210" t="s">
        <v>504</v>
      </c>
      <c r="H462" s="211">
        <v>1</v>
      </c>
      <c r="I462" s="212"/>
      <c r="J462" s="213">
        <f>ROUND(I462*H462,2)</f>
        <v>0</v>
      </c>
      <c r="K462" s="209" t="s">
        <v>132</v>
      </c>
      <c r="L462" s="47"/>
      <c r="M462" s="214" t="s">
        <v>19</v>
      </c>
      <c r="N462" s="215" t="s">
        <v>39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180</v>
      </c>
      <c r="AT462" s="218" t="s">
        <v>128</v>
      </c>
      <c r="AU462" s="218" t="s">
        <v>78</v>
      </c>
      <c r="AY462" s="20" t="s">
        <v>126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76</v>
      </c>
      <c r="BK462" s="219">
        <f>ROUND(I462*H462,2)</f>
        <v>0</v>
      </c>
      <c r="BL462" s="20" t="s">
        <v>180</v>
      </c>
      <c r="BM462" s="218" t="s">
        <v>537</v>
      </c>
    </row>
    <row r="463" s="13" customFormat="1">
      <c r="A463" s="13"/>
      <c r="B463" s="220"/>
      <c r="C463" s="221"/>
      <c r="D463" s="222" t="s">
        <v>134</v>
      </c>
      <c r="E463" s="223" t="s">
        <v>19</v>
      </c>
      <c r="F463" s="224" t="s">
        <v>76</v>
      </c>
      <c r="G463" s="221"/>
      <c r="H463" s="225">
        <v>1</v>
      </c>
      <c r="I463" s="226"/>
      <c r="J463" s="221"/>
      <c r="K463" s="221"/>
      <c r="L463" s="227"/>
      <c r="M463" s="228"/>
      <c r="N463" s="229"/>
      <c r="O463" s="229"/>
      <c r="P463" s="229"/>
      <c r="Q463" s="229"/>
      <c r="R463" s="229"/>
      <c r="S463" s="229"/>
      <c r="T463" s="23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1" t="s">
        <v>134</v>
      </c>
      <c r="AU463" s="231" t="s">
        <v>78</v>
      </c>
      <c r="AV463" s="13" t="s">
        <v>78</v>
      </c>
      <c r="AW463" s="13" t="s">
        <v>135</v>
      </c>
      <c r="AX463" s="13" t="s">
        <v>68</v>
      </c>
      <c r="AY463" s="231" t="s">
        <v>126</v>
      </c>
    </row>
    <row r="464" s="15" customFormat="1">
      <c r="A464" s="15"/>
      <c r="B464" s="242"/>
      <c r="C464" s="243"/>
      <c r="D464" s="222" t="s">
        <v>134</v>
      </c>
      <c r="E464" s="244" t="s">
        <v>19</v>
      </c>
      <c r="F464" s="245" t="s">
        <v>137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2" t="s">
        <v>134</v>
      </c>
      <c r="AU464" s="252" t="s">
        <v>78</v>
      </c>
      <c r="AV464" s="15" t="s">
        <v>138</v>
      </c>
      <c r="AW464" s="15" t="s">
        <v>135</v>
      </c>
      <c r="AX464" s="15" t="s">
        <v>68</v>
      </c>
      <c r="AY464" s="252" t="s">
        <v>126</v>
      </c>
    </row>
    <row r="465" s="16" customFormat="1">
      <c r="A465" s="16"/>
      <c r="B465" s="253"/>
      <c r="C465" s="254"/>
      <c r="D465" s="222" t="s">
        <v>134</v>
      </c>
      <c r="E465" s="255" t="s">
        <v>19</v>
      </c>
      <c r="F465" s="256" t="s">
        <v>139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63" t="s">
        <v>134</v>
      </c>
      <c r="AU465" s="263" t="s">
        <v>78</v>
      </c>
      <c r="AV465" s="16" t="s">
        <v>133</v>
      </c>
      <c r="AW465" s="16" t="s">
        <v>135</v>
      </c>
      <c r="AX465" s="16" t="s">
        <v>76</v>
      </c>
      <c r="AY465" s="263" t="s">
        <v>126</v>
      </c>
    </row>
    <row r="466" s="2" customFormat="1" ht="24.15" customHeight="1">
      <c r="A466" s="41"/>
      <c r="B466" s="42"/>
      <c r="C466" s="207" t="s">
        <v>538</v>
      </c>
      <c r="D466" s="207" t="s">
        <v>128</v>
      </c>
      <c r="E466" s="208" t="s">
        <v>539</v>
      </c>
      <c r="F466" s="209" t="s">
        <v>540</v>
      </c>
      <c r="G466" s="210" t="s">
        <v>504</v>
      </c>
      <c r="H466" s="211">
        <v>1</v>
      </c>
      <c r="I466" s="212"/>
      <c r="J466" s="213">
        <f>ROUND(I466*H466,2)</f>
        <v>0</v>
      </c>
      <c r="K466" s="209" t="s">
        <v>132</v>
      </c>
      <c r="L466" s="47"/>
      <c r="M466" s="214" t="s">
        <v>19</v>
      </c>
      <c r="N466" s="215" t="s">
        <v>39</v>
      </c>
      <c r="O466" s="87"/>
      <c r="P466" s="216">
        <f>O466*H466</f>
        <v>0</v>
      </c>
      <c r="Q466" s="216">
        <v>0</v>
      </c>
      <c r="R466" s="216">
        <f>Q466*H466</f>
        <v>0</v>
      </c>
      <c r="S466" s="216">
        <v>0</v>
      </c>
      <c r="T466" s="217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18" t="s">
        <v>180</v>
      </c>
      <c r="AT466" s="218" t="s">
        <v>128</v>
      </c>
      <c r="AU466" s="218" t="s">
        <v>78</v>
      </c>
      <c r="AY466" s="20" t="s">
        <v>126</v>
      </c>
      <c r="BE466" s="219">
        <f>IF(N466="základní",J466,0)</f>
        <v>0</v>
      </c>
      <c r="BF466" s="219">
        <f>IF(N466="snížená",J466,0)</f>
        <v>0</v>
      </c>
      <c r="BG466" s="219">
        <f>IF(N466="zákl. přenesená",J466,0)</f>
        <v>0</v>
      </c>
      <c r="BH466" s="219">
        <f>IF(N466="sníž. přenesená",J466,0)</f>
        <v>0</v>
      </c>
      <c r="BI466" s="219">
        <f>IF(N466="nulová",J466,0)</f>
        <v>0</v>
      </c>
      <c r="BJ466" s="20" t="s">
        <v>76</v>
      </c>
      <c r="BK466" s="219">
        <f>ROUND(I466*H466,2)</f>
        <v>0</v>
      </c>
      <c r="BL466" s="20" t="s">
        <v>180</v>
      </c>
      <c r="BM466" s="218" t="s">
        <v>541</v>
      </c>
    </row>
    <row r="467" s="13" customFormat="1">
      <c r="A467" s="13"/>
      <c r="B467" s="220"/>
      <c r="C467" s="221"/>
      <c r="D467" s="222" t="s">
        <v>134</v>
      </c>
      <c r="E467" s="223" t="s">
        <v>19</v>
      </c>
      <c r="F467" s="224" t="s">
        <v>76</v>
      </c>
      <c r="G467" s="221"/>
      <c r="H467" s="225">
        <v>1</v>
      </c>
      <c r="I467" s="226"/>
      <c r="J467" s="221"/>
      <c r="K467" s="221"/>
      <c r="L467" s="227"/>
      <c r="M467" s="228"/>
      <c r="N467" s="229"/>
      <c r="O467" s="229"/>
      <c r="P467" s="229"/>
      <c r="Q467" s="229"/>
      <c r="R467" s="229"/>
      <c r="S467" s="229"/>
      <c r="T467" s="23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1" t="s">
        <v>134</v>
      </c>
      <c r="AU467" s="231" t="s">
        <v>78</v>
      </c>
      <c r="AV467" s="13" t="s">
        <v>78</v>
      </c>
      <c r="AW467" s="13" t="s">
        <v>135</v>
      </c>
      <c r="AX467" s="13" t="s">
        <v>68</v>
      </c>
      <c r="AY467" s="231" t="s">
        <v>126</v>
      </c>
    </row>
    <row r="468" s="15" customFormat="1">
      <c r="A468" s="15"/>
      <c r="B468" s="242"/>
      <c r="C468" s="243"/>
      <c r="D468" s="222" t="s">
        <v>134</v>
      </c>
      <c r="E468" s="244" t="s">
        <v>19</v>
      </c>
      <c r="F468" s="245" t="s">
        <v>137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2" t="s">
        <v>134</v>
      </c>
      <c r="AU468" s="252" t="s">
        <v>78</v>
      </c>
      <c r="AV468" s="15" t="s">
        <v>138</v>
      </c>
      <c r="AW468" s="15" t="s">
        <v>135</v>
      </c>
      <c r="AX468" s="15" t="s">
        <v>68</v>
      </c>
      <c r="AY468" s="252" t="s">
        <v>126</v>
      </c>
    </row>
    <row r="469" s="16" customFormat="1">
      <c r="A469" s="16"/>
      <c r="B469" s="253"/>
      <c r="C469" s="254"/>
      <c r="D469" s="222" t="s">
        <v>134</v>
      </c>
      <c r="E469" s="255" t="s">
        <v>19</v>
      </c>
      <c r="F469" s="256" t="s">
        <v>139</v>
      </c>
      <c r="G469" s="254"/>
      <c r="H469" s="257">
        <v>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3" t="s">
        <v>134</v>
      </c>
      <c r="AU469" s="263" t="s">
        <v>78</v>
      </c>
      <c r="AV469" s="16" t="s">
        <v>133</v>
      </c>
      <c r="AW469" s="16" t="s">
        <v>135</v>
      </c>
      <c r="AX469" s="16" t="s">
        <v>76</v>
      </c>
      <c r="AY469" s="263" t="s">
        <v>126</v>
      </c>
    </row>
    <row r="470" s="2" customFormat="1" ht="24.15" customHeight="1">
      <c r="A470" s="41"/>
      <c r="B470" s="42"/>
      <c r="C470" s="207" t="s">
        <v>346</v>
      </c>
      <c r="D470" s="207" t="s">
        <v>128</v>
      </c>
      <c r="E470" s="208" t="s">
        <v>542</v>
      </c>
      <c r="F470" s="209" t="s">
        <v>543</v>
      </c>
      <c r="G470" s="210" t="s">
        <v>504</v>
      </c>
      <c r="H470" s="211">
        <v>1</v>
      </c>
      <c r="I470" s="212"/>
      <c r="J470" s="213">
        <f>ROUND(I470*H470,2)</f>
        <v>0</v>
      </c>
      <c r="K470" s="209" t="s">
        <v>132</v>
      </c>
      <c r="L470" s="47"/>
      <c r="M470" s="214" t="s">
        <v>19</v>
      </c>
      <c r="N470" s="215" t="s">
        <v>39</v>
      </c>
      <c r="O470" s="87"/>
      <c r="P470" s="216">
        <f>O470*H470</f>
        <v>0</v>
      </c>
      <c r="Q470" s="216">
        <v>0</v>
      </c>
      <c r="R470" s="216">
        <f>Q470*H470</f>
        <v>0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180</v>
      </c>
      <c r="AT470" s="218" t="s">
        <v>128</v>
      </c>
      <c r="AU470" s="218" t="s">
        <v>78</v>
      </c>
      <c r="AY470" s="20" t="s">
        <v>126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76</v>
      </c>
      <c r="BK470" s="219">
        <f>ROUND(I470*H470,2)</f>
        <v>0</v>
      </c>
      <c r="BL470" s="20" t="s">
        <v>180</v>
      </c>
      <c r="BM470" s="218" t="s">
        <v>544</v>
      </c>
    </row>
    <row r="471" s="13" customFormat="1">
      <c r="A471" s="13"/>
      <c r="B471" s="220"/>
      <c r="C471" s="221"/>
      <c r="D471" s="222" t="s">
        <v>134</v>
      </c>
      <c r="E471" s="223" t="s">
        <v>19</v>
      </c>
      <c r="F471" s="224" t="s">
        <v>76</v>
      </c>
      <c r="G471" s="221"/>
      <c r="H471" s="225">
        <v>1</v>
      </c>
      <c r="I471" s="226"/>
      <c r="J471" s="221"/>
      <c r="K471" s="221"/>
      <c r="L471" s="227"/>
      <c r="M471" s="228"/>
      <c r="N471" s="229"/>
      <c r="O471" s="229"/>
      <c r="P471" s="229"/>
      <c r="Q471" s="229"/>
      <c r="R471" s="229"/>
      <c r="S471" s="229"/>
      <c r="T471" s="23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1" t="s">
        <v>134</v>
      </c>
      <c r="AU471" s="231" t="s">
        <v>78</v>
      </c>
      <c r="AV471" s="13" t="s">
        <v>78</v>
      </c>
      <c r="AW471" s="13" t="s">
        <v>135</v>
      </c>
      <c r="AX471" s="13" t="s">
        <v>68</v>
      </c>
      <c r="AY471" s="231" t="s">
        <v>126</v>
      </c>
    </row>
    <row r="472" s="15" customFormat="1">
      <c r="A472" s="15"/>
      <c r="B472" s="242"/>
      <c r="C472" s="243"/>
      <c r="D472" s="222" t="s">
        <v>134</v>
      </c>
      <c r="E472" s="244" t="s">
        <v>19</v>
      </c>
      <c r="F472" s="245" t="s">
        <v>137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2" t="s">
        <v>134</v>
      </c>
      <c r="AU472" s="252" t="s">
        <v>78</v>
      </c>
      <c r="AV472" s="15" t="s">
        <v>138</v>
      </c>
      <c r="AW472" s="15" t="s">
        <v>135</v>
      </c>
      <c r="AX472" s="15" t="s">
        <v>68</v>
      </c>
      <c r="AY472" s="252" t="s">
        <v>126</v>
      </c>
    </row>
    <row r="473" s="16" customFormat="1">
      <c r="A473" s="16"/>
      <c r="B473" s="253"/>
      <c r="C473" s="254"/>
      <c r="D473" s="222" t="s">
        <v>134</v>
      </c>
      <c r="E473" s="255" t="s">
        <v>19</v>
      </c>
      <c r="F473" s="256" t="s">
        <v>139</v>
      </c>
      <c r="G473" s="254"/>
      <c r="H473" s="257">
        <v>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63" t="s">
        <v>134</v>
      </c>
      <c r="AU473" s="263" t="s">
        <v>78</v>
      </c>
      <c r="AV473" s="16" t="s">
        <v>133</v>
      </c>
      <c r="AW473" s="16" t="s">
        <v>135</v>
      </c>
      <c r="AX473" s="16" t="s">
        <v>76</v>
      </c>
      <c r="AY473" s="263" t="s">
        <v>126</v>
      </c>
    </row>
    <row r="474" s="2" customFormat="1" ht="24.15" customHeight="1">
      <c r="A474" s="41"/>
      <c r="B474" s="42"/>
      <c r="C474" s="207" t="s">
        <v>545</v>
      </c>
      <c r="D474" s="207" t="s">
        <v>128</v>
      </c>
      <c r="E474" s="208" t="s">
        <v>546</v>
      </c>
      <c r="F474" s="209" t="s">
        <v>547</v>
      </c>
      <c r="G474" s="210" t="s">
        <v>504</v>
      </c>
      <c r="H474" s="211">
        <v>1</v>
      </c>
      <c r="I474" s="212"/>
      <c r="J474" s="213">
        <f>ROUND(I474*H474,2)</f>
        <v>0</v>
      </c>
      <c r="K474" s="209" t="s">
        <v>132</v>
      </c>
      <c r="L474" s="47"/>
      <c r="M474" s="214" t="s">
        <v>19</v>
      </c>
      <c r="N474" s="215" t="s">
        <v>39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180</v>
      </c>
      <c r="AT474" s="218" t="s">
        <v>128</v>
      </c>
      <c r="AU474" s="218" t="s">
        <v>78</v>
      </c>
      <c r="AY474" s="20" t="s">
        <v>126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76</v>
      </c>
      <c r="BK474" s="219">
        <f>ROUND(I474*H474,2)</f>
        <v>0</v>
      </c>
      <c r="BL474" s="20" t="s">
        <v>180</v>
      </c>
      <c r="BM474" s="218" t="s">
        <v>548</v>
      </c>
    </row>
    <row r="475" s="13" customFormat="1">
      <c r="A475" s="13"/>
      <c r="B475" s="220"/>
      <c r="C475" s="221"/>
      <c r="D475" s="222" t="s">
        <v>134</v>
      </c>
      <c r="E475" s="223" t="s">
        <v>19</v>
      </c>
      <c r="F475" s="224" t="s">
        <v>76</v>
      </c>
      <c r="G475" s="221"/>
      <c r="H475" s="225">
        <v>1</v>
      </c>
      <c r="I475" s="226"/>
      <c r="J475" s="221"/>
      <c r="K475" s="221"/>
      <c r="L475" s="227"/>
      <c r="M475" s="228"/>
      <c r="N475" s="229"/>
      <c r="O475" s="229"/>
      <c r="P475" s="229"/>
      <c r="Q475" s="229"/>
      <c r="R475" s="229"/>
      <c r="S475" s="229"/>
      <c r="T475" s="230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1" t="s">
        <v>134</v>
      </c>
      <c r="AU475" s="231" t="s">
        <v>78</v>
      </c>
      <c r="AV475" s="13" t="s">
        <v>78</v>
      </c>
      <c r="AW475" s="13" t="s">
        <v>135</v>
      </c>
      <c r="AX475" s="13" t="s">
        <v>68</v>
      </c>
      <c r="AY475" s="231" t="s">
        <v>126</v>
      </c>
    </row>
    <row r="476" s="15" customFormat="1">
      <c r="A476" s="15"/>
      <c r="B476" s="242"/>
      <c r="C476" s="243"/>
      <c r="D476" s="222" t="s">
        <v>134</v>
      </c>
      <c r="E476" s="244" t="s">
        <v>19</v>
      </c>
      <c r="F476" s="245" t="s">
        <v>137</v>
      </c>
      <c r="G476" s="243"/>
      <c r="H476" s="246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2" t="s">
        <v>134</v>
      </c>
      <c r="AU476" s="252" t="s">
        <v>78</v>
      </c>
      <c r="AV476" s="15" t="s">
        <v>138</v>
      </c>
      <c r="AW476" s="15" t="s">
        <v>135</v>
      </c>
      <c r="AX476" s="15" t="s">
        <v>68</v>
      </c>
      <c r="AY476" s="252" t="s">
        <v>126</v>
      </c>
    </row>
    <row r="477" s="16" customFormat="1">
      <c r="A477" s="16"/>
      <c r="B477" s="253"/>
      <c r="C477" s="254"/>
      <c r="D477" s="222" t="s">
        <v>134</v>
      </c>
      <c r="E477" s="255" t="s">
        <v>19</v>
      </c>
      <c r="F477" s="256" t="s">
        <v>139</v>
      </c>
      <c r="G477" s="254"/>
      <c r="H477" s="257">
        <v>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63" t="s">
        <v>134</v>
      </c>
      <c r="AU477" s="263" t="s">
        <v>78</v>
      </c>
      <c r="AV477" s="16" t="s">
        <v>133</v>
      </c>
      <c r="AW477" s="16" t="s">
        <v>135</v>
      </c>
      <c r="AX477" s="16" t="s">
        <v>76</v>
      </c>
      <c r="AY477" s="263" t="s">
        <v>126</v>
      </c>
    </row>
    <row r="478" s="2" customFormat="1" ht="37.8" customHeight="1">
      <c r="A478" s="41"/>
      <c r="B478" s="42"/>
      <c r="C478" s="207" t="s">
        <v>350</v>
      </c>
      <c r="D478" s="207" t="s">
        <v>128</v>
      </c>
      <c r="E478" s="208" t="s">
        <v>549</v>
      </c>
      <c r="F478" s="209" t="s">
        <v>550</v>
      </c>
      <c r="G478" s="210" t="s">
        <v>504</v>
      </c>
      <c r="H478" s="211">
        <v>1</v>
      </c>
      <c r="I478" s="212"/>
      <c r="J478" s="213">
        <f>ROUND(I478*H478,2)</f>
        <v>0</v>
      </c>
      <c r="K478" s="209" t="s">
        <v>132</v>
      </c>
      <c r="L478" s="47"/>
      <c r="M478" s="214" t="s">
        <v>19</v>
      </c>
      <c r="N478" s="215" t="s">
        <v>39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180</v>
      </c>
      <c r="AT478" s="218" t="s">
        <v>128</v>
      </c>
      <c r="AU478" s="218" t="s">
        <v>78</v>
      </c>
      <c r="AY478" s="20" t="s">
        <v>126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76</v>
      </c>
      <c r="BK478" s="219">
        <f>ROUND(I478*H478,2)</f>
        <v>0</v>
      </c>
      <c r="BL478" s="20" t="s">
        <v>180</v>
      </c>
      <c r="BM478" s="218" t="s">
        <v>551</v>
      </c>
    </row>
    <row r="479" s="2" customFormat="1" ht="21.75" customHeight="1">
      <c r="A479" s="41"/>
      <c r="B479" s="42"/>
      <c r="C479" s="207" t="s">
        <v>552</v>
      </c>
      <c r="D479" s="207" t="s">
        <v>128</v>
      </c>
      <c r="E479" s="208" t="s">
        <v>553</v>
      </c>
      <c r="F479" s="209" t="s">
        <v>554</v>
      </c>
      <c r="G479" s="210" t="s">
        <v>480</v>
      </c>
      <c r="H479" s="279"/>
      <c r="I479" s="212"/>
      <c r="J479" s="213">
        <f>ROUND(I479*H479,2)</f>
        <v>0</v>
      </c>
      <c r="K479" s="209" t="s">
        <v>150</v>
      </c>
      <c r="L479" s="47"/>
      <c r="M479" s="214" t="s">
        <v>19</v>
      </c>
      <c r="N479" s="215" t="s">
        <v>39</v>
      </c>
      <c r="O479" s="87"/>
      <c r="P479" s="216">
        <f>O479*H479</f>
        <v>0</v>
      </c>
      <c r="Q479" s="216">
        <v>0</v>
      </c>
      <c r="R479" s="216">
        <f>Q479*H479</f>
        <v>0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180</v>
      </c>
      <c r="AT479" s="218" t="s">
        <v>128</v>
      </c>
      <c r="AU479" s="218" t="s">
        <v>78</v>
      </c>
      <c r="AY479" s="20" t="s">
        <v>126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76</v>
      </c>
      <c r="BK479" s="219">
        <f>ROUND(I479*H479,2)</f>
        <v>0</v>
      </c>
      <c r="BL479" s="20" t="s">
        <v>180</v>
      </c>
      <c r="BM479" s="218" t="s">
        <v>287</v>
      </c>
    </row>
    <row r="480" s="2" customFormat="1">
      <c r="A480" s="41"/>
      <c r="B480" s="42"/>
      <c r="C480" s="43"/>
      <c r="D480" s="264" t="s">
        <v>152</v>
      </c>
      <c r="E480" s="43"/>
      <c r="F480" s="265" t="s">
        <v>555</v>
      </c>
      <c r="G480" s="43"/>
      <c r="H480" s="43"/>
      <c r="I480" s="266"/>
      <c r="J480" s="43"/>
      <c r="K480" s="43"/>
      <c r="L480" s="47"/>
      <c r="M480" s="280"/>
      <c r="N480" s="281"/>
      <c r="O480" s="282"/>
      <c r="P480" s="282"/>
      <c r="Q480" s="282"/>
      <c r="R480" s="282"/>
      <c r="S480" s="282"/>
      <c r="T480" s="283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152</v>
      </c>
      <c r="AU480" s="20" t="s">
        <v>78</v>
      </c>
    </row>
    <row r="481" s="2" customFormat="1" ht="6.96" customHeight="1">
      <c r="A481" s="41"/>
      <c r="B481" s="62"/>
      <c r="C481" s="63"/>
      <c r="D481" s="63"/>
      <c r="E481" s="63"/>
      <c r="F481" s="63"/>
      <c r="G481" s="63"/>
      <c r="H481" s="63"/>
      <c r="I481" s="63"/>
      <c r="J481" s="63"/>
      <c r="K481" s="63"/>
      <c r="L481" s="47"/>
      <c r="M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</row>
  </sheetData>
  <sheetProtection sheet="1" autoFilter="0" formatColumns="0" formatRows="0" objects="1" scenarios="1" spinCount="100000" saltValue="ueWUvwrIgfGErm9bp/kX51iiLBLChuVYy98duNRqnSS5QOo/BPmSV9XSLhe3orlu73z2KMHwNNZXLFZXgoVv3Q==" hashValue="d8hCesdN5O6UWAnHgWfIGwptSBxqHHR5uyIAB7AS9dDeE0+dNuMETZWz8AIlRd64eYWnpyntMAgRkKayBsTolQ==" algorithmName="SHA-512" password="CC35"/>
  <autoFilter ref="C91:K48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111" r:id="rId1" display="https://podminky.urs.cz/item/CS_URS_2025_01/113106122"/>
    <hyperlink ref="F117" r:id="rId2" display="https://podminky.urs.cz/item/CS_URS_2025_01/113202111"/>
    <hyperlink ref="F123" r:id="rId3" display="https://podminky.urs.cz/item/CS_URS_2025_01/122251101"/>
    <hyperlink ref="F132" r:id="rId4" display="https://podminky.urs.cz/item/CS_URS_2025_01/133251101"/>
    <hyperlink ref="F138" r:id="rId5" display="https://podminky.urs.cz/item/CS_URS_2025_01/162751117"/>
    <hyperlink ref="F149" r:id="rId6" display="https://podminky.urs.cz/item/CS_URS_2025_01/167111101"/>
    <hyperlink ref="F155" r:id="rId7" display="https://podminky.urs.cz/item/CS_URS_2025_01/171201231"/>
    <hyperlink ref="F160" r:id="rId8" display="https://podminky.urs.cz/item/CS_URS_2025_01/171251201"/>
    <hyperlink ref="F165" r:id="rId9" display="https://podminky.urs.cz/item/CS_URS_2025_01/175111201"/>
    <hyperlink ref="F171" r:id="rId10" display="https://podminky.urs.cz/item/CS_URS_2025_01/181311103"/>
    <hyperlink ref="F190" r:id="rId11" display="https://podminky.urs.cz/item/CS_URS_2025_01/181411131"/>
    <hyperlink ref="F199" r:id="rId12" display="https://podminky.urs.cz/item/CS_URS_2025_01/183101313"/>
    <hyperlink ref="F208" r:id="rId13" display="https://podminky.urs.cz/item/CS_URS_2025_01/183111314"/>
    <hyperlink ref="F216" r:id="rId14" display="https://podminky.urs.cz/item/CS_URS_2025_01/184102111"/>
    <hyperlink ref="F225" r:id="rId15" display="https://podminky.urs.cz/item/CS_URS_2025_01/184102112"/>
    <hyperlink ref="F234" r:id="rId16" display="https://podminky.urs.cz/item/CS_URS_2025_01/184102211"/>
    <hyperlink ref="F245" r:id="rId17" display="https://podminky.urs.cz/item/CS_URS_2025_01/184911311"/>
    <hyperlink ref="F252" r:id="rId18" display="https://podminky.urs.cz/item/CS_URS_2025_01/184911421"/>
    <hyperlink ref="F259" r:id="rId19" display="https://podminky.urs.cz/item/CS_URS_2025_01/185802114"/>
    <hyperlink ref="F267" r:id="rId20" display="https://podminky.urs.cz/item/CS_URS_2025_01/185803111"/>
    <hyperlink ref="F273" r:id="rId21" display="https://podminky.urs.cz/item/CS_URS_2025_01/275313611"/>
    <hyperlink ref="F279" r:id="rId22" display="https://podminky.urs.cz/item/CS_URS_2025_01/275351121"/>
    <hyperlink ref="F284" r:id="rId23" display="https://podminky.urs.cz/item/CS_URS_2025_01/275351122"/>
    <hyperlink ref="F302" r:id="rId24" display="https://podminky.urs.cz/item/CS_URS_2025_01/451577777"/>
    <hyperlink ref="F309" r:id="rId25" display="https://podminky.urs.cz/item/CS_URS_2025_01/564241011"/>
    <hyperlink ref="F319" r:id="rId26" display="https://podminky.urs.cz/item/CS_URS_2025_01/564740101"/>
    <hyperlink ref="F341" r:id="rId27" display="https://podminky.urs.cz/item/CS_URS_2025_01/599432111"/>
    <hyperlink ref="F349" r:id="rId28" display="https://podminky.urs.cz/item/CS_URS_2025_01/916241213"/>
    <hyperlink ref="F372" r:id="rId29" display="https://podminky.urs.cz/item/CS_URS_2025_01/997013151"/>
    <hyperlink ref="F374" r:id="rId30" display="https://podminky.urs.cz/item/CS_URS_2025_01/997013501"/>
    <hyperlink ref="F376" r:id="rId31" display="https://podminky.urs.cz/item/CS_URS_2025_01/997013509"/>
    <hyperlink ref="F381" r:id="rId32" display="https://podminky.urs.cz/item/CS_URS_2025_01/997013631"/>
    <hyperlink ref="F387" r:id="rId33" display="https://podminky.urs.cz/item/CS_URS_2025_01/998011008"/>
    <hyperlink ref="F396" r:id="rId34" display="https://podminky.urs.cz/item/CS_URS_2025_01/762951013"/>
    <hyperlink ref="F406" r:id="rId35" display="https://podminky.urs.cz/item/CS_URS_2025_01/762952044"/>
    <hyperlink ref="F413" r:id="rId36" display="https://podminky.urs.cz/item/CS_URS_2025_01/998762211"/>
    <hyperlink ref="F456" r:id="rId37" display="https://podminky.urs.cz/item/CS_URS_2025_01/998766211"/>
    <hyperlink ref="F480" r:id="rId38" display="https://podminky.urs.cz/item/CS_URS_2025_01/998767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78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výběh pro pouštní kočky a karakaly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556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31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34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36</v>
      </c>
      <c r="G32" s="41"/>
      <c r="H32" s="41"/>
      <c r="I32" s="148" t="s">
        <v>35</v>
      </c>
      <c r="J32" s="148" t="s">
        <v>37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38</v>
      </c>
      <c r="E33" s="135" t="s">
        <v>39</v>
      </c>
      <c r="F33" s="150">
        <f>ROUND((SUM(BE84:BE121)),  2)</f>
        <v>0</v>
      </c>
      <c r="G33" s="41"/>
      <c r="H33" s="41"/>
      <c r="I33" s="151">
        <v>0.20999999999999999</v>
      </c>
      <c r="J33" s="150">
        <f>ROUND(((SUM(BE84:BE121))*I33),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40</v>
      </c>
      <c r="F34" s="150">
        <f>ROUND((SUM(BF84:BF121)),  2)</f>
        <v>0</v>
      </c>
      <c r="G34" s="41"/>
      <c r="H34" s="41"/>
      <c r="I34" s="151">
        <v>0.12</v>
      </c>
      <c r="J34" s="150">
        <f>ROUND(((SUM(BF84:BF121))*I34),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41</v>
      </c>
      <c r="F35" s="150">
        <f>ROUND((SUM(BG84:BG121)),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42</v>
      </c>
      <c r="F36" s="150">
        <f>ROUND((SUM(BH84:BH121)),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43</v>
      </c>
      <c r="F37" s="150">
        <f>ROUND((SUM(BI84:BI121)),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výběh pro pouštní kočky a karakaly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04 - VO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31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107</v>
      </c>
      <c r="E63" s="171"/>
      <c r="F63" s="171"/>
      <c r="G63" s="171"/>
      <c r="H63" s="171"/>
      <c r="I63" s="171"/>
      <c r="J63" s="172">
        <f>J105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557</v>
      </c>
      <c r="E64" s="177"/>
      <c r="F64" s="177"/>
      <c r="G64" s="177"/>
      <c r="H64" s="177"/>
      <c r="I64" s="177"/>
      <c r="J64" s="178">
        <f>J106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111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výběh pro pouštní kočky a karakaly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04 - VO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21. 2. 2025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31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112</v>
      </c>
      <c r="D83" s="183" t="s">
        <v>53</v>
      </c>
      <c r="E83" s="183" t="s">
        <v>49</v>
      </c>
      <c r="F83" s="183" t="s">
        <v>50</v>
      </c>
      <c r="G83" s="183" t="s">
        <v>113</v>
      </c>
      <c r="H83" s="183" t="s">
        <v>114</v>
      </c>
      <c r="I83" s="183" t="s">
        <v>115</v>
      </c>
      <c r="J83" s="183" t="s">
        <v>96</v>
      </c>
      <c r="K83" s="184" t="s">
        <v>116</v>
      </c>
      <c r="L83" s="185"/>
      <c r="M83" s="95" t="s">
        <v>19</v>
      </c>
      <c r="N83" s="96" t="s">
        <v>38</v>
      </c>
      <c r="O83" s="96" t="s">
        <v>117</v>
      </c>
      <c r="P83" s="96" t="s">
        <v>118</v>
      </c>
      <c r="Q83" s="96" t="s">
        <v>119</v>
      </c>
      <c r="R83" s="96" t="s">
        <v>120</v>
      </c>
      <c r="S83" s="96" t="s">
        <v>121</v>
      </c>
      <c r="T83" s="97" t="s">
        <v>122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123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P85+P105</f>
        <v>0</v>
      </c>
      <c r="Q84" s="99"/>
      <c r="R84" s="188">
        <f>R85+R105</f>
        <v>1.2544074999999999</v>
      </c>
      <c r="S84" s="99"/>
      <c r="T84" s="189">
        <f>T85+T105</f>
        <v>0.0015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67</v>
      </c>
      <c r="AU84" s="20" t="s">
        <v>97</v>
      </c>
      <c r="BK84" s="190">
        <f>BK85+BK105</f>
        <v>0</v>
      </c>
    </row>
    <row r="85" s="12" customFormat="1" ht="25.92" customHeight="1">
      <c r="A85" s="12"/>
      <c r="B85" s="191"/>
      <c r="C85" s="192"/>
      <c r="D85" s="193" t="s">
        <v>67</v>
      </c>
      <c r="E85" s="194" t="s">
        <v>124</v>
      </c>
      <c r="F85" s="194" t="s">
        <v>125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P86+P102</f>
        <v>0</v>
      </c>
      <c r="Q85" s="199"/>
      <c r="R85" s="200">
        <f>R86+R102</f>
        <v>1.2509699999999999</v>
      </c>
      <c r="S85" s="199"/>
      <c r="T85" s="201">
        <f>T86+T102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76</v>
      </c>
      <c r="AT85" s="203" t="s">
        <v>67</v>
      </c>
      <c r="AU85" s="203" t="s">
        <v>68</v>
      </c>
      <c r="AY85" s="202" t="s">
        <v>126</v>
      </c>
      <c r="BK85" s="204">
        <f>BK86+BK102</f>
        <v>0</v>
      </c>
    </row>
    <row r="86" s="12" customFormat="1" ht="22.8" customHeight="1">
      <c r="A86" s="12"/>
      <c r="B86" s="191"/>
      <c r="C86" s="192"/>
      <c r="D86" s="193" t="s">
        <v>67</v>
      </c>
      <c r="E86" s="205" t="s">
        <v>76</v>
      </c>
      <c r="F86" s="205" t="s">
        <v>127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SUM(P87:P101)</f>
        <v>0</v>
      </c>
      <c r="Q86" s="199"/>
      <c r="R86" s="200">
        <f>SUM(R87:R101)</f>
        <v>3.5000000000000004E-05</v>
      </c>
      <c r="S86" s="199"/>
      <c r="T86" s="20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76</v>
      </c>
      <c r="AT86" s="203" t="s">
        <v>67</v>
      </c>
      <c r="AU86" s="203" t="s">
        <v>76</v>
      </c>
      <c r="AY86" s="202" t="s">
        <v>126</v>
      </c>
      <c r="BK86" s="204">
        <f>SUM(BK87:BK101)</f>
        <v>0</v>
      </c>
    </row>
    <row r="87" s="2" customFormat="1" ht="24.15" customHeight="1">
      <c r="A87" s="41"/>
      <c r="B87" s="42"/>
      <c r="C87" s="207" t="s">
        <v>188</v>
      </c>
      <c r="D87" s="207" t="s">
        <v>128</v>
      </c>
      <c r="E87" s="208" t="s">
        <v>558</v>
      </c>
      <c r="F87" s="209" t="s">
        <v>559</v>
      </c>
      <c r="G87" s="210" t="s">
        <v>165</v>
      </c>
      <c r="H87" s="211">
        <v>0.5</v>
      </c>
      <c r="I87" s="212"/>
      <c r="J87" s="213">
        <f>ROUND(I87*H87,2)</f>
        <v>0</v>
      </c>
      <c r="K87" s="209" t="s">
        <v>150</v>
      </c>
      <c r="L87" s="47"/>
      <c r="M87" s="214" t="s">
        <v>19</v>
      </c>
      <c r="N87" s="215" t="s">
        <v>39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133</v>
      </c>
      <c r="AT87" s="218" t="s">
        <v>128</v>
      </c>
      <c r="AU87" s="218" t="s">
        <v>78</v>
      </c>
      <c r="AY87" s="20" t="s">
        <v>126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76</v>
      </c>
      <c r="BK87" s="219">
        <f>ROUND(I87*H87,2)</f>
        <v>0</v>
      </c>
      <c r="BL87" s="20" t="s">
        <v>133</v>
      </c>
      <c r="BM87" s="218" t="s">
        <v>560</v>
      </c>
    </row>
    <row r="88" s="2" customFormat="1">
      <c r="A88" s="41"/>
      <c r="B88" s="42"/>
      <c r="C88" s="43"/>
      <c r="D88" s="264" t="s">
        <v>152</v>
      </c>
      <c r="E88" s="43"/>
      <c r="F88" s="265" t="s">
        <v>561</v>
      </c>
      <c r="G88" s="43"/>
      <c r="H88" s="43"/>
      <c r="I88" s="266"/>
      <c r="J88" s="43"/>
      <c r="K88" s="43"/>
      <c r="L88" s="47"/>
      <c r="M88" s="267"/>
      <c r="N88" s="268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152</v>
      </c>
      <c r="AU88" s="20" t="s">
        <v>78</v>
      </c>
    </row>
    <row r="89" s="2" customFormat="1" ht="24.15" customHeight="1">
      <c r="A89" s="41"/>
      <c r="B89" s="42"/>
      <c r="C89" s="207" t="s">
        <v>200</v>
      </c>
      <c r="D89" s="207" t="s">
        <v>128</v>
      </c>
      <c r="E89" s="208" t="s">
        <v>562</v>
      </c>
      <c r="F89" s="209" t="s">
        <v>563</v>
      </c>
      <c r="G89" s="210" t="s">
        <v>165</v>
      </c>
      <c r="H89" s="211">
        <v>1.2250000000000001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39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133</v>
      </c>
      <c r="AT89" s="218" t="s">
        <v>128</v>
      </c>
      <c r="AU89" s="218" t="s">
        <v>78</v>
      </c>
      <c r="AY89" s="20" t="s">
        <v>126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76</v>
      </c>
      <c r="BK89" s="219">
        <f>ROUND(I89*H89,2)</f>
        <v>0</v>
      </c>
      <c r="BL89" s="20" t="s">
        <v>133</v>
      </c>
      <c r="BM89" s="218" t="s">
        <v>564</v>
      </c>
    </row>
    <row r="90" s="2" customFormat="1">
      <c r="A90" s="41"/>
      <c r="B90" s="42"/>
      <c r="C90" s="43"/>
      <c r="D90" s="264" t="s">
        <v>152</v>
      </c>
      <c r="E90" s="43"/>
      <c r="F90" s="265" t="s">
        <v>565</v>
      </c>
      <c r="G90" s="43"/>
      <c r="H90" s="43"/>
      <c r="I90" s="266"/>
      <c r="J90" s="43"/>
      <c r="K90" s="43"/>
      <c r="L90" s="47"/>
      <c r="M90" s="267"/>
      <c r="N90" s="268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152</v>
      </c>
      <c r="AU90" s="20" t="s">
        <v>78</v>
      </c>
    </row>
    <row r="91" s="13" customFormat="1">
      <c r="A91" s="13"/>
      <c r="B91" s="220"/>
      <c r="C91" s="221"/>
      <c r="D91" s="222" t="s">
        <v>134</v>
      </c>
      <c r="E91" s="223" t="s">
        <v>19</v>
      </c>
      <c r="F91" s="224" t="s">
        <v>566</v>
      </c>
      <c r="G91" s="221"/>
      <c r="H91" s="225">
        <v>1.2249999999999999</v>
      </c>
      <c r="I91" s="226"/>
      <c r="J91" s="221"/>
      <c r="K91" s="221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134</v>
      </c>
      <c r="AU91" s="231" t="s">
        <v>78</v>
      </c>
      <c r="AV91" s="13" t="s">
        <v>78</v>
      </c>
      <c r="AW91" s="13" t="s">
        <v>135</v>
      </c>
      <c r="AX91" s="13" t="s">
        <v>76</v>
      </c>
      <c r="AY91" s="231" t="s">
        <v>126</v>
      </c>
    </row>
    <row r="92" s="2" customFormat="1" ht="24.15" customHeight="1">
      <c r="A92" s="41"/>
      <c r="B92" s="42"/>
      <c r="C92" s="207" t="s">
        <v>8</v>
      </c>
      <c r="D92" s="207" t="s">
        <v>128</v>
      </c>
      <c r="E92" s="208" t="s">
        <v>567</v>
      </c>
      <c r="F92" s="209" t="s">
        <v>568</v>
      </c>
      <c r="G92" s="210" t="s">
        <v>165</v>
      </c>
      <c r="H92" s="211">
        <v>1.2250000000000001</v>
      </c>
      <c r="I92" s="212"/>
      <c r="J92" s="213">
        <f>ROUND(I92*H92,2)</f>
        <v>0</v>
      </c>
      <c r="K92" s="209" t="s">
        <v>150</v>
      </c>
      <c r="L92" s="47"/>
      <c r="M92" s="214" t="s">
        <v>19</v>
      </c>
      <c r="N92" s="215" t="s">
        <v>39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133</v>
      </c>
      <c r="AT92" s="218" t="s">
        <v>128</v>
      </c>
      <c r="AU92" s="218" t="s">
        <v>78</v>
      </c>
      <c r="AY92" s="20" t="s">
        <v>126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76</v>
      </c>
      <c r="BK92" s="219">
        <f>ROUND(I92*H92,2)</f>
        <v>0</v>
      </c>
      <c r="BL92" s="20" t="s">
        <v>133</v>
      </c>
      <c r="BM92" s="218" t="s">
        <v>569</v>
      </c>
    </row>
    <row r="93" s="2" customFormat="1">
      <c r="A93" s="41"/>
      <c r="B93" s="42"/>
      <c r="C93" s="43"/>
      <c r="D93" s="264" t="s">
        <v>152</v>
      </c>
      <c r="E93" s="43"/>
      <c r="F93" s="265" t="s">
        <v>570</v>
      </c>
      <c r="G93" s="43"/>
      <c r="H93" s="43"/>
      <c r="I93" s="266"/>
      <c r="J93" s="43"/>
      <c r="K93" s="43"/>
      <c r="L93" s="47"/>
      <c r="M93" s="267"/>
      <c r="N93" s="268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78</v>
      </c>
    </row>
    <row r="94" s="2" customFormat="1" ht="24.15" customHeight="1">
      <c r="A94" s="41"/>
      <c r="B94" s="42"/>
      <c r="C94" s="207" t="s">
        <v>174</v>
      </c>
      <c r="D94" s="207" t="s">
        <v>128</v>
      </c>
      <c r="E94" s="208" t="s">
        <v>233</v>
      </c>
      <c r="F94" s="209" t="s">
        <v>571</v>
      </c>
      <c r="G94" s="210" t="s">
        <v>144</v>
      </c>
      <c r="H94" s="211">
        <v>1.75</v>
      </c>
      <c r="I94" s="212"/>
      <c r="J94" s="213">
        <f>ROUND(I94*H94,2)</f>
        <v>0</v>
      </c>
      <c r="K94" s="209" t="s">
        <v>150</v>
      </c>
      <c r="L94" s="47"/>
      <c r="M94" s="214" t="s">
        <v>19</v>
      </c>
      <c r="N94" s="215" t="s">
        <v>39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133</v>
      </c>
      <c r="AT94" s="218" t="s">
        <v>128</v>
      </c>
      <c r="AU94" s="218" t="s">
        <v>78</v>
      </c>
      <c r="AY94" s="20" t="s">
        <v>126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76</v>
      </c>
      <c r="BK94" s="219">
        <f>ROUND(I94*H94,2)</f>
        <v>0</v>
      </c>
      <c r="BL94" s="20" t="s">
        <v>133</v>
      </c>
      <c r="BM94" s="218" t="s">
        <v>572</v>
      </c>
    </row>
    <row r="95" s="2" customFormat="1">
      <c r="A95" s="41"/>
      <c r="B95" s="42"/>
      <c r="C95" s="43"/>
      <c r="D95" s="264" t="s">
        <v>152</v>
      </c>
      <c r="E95" s="43"/>
      <c r="F95" s="265" t="s">
        <v>236</v>
      </c>
      <c r="G95" s="43"/>
      <c r="H95" s="43"/>
      <c r="I95" s="266"/>
      <c r="J95" s="43"/>
      <c r="K95" s="43"/>
      <c r="L95" s="47"/>
      <c r="M95" s="267"/>
      <c r="N95" s="268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152</v>
      </c>
      <c r="AU95" s="20" t="s">
        <v>78</v>
      </c>
    </row>
    <row r="96" s="13" customFormat="1">
      <c r="A96" s="13"/>
      <c r="B96" s="220"/>
      <c r="C96" s="221"/>
      <c r="D96" s="222" t="s">
        <v>134</v>
      </c>
      <c r="E96" s="223" t="s">
        <v>19</v>
      </c>
      <c r="F96" s="224" t="s">
        <v>573</v>
      </c>
      <c r="G96" s="221"/>
      <c r="H96" s="225">
        <v>1.75</v>
      </c>
      <c r="I96" s="226"/>
      <c r="J96" s="221"/>
      <c r="K96" s="221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134</v>
      </c>
      <c r="AU96" s="231" t="s">
        <v>78</v>
      </c>
      <c r="AV96" s="13" t="s">
        <v>78</v>
      </c>
      <c r="AW96" s="13" t="s">
        <v>135</v>
      </c>
      <c r="AX96" s="13" t="s">
        <v>76</v>
      </c>
      <c r="AY96" s="231" t="s">
        <v>126</v>
      </c>
    </row>
    <row r="97" s="2" customFormat="1" ht="16.5" customHeight="1">
      <c r="A97" s="41"/>
      <c r="B97" s="42"/>
      <c r="C97" s="269" t="s">
        <v>232</v>
      </c>
      <c r="D97" s="269" t="s">
        <v>222</v>
      </c>
      <c r="E97" s="270" t="s">
        <v>574</v>
      </c>
      <c r="F97" s="271" t="s">
        <v>575</v>
      </c>
      <c r="G97" s="272" t="s">
        <v>240</v>
      </c>
      <c r="H97" s="273">
        <v>0.035000000000000003</v>
      </c>
      <c r="I97" s="274"/>
      <c r="J97" s="275">
        <f>ROUND(I97*H97,2)</f>
        <v>0</v>
      </c>
      <c r="K97" s="271" t="s">
        <v>150</v>
      </c>
      <c r="L97" s="276"/>
      <c r="M97" s="277" t="s">
        <v>19</v>
      </c>
      <c r="N97" s="278" t="s">
        <v>39</v>
      </c>
      <c r="O97" s="87"/>
      <c r="P97" s="216">
        <f>O97*H97</f>
        <v>0</v>
      </c>
      <c r="Q97" s="216">
        <v>0.001</v>
      </c>
      <c r="R97" s="216">
        <f>Q97*H97</f>
        <v>3.5000000000000004E-05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151</v>
      </c>
      <c r="AT97" s="218" t="s">
        <v>222</v>
      </c>
      <c r="AU97" s="218" t="s">
        <v>78</v>
      </c>
      <c r="AY97" s="20" t="s">
        <v>126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76</v>
      </c>
      <c r="BK97" s="219">
        <f>ROUND(I97*H97,2)</f>
        <v>0</v>
      </c>
      <c r="BL97" s="20" t="s">
        <v>133</v>
      </c>
      <c r="BM97" s="218" t="s">
        <v>576</v>
      </c>
    </row>
    <row r="98" s="13" customFormat="1">
      <c r="A98" s="13"/>
      <c r="B98" s="220"/>
      <c r="C98" s="221"/>
      <c r="D98" s="222" t="s">
        <v>134</v>
      </c>
      <c r="E98" s="221"/>
      <c r="F98" s="224" t="s">
        <v>577</v>
      </c>
      <c r="G98" s="221"/>
      <c r="H98" s="225">
        <v>0.035000000000000003</v>
      </c>
      <c r="I98" s="226"/>
      <c r="J98" s="221"/>
      <c r="K98" s="221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134</v>
      </c>
      <c r="AU98" s="231" t="s">
        <v>78</v>
      </c>
      <c r="AV98" s="13" t="s">
        <v>78</v>
      </c>
      <c r="AW98" s="13" t="s">
        <v>4</v>
      </c>
      <c r="AX98" s="13" t="s">
        <v>76</v>
      </c>
      <c r="AY98" s="231" t="s">
        <v>126</v>
      </c>
    </row>
    <row r="99" s="2" customFormat="1" ht="21.75" customHeight="1">
      <c r="A99" s="41"/>
      <c r="B99" s="42"/>
      <c r="C99" s="207" t="s">
        <v>211</v>
      </c>
      <c r="D99" s="207" t="s">
        <v>128</v>
      </c>
      <c r="E99" s="208" t="s">
        <v>578</v>
      </c>
      <c r="F99" s="209" t="s">
        <v>579</v>
      </c>
      <c r="G99" s="210" t="s">
        <v>144</v>
      </c>
      <c r="H99" s="211">
        <v>1.75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39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133</v>
      </c>
      <c r="AT99" s="218" t="s">
        <v>128</v>
      </c>
      <c r="AU99" s="218" t="s">
        <v>78</v>
      </c>
      <c r="AY99" s="20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76</v>
      </c>
      <c r="BK99" s="219">
        <f>ROUND(I99*H99,2)</f>
        <v>0</v>
      </c>
      <c r="BL99" s="20" t="s">
        <v>133</v>
      </c>
      <c r="BM99" s="218" t="s">
        <v>580</v>
      </c>
    </row>
    <row r="100" s="2" customFormat="1">
      <c r="A100" s="41"/>
      <c r="B100" s="42"/>
      <c r="C100" s="43"/>
      <c r="D100" s="264" t="s">
        <v>152</v>
      </c>
      <c r="E100" s="43"/>
      <c r="F100" s="265" t="s">
        <v>581</v>
      </c>
      <c r="G100" s="43"/>
      <c r="H100" s="43"/>
      <c r="I100" s="266"/>
      <c r="J100" s="43"/>
      <c r="K100" s="43"/>
      <c r="L100" s="47"/>
      <c r="M100" s="267"/>
      <c r="N100" s="268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152</v>
      </c>
      <c r="AU100" s="20" t="s">
        <v>78</v>
      </c>
    </row>
    <row r="101" s="13" customFormat="1">
      <c r="A101" s="13"/>
      <c r="B101" s="220"/>
      <c r="C101" s="221"/>
      <c r="D101" s="222" t="s">
        <v>134</v>
      </c>
      <c r="E101" s="223" t="s">
        <v>19</v>
      </c>
      <c r="F101" s="224" t="s">
        <v>573</v>
      </c>
      <c r="G101" s="221"/>
      <c r="H101" s="225">
        <v>1.75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134</v>
      </c>
      <c r="AU101" s="231" t="s">
        <v>78</v>
      </c>
      <c r="AV101" s="13" t="s">
        <v>78</v>
      </c>
      <c r="AW101" s="13" t="s">
        <v>135</v>
      </c>
      <c r="AX101" s="13" t="s">
        <v>76</v>
      </c>
      <c r="AY101" s="231" t="s">
        <v>126</v>
      </c>
    </row>
    <row r="102" s="12" customFormat="1" ht="22.8" customHeight="1">
      <c r="A102" s="12"/>
      <c r="B102" s="191"/>
      <c r="C102" s="192"/>
      <c r="D102" s="193" t="s">
        <v>67</v>
      </c>
      <c r="E102" s="205" t="s">
        <v>78</v>
      </c>
      <c r="F102" s="205" t="s">
        <v>319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SUM(P103:P104)</f>
        <v>0</v>
      </c>
      <c r="Q102" s="199"/>
      <c r="R102" s="200">
        <f>SUM(R103:R104)</f>
        <v>1.2509349999999999</v>
      </c>
      <c r="S102" s="199"/>
      <c r="T102" s="201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76</v>
      </c>
      <c r="AT102" s="203" t="s">
        <v>67</v>
      </c>
      <c r="AU102" s="203" t="s">
        <v>76</v>
      </c>
      <c r="AY102" s="202" t="s">
        <v>126</v>
      </c>
      <c r="BK102" s="204">
        <f>SUM(BK103:BK104)</f>
        <v>0</v>
      </c>
    </row>
    <row r="103" s="2" customFormat="1" ht="16.5" customHeight="1">
      <c r="A103" s="41"/>
      <c r="B103" s="42"/>
      <c r="C103" s="207" t="s">
        <v>159</v>
      </c>
      <c r="D103" s="207" t="s">
        <v>128</v>
      </c>
      <c r="E103" s="208" t="s">
        <v>582</v>
      </c>
      <c r="F103" s="209" t="s">
        <v>583</v>
      </c>
      <c r="G103" s="210" t="s">
        <v>165</v>
      </c>
      <c r="H103" s="211">
        <v>0.5</v>
      </c>
      <c r="I103" s="212"/>
      <c r="J103" s="213">
        <f>ROUND(I103*H103,2)</f>
        <v>0</v>
      </c>
      <c r="K103" s="209" t="s">
        <v>150</v>
      </c>
      <c r="L103" s="47"/>
      <c r="M103" s="214" t="s">
        <v>19</v>
      </c>
      <c r="N103" s="215" t="s">
        <v>39</v>
      </c>
      <c r="O103" s="87"/>
      <c r="P103" s="216">
        <f>O103*H103</f>
        <v>0</v>
      </c>
      <c r="Q103" s="216">
        <v>2.5018699999999998</v>
      </c>
      <c r="R103" s="216">
        <f>Q103*H103</f>
        <v>1.2509349999999999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133</v>
      </c>
      <c r="AT103" s="218" t="s">
        <v>128</v>
      </c>
      <c r="AU103" s="218" t="s">
        <v>78</v>
      </c>
      <c r="AY103" s="20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76</v>
      </c>
      <c r="BK103" s="219">
        <f>ROUND(I103*H103,2)</f>
        <v>0</v>
      </c>
      <c r="BL103" s="20" t="s">
        <v>133</v>
      </c>
      <c r="BM103" s="218" t="s">
        <v>584</v>
      </c>
    </row>
    <row r="104" s="2" customFormat="1">
      <c r="A104" s="41"/>
      <c r="B104" s="42"/>
      <c r="C104" s="43"/>
      <c r="D104" s="264" t="s">
        <v>152</v>
      </c>
      <c r="E104" s="43"/>
      <c r="F104" s="265" t="s">
        <v>585</v>
      </c>
      <c r="G104" s="43"/>
      <c r="H104" s="43"/>
      <c r="I104" s="266"/>
      <c r="J104" s="43"/>
      <c r="K104" s="43"/>
      <c r="L104" s="47"/>
      <c r="M104" s="267"/>
      <c r="N104" s="268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78</v>
      </c>
    </row>
    <row r="105" s="12" customFormat="1" ht="25.92" customHeight="1">
      <c r="A105" s="12"/>
      <c r="B105" s="191"/>
      <c r="C105" s="192"/>
      <c r="D105" s="193" t="s">
        <v>67</v>
      </c>
      <c r="E105" s="194" t="s">
        <v>450</v>
      </c>
      <c r="F105" s="194" t="s">
        <v>451</v>
      </c>
      <c r="G105" s="192"/>
      <c r="H105" s="192"/>
      <c r="I105" s="195"/>
      <c r="J105" s="196">
        <f>BK105</f>
        <v>0</v>
      </c>
      <c r="K105" s="192"/>
      <c r="L105" s="197"/>
      <c r="M105" s="198"/>
      <c r="N105" s="199"/>
      <c r="O105" s="199"/>
      <c r="P105" s="200">
        <f>P106</f>
        <v>0</v>
      </c>
      <c r="Q105" s="199"/>
      <c r="R105" s="200">
        <f>R106</f>
        <v>0.0034375</v>
      </c>
      <c r="S105" s="199"/>
      <c r="T105" s="201">
        <f>T106</f>
        <v>0.0015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78</v>
      </c>
      <c r="AT105" s="203" t="s">
        <v>67</v>
      </c>
      <c r="AU105" s="203" t="s">
        <v>68</v>
      </c>
      <c r="AY105" s="202" t="s">
        <v>126</v>
      </c>
      <c r="BK105" s="204">
        <f>BK106</f>
        <v>0</v>
      </c>
    </row>
    <row r="106" s="12" customFormat="1" ht="22.8" customHeight="1">
      <c r="A106" s="12"/>
      <c r="B106" s="191"/>
      <c r="C106" s="192"/>
      <c r="D106" s="193" t="s">
        <v>67</v>
      </c>
      <c r="E106" s="205" t="s">
        <v>586</v>
      </c>
      <c r="F106" s="205" t="s">
        <v>587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SUM(P107:P121)</f>
        <v>0</v>
      </c>
      <c r="Q106" s="199"/>
      <c r="R106" s="200">
        <f>SUM(R107:R121)</f>
        <v>0.0034375</v>
      </c>
      <c r="S106" s="199"/>
      <c r="T106" s="201">
        <f>SUM(T107:T121)</f>
        <v>0.0015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78</v>
      </c>
      <c r="AT106" s="203" t="s">
        <v>67</v>
      </c>
      <c r="AU106" s="203" t="s">
        <v>76</v>
      </c>
      <c r="AY106" s="202" t="s">
        <v>126</v>
      </c>
      <c r="BK106" s="204">
        <f>SUM(BK107:BK121)</f>
        <v>0</v>
      </c>
    </row>
    <row r="107" s="2" customFormat="1" ht="24.15" customHeight="1">
      <c r="A107" s="41"/>
      <c r="B107" s="42"/>
      <c r="C107" s="207" t="s">
        <v>76</v>
      </c>
      <c r="D107" s="207" t="s">
        <v>128</v>
      </c>
      <c r="E107" s="208" t="s">
        <v>588</v>
      </c>
      <c r="F107" s="209" t="s">
        <v>589</v>
      </c>
      <c r="G107" s="210" t="s">
        <v>158</v>
      </c>
      <c r="H107" s="211">
        <v>5</v>
      </c>
      <c r="I107" s="212"/>
      <c r="J107" s="213">
        <f>ROUND(I107*H107,2)</f>
        <v>0</v>
      </c>
      <c r="K107" s="209" t="s">
        <v>150</v>
      </c>
      <c r="L107" s="47"/>
      <c r="M107" s="214" t="s">
        <v>19</v>
      </c>
      <c r="N107" s="215" t="s">
        <v>39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180</v>
      </c>
      <c r="AT107" s="218" t="s">
        <v>128</v>
      </c>
      <c r="AU107" s="218" t="s">
        <v>78</v>
      </c>
      <c r="AY107" s="20" t="s">
        <v>126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76</v>
      </c>
      <c r="BK107" s="219">
        <f>ROUND(I107*H107,2)</f>
        <v>0</v>
      </c>
      <c r="BL107" s="20" t="s">
        <v>180</v>
      </c>
      <c r="BM107" s="218" t="s">
        <v>590</v>
      </c>
    </row>
    <row r="108" s="2" customFormat="1">
      <c r="A108" s="41"/>
      <c r="B108" s="42"/>
      <c r="C108" s="43"/>
      <c r="D108" s="264" t="s">
        <v>152</v>
      </c>
      <c r="E108" s="43"/>
      <c r="F108" s="265" t="s">
        <v>591</v>
      </c>
      <c r="G108" s="43"/>
      <c r="H108" s="43"/>
      <c r="I108" s="266"/>
      <c r="J108" s="43"/>
      <c r="K108" s="43"/>
      <c r="L108" s="47"/>
      <c r="M108" s="267"/>
      <c r="N108" s="268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78</v>
      </c>
    </row>
    <row r="109" s="2" customFormat="1" ht="16.5" customHeight="1">
      <c r="A109" s="41"/>
      <c r="B109" s="42"/>
      <c r="C109" s="269" t="s">
        <v>78</v>
      </c>
      <c r="D109" s="269" t="s">
        <v>222</v>
      </c>
      <c r="E109" s="270" t="s">
        <v>592</v>
      </c>
      <c r="F109" s="271" t="s">
        <v>593</v>
      </c>
      <c r="G109" s="272" t="s">
        <v>158</v>
      </c>
      <c r="H109" s="273">
        <v>5.25</v>
      </c>
      <c r="I109" s="274"/>
      <c r="J109" s="275">
        <f>ROUND(I109*H109,2)</f>
        <v>0</v>
      </c>
      <c r="K109" s="271" t="s">
        <v>150</v>
      </c>
      <c r="L109" s="276"/>
      <c r="M109" s="277" t="s">
        <v>19</v>
      </c>
      <c r="N109" s="278" t="s">
        <v>39</v>
      </c>
      <c r="O109" s="87"/>
      <c r="P109" s="216">
        <f>O109*H109</f>
        <v>0</v>
      </c>
      <c r="Q109" s="216">
        <v>0.00035</v>
      </c>
      <c r="R109" s="216">
        <f>Q109*H109</f>
        <v>0.0018374999999999999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241</v>
      </c>
      <c r="AT109" s="218" t="s">
        <v>222</v>
      </c>
      <c r="AU109" s="218" t="s">
        <v>78</v>
      </c>
      <c r="AY109" s="20" t="s">
        <v>126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76</v>
      </c>
      <c r="BK109" s="219">
        <f>ROUND(I109*H109,2)</f>
        <v>0</v>
      </c>
      <c r="BL109" s="20" t="s">
        <v>180</v>
      </c>
      <c r="BM109" s="218" t="s">
        <v>594</v>
      </c>
    </row>
    <row r="110" s="13" customFormat="1">
      <c r="A110" s="13"/>
      <c r="B110" s="220"/>
      <c r="C110" s="221"/>
      <c r="D110" s="222" t="s">
        <v>134</v>
      </c>
      <c r="E110" s="221"/>
      <c r="F110" s="224" t="s">
        <v>595</v>
      </c>
      <c r="G110" s="221"/>
      <c r="H110" s="225">
        <v>5.25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134</v>
      </c>
      <c r="AU110" s="231" t="s">
        <v>78</v>
      </c>
      <c r="AV110" s="13" t="s">
        <v>78</v>
      </c>
      <c r="AW110" s="13" t="s">
        <v>4</v>
      </c>
      <c r="AX110" s="13" t="s">
        <v>76</v>
      </c>
      <c r="AY110" s="231" t="s">
        <v>126</v>
      </c>
    </row>
    <row r="111" s="2" customFormat="1" ht="21.75" customHeight="1">
      <c r="A111" s="41"/>
      <c r="B111" s="42"/>
      <c r="C111" s="207" t="s">
        <v>151</v>
      </c>
      <c r="D111" s="207" t="s">
        <v>128</v>
      </c>
      <c r="E111" s="208" t="s">
        <v>596</v>
      </c>
      <c r="F111" s="209" t="s">
        <v>597</v>
      </c>
      <c r="G111" s="210" t="s">
        <v>131</v>
      </c>
      <c r="H111" s="211">
        <v>6</v>
      </c>
      <c r="I111" s="212"/>
      <c r="J111" s="213">
        <f>ROUND(I111*H111,2)</f>
        <v>0</v>
      </c>
      <c r="K111" s="209" t="s">
        <v>150</v>
      </c>
      <c r="L111" s="47"/>
      <c r="M111" s="214" t="s">
        <v>19</v>
      </c>
      <c r="N111" s="215" t="s">
        <v>39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180</v>
      </c>
      <c r="AT111" s="218" t="s">
        <v>128</v>
      </c>
      <c r="AU111" s="218" t="s">
        <v>78</v>
      </c>
      <c r="AY111" s="20" t="s">
        <v>126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76</v>
      </c>
      <c r="BK111" s="219">
        <f>ROUND(I111*H111,2)</f>
        <v>0</v>
      </c>
      <c r="BL111" s="20" t="s">
        <v>180</v>
      </c>
      <c r="BM111" s="218" t="s">
        <v>598</v>
      </c>
    </row>
    <row r="112" s="2" customFormat="1">
      <c r="A112" s="41"/>
      <c r="B112" s="42"/>
      <c r="C112" s="43"/>
      <c r="D112" s="264" t="s">
        <v>152</v>
      </c>
      <c r="E112" s="43"/>
      <c r="F112" s="265" t="s">
        <v>599</v>
      </c>
      <c r="G112" s="43"/>
      <c r="H112" s="43"/>
      <c r="I112" s="266"/>
      <c r="J112" s="43"/>
      <c r="K112" s="43"/>
      <c r="L112" s="47"/>
      <c r="M112" s="267"/>
      <c r="N112" s="268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78</v>
      </c>
    </row>
    <row r="113" s="2" customFormat="1" ht="24.15" customHeight="1">
      <c r="A113" s="41"/>
      <c r="B113" s="42"/>
      <c r="C113" s="207" t="s">
        <v>171</v>
      </c>
      <c r="D113" s="207" t="s">
        <v>128</v>
      </c>
      <c r="E113" s="208" t="s">
        <v>600</v>
      </c>
      <c r="F113" s="209" t="s">
        <v>601</v>
      </c>
      <c r="G113" s="210" t="s">
        <v>131</v>
      </c>
      <c r="H113" s="211">
        <v>1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39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0.0015</v>
      </c>
      <c r="T113" s="217">
        <f>S113*H113</f>
        <v>0.0015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180</v>
      </c>
      <c r="AT113" s="218" t="s">
        <v>128</v>
      </c>
      <c r="AU113" s="218" t="s">
        <v>78</v>
      </c>
      <c r="AY113" s="20" t="s">
        <v>126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76</v>
      </c>
      <c r="BK113" s="219">
        <f>ROUND(I113*H113,2)</f>
        <v>0</v>
      </c>
      <c r="BL113" s="20" t="s">
        <v>180</v>
      </c>
      <c r="BM113" s="218" t="s">
        <v>602</v>
      </c>
    </row>
    <row r="114" s="2" customFormat="1">
      <c r="A114" s="41"/>
      <c r="B114" s="42"/>
      <c r="C114" s="43"/>
      <c r="D114" s="264" t="s">
        <v>152</v>
      </c>
      <c r="E114" s="43"/>
      <c r="F114" s="265" t="s">
        <v>603</v>
      </c>
      <c r="G114" s="43"/>
      <c r="H114" s="43"/>
      <c r="I114" s="266"/>
      <c r="J114" s="43"/>
      <c r="K114" s="43"/>
      <c r="L114" s="47"/>
      <c r="M114" s="267"/>
      <c r="N114" s="268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152</v>
      </c>
      <c r="AU114" s="20" t="s">
        <v>78</v>
      </c>
    </row>
    <row r="115" s="2" customFormat="1" ht="21.75" customHeight="1">
      <c r="A115" s="41"/>
      <c r="B115" s="42"/>
      <c r="C115" s="207" t="s">
        <v>138</v>
      </c>
      <c r="D115" s="207" t="s">
        <v>128</v>
      </c>
      <c r="E115" s="208" t="s">
        <v>604</v>
      </c>
      <c r="F115" s="209" t="s">
        <v>605</v>
      </c>
      <c r="G115" s="210" t="s">
        <v>131</v>
      </c>
      <c r="H115" s="211">
        <v>1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39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180</v>
      </c>
      <c r="AT115" s="218" t="s">
        <v>128</v>
      </c>
      <c r="AU115" s="218" t="s">
        <v>78</v>
      </c>
      <c r="AY115" s="20" t="s">
        <v>126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76</v>
      </c>
      <c r="BK115" s="219">
        <f>ROUND(I115*H115,2)</f>
        <v>0</v>
      </c>
      <c r="BL115" s="20" t="s">
        <v>180</v>
      </c>
      <c r="BM115" s="218" t="s">
        <v>606</v>
      </c>
    </row>
    <row r="116" s="2" customFormat="1">
      <c r="A116" s="41"/>
      <c r="B116" s="42"/>
      <c r="C116" s="43"/>
      <c r="D116" s="264" t="s">
        <v>152</v>
      </c>
      <c r="E116" s="43"/>
      <c r="F116" s="265" t="s">
        <v>607</v>
      </c>
      <c r="G116" s="43"/>
      <c r="H116" s="43"/>
      <c r="I116" s="266"/>
      <c r="J116" s="43"/>
      <c r="K116" s="43"/>
      <c r="L116" s="47"/>
      <c r="M116" s="267"/>
      <c r="N116" s="268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152</v>
      </c>
      <c r="AU116" s="20" t="s">
        <v>78</v>
      </c>
    </row>
    <row r="117" s="2" customFormat="1" ht="16.5" customHeight="1">
      <c r="A117" s="41"/>
      <c r="B117" s="42"/>
      <c r="C117" s="269" t="s">
        <v>133</v>
      </c>
      <c r="D117" s="269" t="s">
        <v>222</v>
      </c>
      <c r="E117" s="270" t="s">
        <v>608</v>
      </c>
      <c r="F117" s="271" t="s">
        <v>609</v>
      </c>
      <c r="G117" s="272" t="s">
        <v>131</v>
      </c>
      <c r="H117" s="273">
        <v>1</v>
      </c>
      <c r="I117" s="274"/>
      <c r="J117" s="275">
        <f>ROUND(I117*H117,2)</f>
        <v>0</v>
      </c>
      <c r="K117" s="271" t="s">
        <v>150</v>
      </c>
      <c r="L117" s="276"/>
      <c r="M117" s="277" t="s">
        <v>19</v>
      </c>
      <c r="N117" s="278" t="s">
        <v>39</v>
      </c>
      <c r="O117" s="87"/>
      <c r="P117" s="216">
        <f>O117*H117</f>
        <v>0</v>
      </c>
      <c r="Q117" s="216">
        <v>0.0016000000000000001</v>
      </c>
      <c r="R117" s="216">
        <f>Q117*H117</f>
        <v>0.0016000000000000001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241</v>
      </c>
      <c r="AT117" s="218" t="s">
        <v>222</v>
      </c>
      <c r="AU117" s="218" t="s">
        <v>78</v>
      </c>
      <c r="AY117" s="20" t="s">
        <v>126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76</v>
      </c>
      <c r="BK117" s="219">
        <f>ROUND(I117*H117,2)</f>
        <v>0</v>
      </c>
      <c r="BL117" s="20" t="s">
        <v>180</v>
      </c>
      <c r="BM117" s="218" t="s">
        <v>610</v>
      </c>
    </row>
    <row r="118" s="2" customFormat="1" ht="24.15" customHeight="1">
      <c r="A118" s="41"/>
      <c r="B118" s="42"/>
      <c r="C118" s="207" t="s">
        <v>146</v>
      </c>
      <c r="D118" s="207" t="s">
        <v>128</v>
      </c>
      <c r="E118" s="208" t="s">
        <v>611</v>
      </c>
      <c r="F118" s="209" t="s">
        <v>612</v>
      </c>
      <c r="G118" s="210" t="s">
        <v>131</v>
      </c>
      <c r="H118" s="211">
        <v>1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39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180</v>
      </c>
      <c r="AT118" s="218" t="s">
        <v>128</v>
      </c>
      <c r="AU118" s="218" t="s">
        <v>78</v>
      </c>
      <c r="AY118" s="20" t="s">
        <v>126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76</v>
      </c>
      <c r="BK118" s="219">
        <f>ROUND(I118*H118,2)</f>
        <v>0</v>
      </c>
      <c r="BL118" s="20" t="s">
        <v>180</v>
      </c>
      <c r="BM118" s="218" t="s">
        <v>613</v>
      </c>
    </row>
    <row r="119" s="2" customFormat="1">
      <c r="A119" s="41"/>
      <c r="B119" s="42"/>
      <c r="C119" s="43"/>
      <c r="D119" s="264" t="s">
        <v>152</v>
      </c>
      <c r="E119" s="43"/>
      <c r="F119" s="265" t="s">
        <v>614</v>
      </c>
      <c r="G119" s="43"/>
      <c r="H119" s="43"/>
      <c r="I119" s="266"/>
      <c r="J119" s="43"/>
      <c r="K119" s="43"/>
      <c r="L119" s="47"/>
      <c r="M119" s="267"/>
      <c r="N119" s="26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78</v>
      </c>
    </row>
    <row r="120" s="2" customFormat="1" ht="24.15" customHeight="1">
      <c r="A120" s="41"/>
      <c r="B120" s="42"/>
      <c r="C120" s="207" t="s">
        <v>145</v>
      </c>
      <c r="D120" s="207" t="s">
        <v>128</v>
      </c>
      <c r="E120" s="208" t="s">
        <v>615</v>
      </c>
      <c r="F120" s="209" t="s">
        <v>616</v>
      </c>
      <c r="G120" s="210" t="s">
        <v>196</v>
      </c>
      <c r="H120" s="211">
        <v>0.0030000000000000001</v>
      </c>
      <c r="I120" s="212"/>
      <c r="J120" s="213">
        <f>ROUND(I120*H120,2)</f>
        <v>0</v>
      </c>
      <c r="K120" s="209" t="s">
        <v>150</v>
      </c>
      <c r="L120" s="47"/>
      <c r="M120" s="214" t="s">
        <v>19</v>
      </c>
      <c r="N120" s="215" t="s">
        <v>39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180</v>
      </c>
      <c r="AT120" s="218" t="s">
        <v>128</v>
      </c>
      <c r="AU120" s="218" t="s">
        <v>78</v>
      </c>
      <c r="AY120" s="20" t="s">
        <v>126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76</v>
      </c>
      <c r="BK120" s="219">
        <f>ROUND(I120*H120,2)</f>
        <v>0</v>
      </c>
      <c r="BL120" s="20" t="s">
        <v>180</v>
      </c>
      <c r="BM120" s="218" t="s">
        <v>617</v>
      </c>
    </row>
    <row r="121" s="2" customFormat="1">
      <c r="A121" s="41"/>
      <c r="B121" s="42"/>
      <c r="C121" s="43"/>
      <c r="D121" s="264" t="s">
        <v>152</v>
      </c>
      <c r="E121" s="43"/>
      <c r="F121" s="265" t="s">
        <v>618</v>
      </c>
      <c r="G121" s="43"/>
      <c r="H121" s="43"/>
      <c r="I121" s="266"/>
      <c r="J121" s="43"/>
      <c r="K121" s="43"/>
      <c r="L121" s="47"/>
      <c r="M121" s="280"/>
      <c r="N121" s="281"/>
      <c r="O121" s="282"/>
      <c r="P121" s="282"/>
      <c r="Q121" s="282"/>
      <c r="R121" s="282"/>
      <c r="S121" s="282"/>
      <c r="T121" s="283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78</v>
      </c>
    </row>
    <row r="122" s="2" customFormat="1" ht="6.96" customHeight="1">
      <c r="A122" s="41"/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47"/>
      <c r="M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</sheetData>
  <sheetProtection sheet="1" autoFilter="0" formatColumns="0" formatRows="0" objects="1" scenarios="1" spinCount="100000" saltValue="5dhDi2E58aK0CSNFVY/ut7m2HAIk9sDNVmdLGOnIhfF8hObglMQC28dohaJ1oLkGcT+gyVRVX6UysRmTUW/SAw==" hashValue="ss9Mdp21KijZyNwoHzt+5FHYKqYqmqgNs0k1KpbRvGj43WS1ZWnIhLkQ4MSWMFsrz4CWjmZLi0oCzcx5cf2geA==" algorithmName="SHA-512" password="CC35"/>
  <autoFilter ref="C83:K1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1213702"/>
    <hyperlink ref="F90" r:id="rId2" display="https://podminky.urs.cz/item/CS_URS_2025_01/132253101"/>
    <hyperlink ref="F93" r:id="rId3" display="https://podminky.urs.cz/item/CS_URS_2025_01/174151101"/>
    <hyperlink ref="F95" r:id="rId4" display="https://podminky.urs.cz/item/CS_URS_2025_01/181411131"/>
    <hyperlink ref="F100" r:id="rId5" display="https://podminky.urs.cz/item/CS_URS_2025_01/181951112"/>
    <hyperlink ref="F104" r:id="rId6" display="https://podminky.urs.cz/item/CS_URS_2025_01/272313711"/>
    <hyperlink ref="F108" r:id="rId7" display="https://podminky.urs.cz/item/CS_URS_2025_01/741110043"/>
    <hyperlink ref="F112" r:id="rId8" display="https://podminky.urs.cz/item/CS_URS_2025_01/741130001"/>
    <hyperlink ref="F114" r:id="rId9" display="https://podminky.urs.cz/item/CS_URS_2025_01/741371920"/>
    <hyperlink ref="F116" r:id="rId10" display="https://podminky.urs.cz/item/CS_URS_2025_01/741372127"/>
    <hyperlink ref="F119" r:id="rId11" display="https://podminky.urs.cz/item/CS_URS_2025_01/741810001"/>
    <hyperlink ref="F121" r:id="rId12" display="https://podminky.urs.cz/item/CS_URS_2025_01/99874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78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výběh pro pouštní kočky a karakaly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619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31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34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36</v>
      </c>
      <c r="G32" s="41"/>
      <c r="H32" s="41"/>
      <c r="I32" s="148" t="s">
        <v>35</v>
      </c>
      <c r="J32" s="148" t="s">
        <v>37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38</v>
      </c>
      <c r="E33" s="135" t="s">
        <v>39</v>
      </c>
      <c r="F33" s="150">
        <f>ROUND((SUM(BE84:BE114)),  2)</f>
        <v>0</v>
      </c>
      <c r="G33" s="41"/>
      <c r="H33" s="41"/>
      <c r="I33" s="151">
        <v>0.20999999999999999</v>
      </c>
      <c r="J33" s="150">
        <f>ROUND(((SUM(BE84:BE114))*I33),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40</v>
      </c>
      <c r="F34" s="150">
        <f>ROUND((SUM(BF84:BF114)),  2)</f>
        <v>0</v>
      </c>
      <c r="G34" s="41"/>
      <c r="H34" s="41"/>
      <c r="I34" s="151">
        <v>0.12</v>
      </c>
      <c r="J34" s="150">
        <f>ROUND(((SUM(BF84:BF114))*I34),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41</v>
      </c>
      <c r="F35" s="150">
        <f>ROUND((SUM(BG84:BG114)),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42</v>
      </c>
      <c r="F36" s="150">
        <f>ROUND((SUM(BH84:BH114)),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43</v>
      </c>
      <c r="F37" s="150">
        <f>ROUND((SUM(BI84:BI114)),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výběh pro pouštní kočky a karakaly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31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620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621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622</v>
      </c>
      <c r="E62" s="177"/>
      <c r="F62" s="177"/>
      <c r="G62" s="177"/>
      <c r="H62" s="177"/>
      <c r="I62" s="177"/>
      <c r="J62" s="178">
        <f>J96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623</v>
      </c>
      <c r="E63" s="177"/>
      <c r="F63" s="177"/>
      <c r="G63" s="177"/>
      <c r="H63" s="177"/>
      <c r="I63" s="177"/>
      <c r="J63" s="178">
        <f>J107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624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111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výběh pro pouštní kočky a karakaly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92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SO-00 - VRN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21. 2. 2025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31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112</v>
      </c>
      <c r="D83" s="183" t="s">
        <v>53</v>
      </c>
      <c r="E83" s="183" t="s">
        <v>49</v>
      </c>
      <c r="F83" s="183" t="s">
        <v>50</v>
      </c>
      <c r="G83" s="183" t="s">
        <v>113</v>
      </c>
      <c r="H83" s="183" t="s">
        <v>114</v>
      </c>
      <c r="I83" s="183" t="s">
        <v>115</v>
      </c>
      <c r="J83" s="183" t="s">
        <v>96</v>
      </c>
      <c r="K83" s="184" t="s">
        <v>116</v>
      </c>
      <c r="L83" s="185"/>
      <c r="M83" s="95" t="s">
        <v>19</v>
      </c>
      <c r="N83" s="96" t="s">
        <v>38</v>
      </c>
      <c r="O83" s="96" t="s">
        <v>117</v>
      </c>
      <c r="P83" s="96" t="s">
        <v>118</v>
      </c>
      <c r="Q83" s="96" t="s">
        <v>119</v>
      </c>
      <c r="R83" s="96" t="s">
        <v>120</v>
      </c>
      <c r="S83" s="96" t="s">
        <v>121</v>
      </c>
      <c r="T83" s="97" t="s">
        <v>122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123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67</v>
      </c>
      <c r="AU84" s="20" t="s">
        <v>97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67</v>
      </c>
      <c r="E85" s="194" t="s">
        <v>83</v>
      </c>
      <c r="F85" s="194" t="s">
        <v>625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P86+P96+P107+P112</f>
        <v>0</v>
      </c>
      <c r="Q85" s="199"/>
      <c r="R85" s="200">
        <f>R86+R96+R107+R112</f>
        <v>0</v>
      </c>
      <c r="S85" s="199"/>
      <c r="T85" s="201">
        <f>T86+T96+T107+T112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146</v>
      </c>
      <c r="AT85" s="203" t="s">
        <v>67</v>
      </c>
      <c r="AU85" s="203" t="s">
        <v>68</v>
      </c>
      <c r="AY85" s="202" t="s">
        <v>126</v>
      </c>
      <c r="BK85" s="204">
        <f>BK86+BK96+BK107+BK112</f>
        <v>0</v>
      </c>
    </row>
    <row r="86" s="12" customFormat="1" ht="22.8" customHeight="1">
      <c r="A86" s="12"/>
      <c r="B86" s="191"/>
      <c r="C86" s="192"/>
      <c r="D86" s="193" t="s">
        <v>67</v>
      </c>
      <c r="E86" s="205" t="s">
        <v>626</v>
      </c>
      <c r="F86" s="205" t="s">
        <v>627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SUM(P87:P95)</f>
        <v>0</v>
      </c>
      <c r="Q86" s="199"/>
      <c r="R86" s="200">
        <f>SUM(R87:R95)</f>
        <v>0</v>
      </c>
      <c r="S86" s="199"/>
      <c r="T86" s="201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146</v>
      </c>
      <c r="AT86" s="203" t="s">
        <v>67</v>
      </c>
      <c r="AU86" s="203" t="s">
        <v>76</v>
      </c>
      <c r="AY86" s="202" t="s">
        <v>126</v>
      </c>
      <c r="BK86" s="204">
        <f>SUM(BK87:BK95)</f>
        <v>0</v>
      </c>
    </row>
    <row r="87" s="2" customFormat="1" ht="16.5" customHeight="1">
      <c r="A87" s="41"/>
      <c r="B87" s="42"/>
      <c r="C87" s="207" t="s">
        <v>76</v>
      </c>
      <c r="D87" s="207" t="s">
        <v>128</v>
      </c>
      <c r="E87" s="208" t="s">
        <v>628</v>
      </c>
      <c r="F87" s="209" t="s">
        <v>629</v>
      </c>
      <c r="G87" s="210" t="s">
        <v>504</v>
      </c>
      <c r="H87" s="211">
        <v>1</v>
      </c>
      <c r="I87" s="212"/>
      <c r="J87" s="213">
        <f>ROUND(I87*H87,2)</f>
        <v>0</v>
      </c>
      <c r="K87" s="209" t="s">
        <v>150</v>
      </c>
      <c r="L87" s="47"/>
      <c r="M87" s="214" t="s">
        <v>19</v>
      </c>
      <c r="N87" s="215" t="s">
        <v>39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630</v>
      </c>
      <c r="AT87" s="218" t="s">
        <v>128</v>
      </c>
      <c r="AU87" s="218" t="s">
        <v>78</v>
      </c>
      <c r="AY87" s="20" t="s">
        <v>126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76</v>
      </c>
      <c r="BK87" s="219">
        <f>ROUND(I87*H87,2)</f>
        <v>0</v>
      </c>
      <c r="BL87" s="20" t="s">
        <v>630</v>
      </c>
      <c r="BM87" s="218" t="s">
        <v>631</v>
      </c>
    </row>
    <row r="88" s="2" customFormat="1">
      <c r="A88" s="41"/>
      <c r="B88" s="42"/>
      <c r="C88" s="43"/>
      <c r="D88" s="264" t="s">
        <v>152</v>
      </c>
      <c r="E88" s="43"/>
      <c r="F88" s="265" t="s">
        <v>632</v>
      </c>
      <c r="G88" s="43"/>
      <c r="H88" s="43"/>
      <c r="I88" s="266"/>
      <c r="J88" s="43"/>
      <c r="K88" s="43"/>
      <c r="L88" s="47"/>
      <c r="M88" s="267"/>
      <c r="N88" s="268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152</v>
      </c>
      <c r="AU88" s="20" t="s">
        <v>78</v>
      </c>
    </row>
    <row r="89" s="2" customFormat="1" ht="16.5" customHeight="1">
      <c r="A89" s="41"/>
      <c r="B89" s="42"/>
      <c r="C89" s="207" t="s">
        <v>78</v>
      </c>
      <c r="D89" s="207" t="s">
        <v>128</v>
      </c>
      <c r="E89" s="208" t="s">
        <v>633</v>
      </c>
      <c r="F89" s="209" t="s">
        <v>634</v>
      </c>
      <c r="G89" s="210" t="s">
        <v>504</v>
      </c>
      <c r="H89" s="211">
        <v>1</v>
      </c>
      <c r="I89" s="212"/>
      <c r="J89" s="213">
        <f>ROUND(I89*H89,2)</f>
        <v>0</v>
      </c>
      <c r="K89" s="209" t="s">
        <v>150</v>
      </c>
      <c r="L89" s="47"/>
      <c r="M89" s="214" t="s">
        <v>19</v>
      </c>
      <c r="N89" s="215" t="s">
        <v>39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630</v>
      </c>
      <c r="AT89" s="218" t="s">
        <v>128</v>
      </c>
      <c r="AU89" s="218" t="s">
        <v>78</v>
      </c>
      <c r="AY89" s="20" t="s">
        <v>126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76</v>
      </c>
      <c r="BK89" s="219">
        <f>ROUND(I89*H89,2)</f>
        <v>0</v>
      </c>
      <c r="BL89" s="20" t="s">
        <v>630</v>
      </c>
      <c r="BM89" s="218" t="s">
        <v>635</v>
      </c>
    </row>
    <row r="90" s="2" customFormat="1">
      <c r="A90" s="41"/>
      <c r="B90" s="42"/>
      <c r="C90" s="43"/>
      <c r="D90" s="264" t="s">
        <v>152</v>
      </c>
      <c r="E90" s="43"/>
      <c r="F90" s="265" t="s">
        <v>636</v>
      </c>
      <c r="G90" s="43"/>
      <c r="H90" s="43"/>
      <c r="I90" s="266"/>
      <c r="J90" s="43"/>
      <c r="K90" s="43"/>
      <c r="L90" s="47"/>
      <c r="M90" s="267"/>
      <c r="N90" s="268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152</v>
      </c>
      <c r="AU90" s="20" t="s">
        <v>78</v>
      </c>
    </row>
    <row r="91" s="2" customFormat="1" ht="16.5" customHeight="1">
      <c r="A91" s="41"/>
      <c r="B91" s="42"/>
      <c r="C91" s="207" t="s">
        <v>138</v>
      </c>
      <c r="D91" s="207" t="s">
        <v>128</v>
      </c>
      <c r="E91" s="208" t="s">
        <v>637</v>
      </c>
      <c r="F91" s="209" t="s">
        <v>638</v>
      </c>
      <c r="G91" s="210" t="s">
        <v>504</v>
      </c>
      <c r="H91" s="211">
        <v>1</v>
      </c>
      <c r="I91" s="212"/>
      <c r="J91" s="213">
        <f>ROUND(I91*H91,2)</f>
        <v>0</v>
      </c>
      <c r="K91" s="209" t="s">
        <v>150</v>
      </c>
      <c r="L91" s="47"/>
      <c r="M91" s="214" t="s">
        <v>19</v>
      </c>
      <c r="N91" s="215" t="s">
        <v>39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630</v>
      </c>
      <c r="AT91" s="218" t="s">
        <v>128</v>
      </c>
      <c r="AU91" s="218" t="s">
        <v>78</v>
      </c>
      <c r="AY91" s="20" t="s">
        <v>126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76</v>
      </c>
      <c r="BK91" s="219">
        <f>ROUND(I91*H91,2)</f>
        <v>0</v>
      </c>
      <c r="BL91" s="20" t="s">
        <v>630</v>
      </c>
      <c r="BM91" s="218" t="s">
        <v>639</v>
      </c>
    </row>
    <row r="92" s="2" customFormat="1">
      <c r="A92" s="41"/>
      <c r="B92" s="42"/>
      <c r="C92" s="43"/>
      <c r="D92" s="264" t="s">
        <v>152</v>
      </c>
      <c r="E92" s="43"/>
      <c r="F92" s="265" t="s">
        <v>640</v>
      </c>
      <c r="G92" s="43"/>
      <c r="H92" s="43"/>
      <c r="I92" s="266"/>
      <c r="J92" s="43"/>
      <c r="K92" s="43"/>
      <c r="L92" s="47"/>
      <c r="M92" s="267"/>
      <c r="N92" s="268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152</v>
      </c>
      <c r="AU92" s="20" t="s">
        <v>78</v>
      </c>
    </row>
    <row r="93" s="2" customFormat="1" ht="16.5" customHeight="1">
      <c r="A93" s="41"/>
      <c r="B93" s="42"/>
      <c r="C93" s="207" t="s">
        <v>133</v>
      </c>
      <c r="D93" s="207" t="s">
        <v>128</v>
      </c>
      <c r="E93" s="208" t="s">
        <v>641</v>
      </c>
      <c r="F93" s="209" t="s">
        <v>642</v>
      </c>
      <c r="G93" s="210" t="s">
        <v>504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39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630</v>
      </c>
      <c r="AT93" s="218" t="s">
        <v>128</v>
      </c>
      <c r="AU93" s="218" t="s">
        <v>78</v>
      </c>
      <c r="AY93" s="20" t="s">
        <v>126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76</v>
      </c>
      <c r="BK93" s="219">
        <f>ROUND(I93*H93,2)</f>
        <v>0</v>
      </c>
      <c r="BL93" s="20" t="s">
        <v>630</v>
      </c>
      <c r="BM93" s="218" t="s">
        <v>643</v>
      </c>
    </row>
    <row r="94" s="2" customFormat="1" ht="16.5" customHeight="1">
      <c r="A94" s="41"/>
      <c r="B94" s="42"/>
      <c r="C94" s="207" t="s">
        <v>146</v>
      </c>
      <c r="D94" s="207" t="s">
        <v>128</v>
      </c>
      <c r="E94" s="208" t="s">
        <v>644</v>
      </c>
      <c r="F94" s="209" t="s">
        <v>645</v>
      </c>
      <c r="G94" s="210" t="s">
        <v>504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39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630</v>
      </c>
      <c r="AT94" s="218" t="s">
        <v>128</v>
      </c>
      <c r="AU94" s="218" t="s">
        <v>78</v>
      </c>
      <c r="AY94" s="20" t="s">
        <v>126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76</v>
      </c>
      <c r="BK94" s="219">
        <f>ROUND(I94*H94,2)</f>
        <v>0</v>
      </c>
      <c r="BL94" s="20" t="s">
        <v>630</v>
      </c>
      <c r="BM94" s="218" t="s">
        <v>646</v>
      </c>
    </row>
    <row r="95" s="2" customFormat="1" ht="16.5" customHeight="1">
      <c r="A95" s="41"/>
      <c r="B95" s="42"/>
      <c r="C95" s="207" t="s">
        <v>145</v>
      </c>
      <c r="D95" s="207" t="s">
        <v>128</v>
      </c>
      <c r="E95" s="208" t="s">
        <v>647</v>
      </c>
      <c r="F95" s="209" t="s">
        <v>648</v>
      </c>
      <c r="G95" s="210" t="s">
        <v>504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39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630</v>
      </c>
      <c r="AT95" s="218" t="s">
        <v>128</v>
      </c>
      <c r="AU95" s="218" t="s">
        <v>78</v>
      </c>
      <c r="AY95" s="20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76</v>
      </c>
      <c r="BK95" s="219">
        <f>ROUND(I95*H95,2)</f>
        <v>0</v>
      </c>
      <c r="BL95" s="20" t="s">
        <v>630</v>
      </c>
      <c r="BM95" s="218" t="s">
        <v>649</v>
      </c>
    </row>
    <row r="96" s="12" customFormat="1" ht="22.8" customHeight="1">
      <c r="A96" s="12"/>
      <c r="B96" s="191"/>
      <c r="C96" s="192"/>
      <c r="D96" s="193" t="s">
        <v>67</v>
      </c>
      <c r="E96" s="205" t="s">
        <v>650</v>
      </c>
      <c r="F96" s="205" t="s">
        <v>651</v>
      </c>
      <c r="G96" s="192"/>
      <c r="H96" s="192"/>
      <c r="I96" s="195"/>
      <c r="J96" s="206">
        <f>BK96</f>
        <v>0</v>
      </c>
      <c r="K96" s="192"/>
      <c r="L96" s="197"/>
      <c r="M96" s="198"/>
      <c r="N96" s="199"/>
      <c r="O96" s="199"/>
      <c r="P96" s="200">
        <f>SUM(P97:P106)</f>
        <v>0</v>
      </c>
      <c r="Q96" s="199"/>
      <c r="R96" s="200">
        <f>SUM(R97:R106)</f>
        <v>0</v>
      </c>
      <c r="S96" s="199"/>
      <c r="T96" s="201">
        <f>SUM(T97:T106)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2" t="s">
        <v>146</v>
      </c>
      <c r="AT96" s="203" t="s">
        <v>67</v>
      </c>
      <c r="AU96" s="203" t="s">
        <v>76</v>
      </c>
      <c r="AY96" s="202" t="s">
        <v>126</v>
      </c>
      <c r="BK96" s="204">
        <f>SUM(BK97:BK106)</f>
        <v>0</v>
      </c>
    </row>
    <row r="97" s="2" customFormat="1" ht="16.5" customHeight="1">
      <c r="A97" s="41"/>
      <c r="B97" s="42"/>
      <c r="C97" s="207" t="s">
        <v>171</v>
      </c>
      <c r="D97" s="207" t="s">
        <v>128</v>
      </c>
      <c r="E97" s="208" t="s">
        <v>652</v>
      </c>
      <c r="F97" s="209" t="s">
        <v>653</v>
      </c>
      <c r="G97" s="210" t="s">
        <v>504</v>
      </c>
      <c r="H97" s="211">
        <v>1</v>
      </c>
      <c r="I97" s="212"/>
      <c r="J97" s="213">
        <f>ROUND(I97*H97,2)</f>
        <v>0</v>
      </c>
      <c r="K97" s="209" t="s">
        <v>150</v>
      </c>
      <c r="L97" s="47"/>
      <c r="M97" s="214" t="s">
        <v>19</v>
      </c>
      <c r="N97" s="215" t="s">
        <v>39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630</v>
      </c>
      <c r="AT97" s="218" t="s">
        <v>128</v>
      </c>
      <c r="AU97" s="218" t="s">
        <v>78</v>
      </c>
      <c r="AY97" s="20" t="s">
        <v>126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76</v>
      </c>
      <c r="BK97" s="219">
        <f>ROUND(I97*H97,2)</f>
        <v>0</v>
      </c>
      <c r="BL97" s="20" t="s">
        <v>630</v>
      </c>
      <c r="BM97" s="218" t="s">
        <v>654</v>
      </c>
    </row>
    <row r="98" s="2" customFormat="1">
      <c r="A98" s="41"/>
      <c r="B98" s="42"/>
      <c r="C98" s="43"/>
      <c r="D98" s="264" t="s">
        <v>152</v>
      </c>
      <c r="E98" s="43"/>
      <c r="F98" s="265" t="s">
        <v>655</v>
      </c>
      <c r="G98" s="43"/>
      <c r="H98" s="43"/>
      <c r="I98" s="266"/>
      <c r="J98" s="43"/>
      <c r="K98" s="43"/>
      <c r="L98" s="47"/>
      <c r="M98" s="267"/>
      <c r="N98" s="268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152</v>
      </c>
      <c r="AU98" s="20" t="s">
        <v>78</v>
      </c>
    </row>
    <row r="99" s="2" customFormat="1" ht="16.5" customHeight="1">
      <c r="A99" s="41"/>
      <c r="B99" s="42"/>
      <c r="C99" s="207" t="s">
        <v>151</v>
      </c>
      <c r="D99" s="207" t="s">
        <v>128</v>
      </c>
      <c r="E99" s="208" t="s">
        <v>656</v>
      </c>
      <c r="F99" s="209" t="s">
        <v>657</v>
      </c>
      <c r="G99" s="210" t="s">
        <v>504</v>
      </c>
      <c r="H99" s="211">
        <v>1</v>
      </c>
      <c r="I99" s="212"/>
      <c r="J99" s="213">
        <f>ROUND(I99*H99,2)</f>
        <v>0</v>
      </c>
      <c r="K99" s="209" t="s">
        <v>150</v>
      </c>
      <c r="L99" s="47"/>
      <c r="M99" s="214" t="s">
        <v>19</v>
      </c>
      <c r="N99" s="215" t="s">
        <v>39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630</v>
      </c>
      <c r="AT99" s="218" t="s">
        <v>128</v>
      </c>
      <c r="AU99" s="218" t="s">
        <v>78</v>
      </c>
      <c r="AY99" s="20" t="s">
        <v>126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76</v>
      </c>
      <c r="BK99" s="219">
        <f>ROUND(I99*H99,2)</f>
        <v>0</v>
      </c>
      <c r="BL99" s="20" t="s">
        <v>630</v>
      </c>
      <c r="BM99" s="218" t="s">
        <v>658</v>
      </c>
    </row>
    <row r="100" s="2" customFormat="1">
      <c r="A100" s="41"/>
      <c r="B100" s="42"/>
      <c r="C100" s="43"/>
      <c r="D100" s="264" t="s">
        <v>152</v>
      </c>
      <c r="E100" s="43"/>
      <c r="F100" s="265" t="s">
        <v>659</v>
      </c>
      <c r="G100" s="43"/>
      <c r="H100" s="43"/>
      <c r="I100" s="266"/>
      <c r="J100" s="43"/>
      <c r="K100" s="43"/>
      <c r="L100" s="47"/>
      <c r="M100" s="267"/>
      <c r="N100" s="268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152</v>
      </c>
      <c r="AU100" s="20" t="s">
        <v>78</v>
      </c>
    </row>
    <row r="101" s="2" customFormat="1" ht="16.5" customHeight="1">
      <c r="A101" s="41"/>
      <c r="B101" s="42"/>
      <c r="C101" s="207" t="s">
        <v>188</v>
      </c>
      <c r="D101" s="207" t="s">
        <v>128</v>
      </c>
      <c r="E101" s="208" t="s">
        <v>660</v>
      </c>
      <c r="F101" s="209" t="s">
        <v>661</v>
      </c>
      <c r="G101" s="210" t="s">
        <v>504</v>
      </c>
      <c r="H101" s="211">
        <v>1</v>
      </c>
      <c r="I101" s="212"/>
      <c r="J101" s="213">
        <f>ROUND(I101*H101,2)</f>
        <v>0</v>
      </c>
      <c r="K101" s="209" t="s">
        <v>150</v>
      </c>
      <c r="L101" s="47"/>
      <c r="M101" s="214" t="s">
        <v>19</v>
      </c>
      <c r="N101" s="215" t="s">
        <v>39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630</v>
      </c>
      <c r="AT101" s="218" t="s">
        <v>128</v>
      </c>
      <c r="AU101" s="218" t="s">
        <v>78</v>
      </c>
      <c r="AY101" s="20" t="s">
        <v>126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76</v>
      </c>
      <c r="BK101" s="219">
        <f>ROUND(I101*H101,2)</f>
        <v>0</v>
      </c>
      <c r="BL101" s="20" t="s">
        <v>630</v>
      </c>
      <c r="BM101" s="218" t="s">
        <v>662</v>
      </c>
    </row>
    <row r="102" s="2" customFormat="1">
      <c r="A102" s="41"/>
      <c r="B102" s="42"/>
      <c r="C102" s="43"/>
      <c r="D102" s="264" t="s">
        <v>152</v>
      </c>
      <c r="E102" s="43"/>
      <c r="F102" s="265" t="s">
        <v>663</v>
      </c>
      <c r="G102" s="43"/>
      <c r="H102" s="43"/>
      <c r="I102" s="266"/>
      <c r="J102" s="43"/>
      <c r="K102" s="43"/>
      <c r="L102" s="47"/>
      <c r="M102" s="267"/>
      <c r="N102" s="268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152</v>
      </c>
      <c r="AU102" s="20" t="s">
        <v>78</v>
      </c>
    </row>
    <row r="103" s="2" customFormat="1" ht="16.5" customHeight="1">
      <c r="A103" s="41"/>
      <c r="B103" s="42"/>
      <c r="C103" s="207" t="s">
        <v>159</v>
      </c>
      <c r="D103" s="207" t="s">
        <v>128</v>
      </c>
      <c r="E103" s="208" t="s">
        <v>664</v>
      </c>
      <c r="F103" s="209" t="s">
        <v>665</v>
      </c>
      <c r="G103" s="210" t="s">
        <v>504</v>
      </c>
      <c r="H103" s="211">
        <v>1</v>
      </c>
      <c r="I103" s="212"/>
      <c r="J103" s="213">
        <f>ROUND(I103*H103,2)</f>
        <v>0</v>
      </c>
      <c r="K103" s="209" t="s">
        <v>150</v>
      </c>
      <c r="L103" s="47"/>
      <c r="M103" s="214" t="s">
        <v>19</v>
      </c>
      <c r="N103" s="215" t="s">
        <v>39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630</v>
      </c>
      <c r="AT103" s="218" t="s">
        <v>128</v>
      </c>
      <c r="AU103" s="218" t="s">
        <v>78</v>
      </c>
      <c r="AY103" s="20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76</v>
      </c>
      <c r="BK103" s="219">
        <f>ROUND(I103*H103,2)</f>
        <v>0</v>
      </c>
      <c r="BL103" s="20" t="s">
        <v>630</v>
      </c>
      <c r="BM103" s="218" t="s">
        <v>666</v>
      </c>
    </row>
    <row r="104" s="2" customFormat="1">
      <c r="A104" s="41"/>
      <c r="B104" s="42"/>
      <c r="C104" s="43"/>
      <c r="D104" s="264" t="s">
        <v>152</v>
      </c>
      <c r="E104" s="43"/>
      <c r="F104" s="265" t="s">
        <v>667</v>
      </c>
      <c r="G104" s="43"/>
      <c r="H104" s="43"/>
      <c r="I104" s="266"/>
      <c r="J104" s="43"/>
      <c r="K104" s="43"/>
      <c r="L104" s="47"/>
      <c r="M104" s="267"/>
      <c r="N104" s="268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78</v>
      </c>
    </row>
    <row r="105" s="2" customFormat="1" ht="16.5" customHeight="1">
      <c r="A105" s="41"/>
      <c r="B105" s="42"/>
      <c r="C105" s="207" t="s">
        <v>8</v>
      </c>
      <c r="D105" s="207" t="s">
        <v>128</v>
      </c>
      <c r="E105" s="208" t="s">
        <v>668</v>
      </c>
      <c r="F105" s="209" t="s">
        <v>669</v>
      </c>
      <c r="G105" s="210" t="s">
        <v>504</v>
      </c>
      <c r="H105" s="211">
        <v>1</v>
      </c>
      <c r="I105" s="212"/>
      <c r="J105" s="213">
        <f>ROUND(I105*H105,2)</f>
        <v>0</v>
      </c>
      <c r="K105" s="209" t="s">
        <v>150</v>
      </c>
      <c r="L105" s="47"/>
      <c r="M105" s="214" t="s">
        <v>19</v>
      </c>
      <c r="N105" s="215" t="s">
        <v>39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630</v>
      </c>
      <c r="AT105" s="218" t="s">
        <v>128</v>
      </c>
      <c r="AU105" s="218" t="s">
        <v>78</v>
      </c>
      <c r="AY105" s="20" t="s">
        <v>126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76</v>
      </c>
      <c r="BK105" s="219">
        <f>ROUND(I105*H105,2)</f>
        <v>0</v>
      </c>
      <c r="BL105" s="20" t="s">
        <v>630</v>
      </c>
      <c r="BM105" s="218" t="s">
        <v>670</v>
      </c>
    </row>
    <row r="106" s="2" customFormat="1">
      <c r="A106" s="41"/>
      <c r="B106" s="42"/>
      <c r="C106" s="43"/>
      <c r="D106" s="264" t="s">
        <v>152</v>
      </c>
      <c r="E106" s="43"/>
      <c r="F106" s="265" t="s">
        <v>671</v>
      </c>
      <c r="G106" s="43"/>
      <c r="H106" s="43"/>
      <c r="I106" s="266"/>
      <c r="J106" s="43"/>
      <c r="K106" s="43"/>
      <c r="L106" s="47"/>
      <c r="M106" s="267"/>
      <c r="N106" s="268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152</v>
      </c>
      <c r="AU106" s="20" t="s">
        <v>78</v>
      </c>
    </row>
    <row r="107" s="12" customFormat="1" ht="22.8" customHeight="1">
      <c r="A107" s="12"/>
      <c r="B107" s="191"/>
      <c r="C107" s="192"/>
      <c r="D107" s="193" t="s">
        <v>67</v>
      </c>
      <c r="E107" s="205" t="s">
        <v>672</v>
      </c>
      <c r="F107" s="205" t="s">
        <v>673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SUM(P108:P111)</f>
        <v>0</v>
      </c>
      <c r="Q107" s="199"/>
      <c r="R107" s="200">
        <f>SUM(R108:R111)</f>
        <v>0</v>
      </c>
      <c r="S107" s="199"/>
      <c r="T107" s="201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146</v>
      </c>
      <c r="AT107" s="203" t="s">
        <v>67</v>
      </c>
      <c r="AU107" s="203" t="s">
        <v>76</v>
      </c>
      <c r="AY107" s="202" t="s">
        <v>126</v>
      </c>
      <c r="BK107" s="204">
        <f>SUM(BK108:BK111)</f>
        <v>0</v>
      </c>
    </row>
    <row r="108" s="2" customFormat="1" ht="16.5" customHeight="1">
      <c r="A108" s="41"/>
      <c r="B108" s="42"/>
      <c r="C108" s="207" t="s">
        <v>211</v>
      </c>
      <c r="D108" s="207" t="s">
        <v>128</v>
      </c>
      <c r="E108" s="208" t="s">
        <v>674</v>
      </c>
      <c r="F108" s="209" t="s">
        <v>675</v>
      </c>
      <c r="G108" s="210" t="s">
        <v>504</v>
      </c>
      <c r="H108" s="211">
        <v>1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39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630</v>
      </c>
      <c r="AT108" s="218" t="s">
        <v>128</v>
      </c>
      <c r="AU108" s="218" t="s">
        <v>78</v>
      </c>
      <c r="AY108" s="20" t="s">
        <v>126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76</v>
      </c>
      <c r="BK108" s="219">
        <f>ROUND(I108*H108,2)</f>
        <v>0</v>
      </c>
      <c r="BL108" s="20" t="s">
        <v>630</v>
      </c>
      <c r="BM108" s="218" t="s">
        <v>676</v>
      </c>
    </row>
    <row r="109" s="2" customFormat="1">
      <c r="A109" s="41"/>
      <c r="B109" s="42"/>
      <c r="C109" s="43"/>
      <c r="D109" s="264" t="s">
        <v>152</v>
      </c>
      <c r="E109" s="43"/>
      <c r="F109" s="265" t="s">
        <v>677</v>
      </c>
      <c r="G109" s="43"/>
      <c r="H109" s="43"/>
      <c r="I109" s="266"/>
      <c r="J109" s="43"/>
      <c r="K109" s="43"/>
      <c r="L109" s="47"/>
      <c r="M109" s="267"/>
      <c r="N109" s="268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78</v>
      </c>
    </row>
    <row r="110" s="2" customFormat="1" ht="16.5" customHeight="1">
      <c r="A110" s="41"/>
      <c r="B110" s="42"/>
      <c r="C110" s="207" t="s">
        <v>174</v>
      </c>
      <c r="D110" s="207" t="s">
        <v>128</v>
      </c>
      <c r="E110" s="208" t="s">
        <v>678</v>
      </c>
      <c r="F110" s="209" t="s">
        <v>679</v>
      </c>
      <c r="G110" s="210" t="s">
        <v>504</v>
      </c>
      <c r="H110" s="211">
        <v>1</v>
      </c>
      <c r="I110" s="212"/>
      <c r="J110" s="213">
        <f>ROUND(I110*H110,2)</f>
        <v>0</v>
      </c>
      <c r="K110" s="209" t="s">
        <v>150</v>
      </c>
      <c r="L110" s="47"/>
      <c r="M110" s="214" t="s">
        <v>19</v>
      </c>
      <c r="N110" s="215" t="s">
        <v>39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630</v>
      </c>
      <c r="AT110" s="218" t="s">
        <v>128</v>
      </c>
      <c r="AU110" s="218" t="s">
        <v>78</v>
      </c>
      <c r="AY110" s="20" t="s">
        <v>126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76</v>
      </c>
      <c r="BK110" s="219">
        <f>ROUND(I110*H110,2)</f>
        <v>0</v>
      </c>
      <c r="BL110" s="20" t="s">
        <v>630</v>
      </c>
      <c r="BM110" s="218" t="s">
        <v>680</v>
      </c>
    </row>
    <row r="111" s="2" customFormat="1">
      <c r="A111" s="41"/>
      <c r="B111" s="42"/>
      <c r="C111" s="43"/>
      <c r="D111" s="264" t="s">
        <v>152</v>
      </c>
      <c r="E111" s="43"/>
      <c r="F111" s="265" t="s">
        <v>681</v>
      </c>
      <c r="G111" s="43"/>
      <c r="H111" s="43"/>
      <c r="I111" s="266"/>
      <c r="J111" s="43"/>
      <c r="K111" s="43"/>
      <c r="L111" s="47"/>
      <c r="M111" s="267"/>
      <c r="N111" s="268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152</v>
      </c>
      <c r="AU111" s="20" t="s">
        <v>78</v>
      </c>
    </row>
    <row r="112" s="12" customFormat="1" ht="22.8" customHeight="1">
      <c r="A112" s="12"/>
      <c r="B112" s="191"/>
      <c r="C112" s="192"/>
      <c r="D112" s="193" t="s">
        <v>67</v>
      </c>
      <c r="E112" s="205" t="s">
        <v>682</v>
      </c>
      <c r="F112" s="205" t="s">
        <v>683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SUM(P113:P114)</f>
        <v>0</v>
      </c>
      <c r="Q112" s="199"/>
      <c r="R112" s="200">
        <f>SUM(R113:R114)</f>
        <v>0</v>
      </c>
      <c r="S112" s="199"/>
      <c r="T112" s="201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146</v>
      </c>
      <c r="AT112" s="203" t="s">
        <v>67</v>
      </c>
      <c r="AU112" s="203" t="s">
        <v>76</v>
      </c>
      <c r="AY112" s="202" t="s">
        <v>126</v>
      </c>
      <c r="BK112" s="204">
        <f>SUM(BK113:BK114)</f>
        <v>0</v>
      </c>
    </row>
    <row r="113" s="2" customFormat="1" ht="24.15" customHeight="1">
      <c r="A113" s="41"/>
      <c r="B113" s="42"/>
      <c r="C113" s="207" t="s">
        <v>243</v>
      </c>
      <c r="D113" s="207" t="s">
        <v>128</v>
      </c>
      <c r="E113" s="208" t="s">
        <v>684</v>
      </c>
      <c r="F113" s="209" t="s">
        <v>685</v>
      </c>
      <c r="G113" s="210" t="s">
        <v>686</v>
      </c>
      <c r="H113" s="211">
        <v>2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39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630</v>
      </c>
      <c r="AT113" s="218" t="s">
        <v>128</v>
      </c>
      <c r="AU113" s="218" t="s">
        <v>78</v>
      </c>
      <c r="AY113" s="20" t="s">
        <v>126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76</v>
      </c>
      <c r="BK113" s="219">
        <f>ROUND(I113*H113,2)</f>
        <v>0</v>
      </c>
      <c r="BL113" s="20" t="s">
        <v>630</v>
      </c>
      <c r="BM113" s="218" t="s">
        <v>687</v>
      </c>
    </row>
    <row r="114" s="2" customFormat="1">
      <c r="A114" s="41"/>
      <c r="B114" s="42"/>
      <c r="C114" s="43"/>
      <c r="D114" s="264" t="s">
        <v>152</v>
      </c>
      <c r="E114" s="43"/>
      <c r="F114" s="265" t="s">
        <v>688</v>
      </c>
      <c r="G114" s="43"/>
      <c r="H114" s="43"/>
      <c r="I114" s="266"/>
      <c r="J114" s="43"/>
      <c r="K114" s="43"/>
      <c r="L114" s="47"/>
      <c r="M114" s="280"/>
      <c r="N114" s="281"/>
      <c r="O114" s="282"/>
      <c r="P114" s="282"/>
      <c r="Q114" s="282"/>
      <c r="R114" s="282"/>
      <c r="S114" s="282"/>
      <c r="T114" s="283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152</v>
      </c>
      <c r="AU114" s="20" t="s">
        <v>78</v>
      </c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47"/>
      <c r="M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</sheetData>
  <sheetProtection sheet="1" autoFilter="0" formatColumns="0" formatRows="0" objects="1" scenarios="1" spinCount="100000" saltValue="kyR5nrZnphHSQJh92uGBoe5qJUsZS6zBxho03m2Roht/fx+z5StVR8FRz3bztVz/Hds9DtddHM2kombp6DFelQ==" hashValue="HH002kMvGuGiBmrCyAbsxNPOXcmUQlrXOGnJqA7SsxRYEaVvdgx5TxDuihsIgnz75mrtFL0pcEYFWTzKiP7I7A==" algorithmName="SHA-512" password="CC35"/>
  <autoFilter ref="C83:K11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1002000"/>
    <hyperlink ref="F90" r:id="rId2" display="https://podminky.urs.cz/item/CS_URS_2025_01/012002000"/>
    <hyperlink ref="F92" r:id="rId3" display="https://podminky.urs.cz/item/CS_URS_2025_01/013002000"/>
    <hyperlink ref="F98" r:id="rId4" display="https://podminky.urs.cz/item/CS_URS_2025_01/032002000"/>
    <hyperlink ref="F100" r:id="rId5" display="https://podminky.urs.cz/item/CS_URS_2025_01/033002000"/>
    <hyperlink ref="F102" r:id="rId6" display="https://podminky.urs.cz/item/CS_URS_2025_01/034002000"/>
    <hyperlink ref="F104" r:id="rId7" display="https://podminky.urs.cz/item/CS_URS_2025_01/039002000"/>
    <hyperlink ref="F106" r:id="rId8" display="https://podminky.urs.cz/item/CS_URS_2025_01/042503000"/>
    <hyperlink ref="F109" r:id="rId9" display="https://podminky.urs.cz/item/CS_URS_2025_01/044002000"/>
    <hyperlink ref="F111" r:id="rId10" display="https://podminky.urs.cz/item/CS_URS_2025_01/045002000"/>
    <hyperlink ref="F114" r:id="rId11" display="https://podminky.urs.cz/item/CS_URS_2025_01/05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78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výběh pro pouštní kočky a karakaly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31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34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36</v>
      </c>
      <c r="G32" s="41"/>
      <c r="H32" s="41"/>
      <c r="I32" s="148" t="s">
        <v>35</v>
      </c>
      <c r="J32" s="148" t="s">
        <v>37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38</v>
      </c>
      <c r="E33" s="135" t="s">
        <v>39</v>
      </c>
      <c r="F33" s="150">
        <f>ROUND((SUM(BE85:BE176)),  2)</f>
        <v>0</v>
      </c>
      <c r="G33" s="41"/>
      <c r="H33" s="41"/>
      <c r="I33" s="151">
        <v>0.20999999999999999</v>
      </c>
      <c r="J33" s="150">
        <f>ROUND(((SUM(BE85:BE176))*I33),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40</v>
      </c>
      <c r="F34" s="150">
        <f>ROUND((SUM(BF85:BF176)),  2)</f>
        <v>0</v>
      </c>
      <c r="G34" s="41"/>
      <c r="H34" s="41"/>
      <c r="I34" s="151">
        <v>0.12</v>
      </c>
      <c r="J34" s="150">
        <f>ROUND(((SUM(BF85:BF176))*I34),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41</v>
      </c>
      <c r="F35" s="150">
        <f>ROUND((SUM(BG85:BG176)),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42</v>
      </c>
      <c r="F36" s="150">
        <f>ROUND((SUM(BH85:BH176)),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43</v>
      </c>
      <c r="F37" s="150">
        <f>ROUND((SUM(BI85:BI176)),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výběh pro pouštní kočky a karakaly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SO-01 - SPODNÍ STAVBA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31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66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99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100</v>
      </c>
      <c r="E62" s="177"/>
      <c r="F62" s="177"/>
      <c r="G62" s="177"/>
      <c r="H62" s="177"/>
      <c r="I62" s="177"/>
      <c r="J62" s="178">
        <f>J111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690</v>
      </c>
      <c r="E63" s="177"/>
      <c r="F63" s="177"/>
      <c r="G63" s="177"/>
      <c r="H63" s="177"/>
      <c r="I63" s="177"/>
      <c r="J63" s="178">
        <f>J147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691</v>
      </c>
      <c r="E64" s="177"/>
      <c r="F64" s="177"/>
      <c r="G64" s="177"/>
      <c r="H64" s="177"/>
      <c r="I64" s="177"/>
      <c r="J64" s="178">
        <f>J161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106</v>
      </c>
      <c r="E65" s="177"/>
      <c r="F65" s="177"/>
      <c r="G65" s="177"/>
      <c r="H65" s="177"/>
      <c r="I65" s="177"/>
      <c r="J65" s="178">
        <f>J170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111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výběh pro pouštní kočky a karakaly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92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SO-01 - SPODNÍ STAVBA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21. 2. 2025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31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112</v>
      </c>
      <c r="D84" s="183" t="s">
        <v>53</v>
      </c>
      <c r="E84" s="183" t="s">
        <v>49</v>
      </c>
      <c r="F84" s="183" t="s">
        <v>50</v>
      </c>
      <c r="G84" s="183" t="s">
        <v>113</v>
      </c>
      <c r="H84" s="183" t="s">
        <v>114</v>
      </c>
      <c r="I84" s="183" t="s">
        <v>115</v>
      </c>
      <c r="J84" s="183" t="s">
        <v>96</v>
      </c>
      <c r="K84" s="184" t="s">
        <v>116</v>
      </c>
      <c r="L84" s="185"/>
      <c r="M84" s="95" t="s">
        <v>19</v>
      </c>
      <c r="N84" s="96" t="s">
        <v>38</v>
      </c>
      <c r="O84" s="96" t="s">
        <v>117</v>
      </c>
      <c r="P84" s="96" t="s">
        <v>118</v>
      </c>
      <c r="Q84" s="96" t="s">
        <v>119</v>
      </c>
      <c r="R84" s="96" t="s">
        <v>120</v>
      </c>
      <c r="S84" s="96" t="s">
        <v>121</v>
      </c>
      <c r="T84" s="97" t="s">
        <v>122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123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108.30942057999999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67</v>
      </c>
      <c r="AU85" s="20" t="s">
        <v>97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67</v>
      </c>
      <c r="E86" s="194" t="s">
        <v>124</v>
      </c>
      <c r="F86" s="194" t="s">
        <v>125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P87+P111+P147+P161+P170</f>
        <v>0</v>
      </c>
      <c r="Q86" s="199"/>
      <c r="R86" s="200">
        <f>R87+R111+R147+R161+R170</f>
        <v>108.30942057999999</v>
      </c>
      <c r="S86" s="199"/>
      <c r="T86" s="201">
        <f>T87+T111+T147+T161+T170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76</v>
      </c>
      <c r="AT86" s="203" t="s">
        <v>67</v>
      </c>
      <c r="AU86" s="203" t="s">
        <v>68</v>
      </c>
      <c r="AY86" s="202" t="s">
        <v>126</v>
      </c>
      <c r="BK86" s="204">
        <f>BK87+BK111+BK147+BK161+BK170</f>
        <v>0</v>
      </c>
    </row>
    <row r="87" s="12" customFormat="1" ht="22.8" customHeight="1">
      <c r="A87" s="12"/>
      <c r="B87" s="191"/>
      <c r="C87" s="192"/>
      <c r="D87" s="193" t="s">
        <v>67</v>
      </c>
      <c r="E87" s="205" t="s">
        <v>76</v>
      </c>
      <c r="F87" s="205" t="s">
        <v>127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SUM(P88:P110)</f>
        <v>0</v>
      </c>
      <c r="Q87" s="199"/>
      <c r="R87" s="200">
        <f>SUM(R88:R110)</f>
        <v>0</v>
      </c>
      <c r="S87" s="199"/>
      <c r="T87" s="201">
        <f>SUM(T88:T110)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76</v>
      </c>
      <c r="AT87" s="203" t="s">
        <v>67</v>
      </c>
      <c r="AU87" s="203" t="s">
        <v>76</v>
      </c>
      <c r="AY87" s="202" t="s">
        <v>126</v>
      </c>
      <c r="BK87" s="204">
        <f>SUM(BK88:BK110)</f>
        <v>0</v>
      </c>
    </row>
    <row r="88" s="2" customFormat="1" ht="16.5" customHeight="1">
      <c r="A88" s="41"/>
      <c r="B88" s="42"/>
      <c r="C88" s="207" t="s">
        <v>76</v>
      </c>
      <c r="D88" s="207" t="s">
        <v>128</v>
      </c>
      <c r="E88" s="208" t="s">
        <v>692</v>
      </c>
      <c r="F88" s="209" t="s">
        <v>693</v>
      </c>
      <c r="G88" s="210" t="s">
        <v>144</v>
      </c>
      <c r="H88" s="211">
        <v>60</v>
      </c>
      <c r="I88" s="212"/>
      <c r="J88" s="213">
        <f>ROUND(I88*H88,2)</f>
        <v>0</v>
      </c>
      <c r="K88" s="209" t="s">
        <v>150</v>
      </c>
      <c r="L88" s="47"/>
      <c r="M88" s="214" t="s">
        <v>19</v>
      </c>
      <c r="N88" s="215" t="s">
        <v>39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133</v>
      </c>
      <c r="AT88" s="218" t="s">
        <v>128</v>
      </c>
      <c r="AU88" s="218" t="s">
        <v>78</v>
      </c>
      <c r="AY88" s="20" t="s">
        <v>126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76</v>
      </c>
      <c r="BK88" s="219">
        <f>ROUND(I88*H88,2)</f>
        <v>0</v>
      </c>
      <c r="BL88" s="20" t="s">
        <v>133</v>
      </c>
      <c r="BM88" s="218" t="s">
        <v>694</v>
      </c>
    </row>
    <row r="89" s="2" customFormat="1">
      <c r="A89" s="41"/>
      <c r="B89" s="42"/>
      <c r="C89" s="43"/>
      <c r="D89" s="264" t="s">
        <v>152</v>
      </c>
      <c r="E89" s="43"/>
      <c r="F89" s="265" t="s">
        <v>695</v>
      </c>
      <c r="G89" s="43"/>
      <c r="H89" s="43"/>
      <c r="I89" s="266"/>
      <c r="J89" s="43"/>
      <c r="K89" s="43"/>
      <c r="L89" s="47"/>
      <c r="M89" s="267"/>
      <c r="N89" s="268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152</v>
      </c>
      <c r="AU89" s="20" t="s">
        <v>78</v>
      </c>
    </row>
    <row r="90" s="2" customFormat="1" ht="37.8" customHeight="1">
      <c r="A90" s="41"/>
      <c r="B90" s="42"/>
      <c r="C90" s="207" t="s">
        <v>78</v>
      </c>
      <c r="D90" s="207" t="s">
        <v>128</v>
      </c>
      <c r="E90" s="208" t="s">
        <v>696</v>
      </c>
      <c r="F90" s="209" t="s">
        <v>697</v>
      </c>
      <c r="G90" s="210" t="s">
        <v>165</v>
      </c>
      <c r="H90" s="211">
        <v>42.237000000000002</v>
      </c>
      <c r="I90" s="212"/>
      <c r="J90" s="213">
        <f>ROUND(I90*H90,2)</f>
        <v>0</v>
      </c>
      <c r="K90" s="209" t="s">
        <v>150</v>
      </c>
      <c r="L90" s="47"/>
      <c r="M90" s="214" t="s">
        <v>19</v>
      </c>
      <c r="N90" s="215" t="s">
        <v>39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133</v>
      </c>
      <c r="AT90" s="218" t="s">
        <v>128</v>
      </c>
      <c r="AU90" s="218" t="s">
        <v>78</v>
      </c>
      <c r="AY90" s="20" t="s">
        <v>126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76</v>
      </c>
      <c r="BK90" s="219">
        <f>ROUND(I90*H90,2)</f>
        <v>0</v>
      </c>
      <c r="BL90" s="20" t="s">
        <v>133</v>
      </c>
      <c r="BM90" s="218" t="s">
        <v>698</v>
      </c>
    </row>
    <row r="91" s="2" customFormat="1">
      <c r="A91" s="41"/>
      <c r="B91" s="42"/>
      <c r="C91" s="43"/>
      <c r="D91" s="264" t="s">
        <v>152</v>
      </c>
      <c r="E91" s="43"/>
      <c r="F91" s="265" t="s">
        <v>699</v>
      </c>
      <c r="G91" s="43"/>
      <c r="H91" s="43"/>
      <c r="I91" s="266"/>
      <c r="J91" s="43"/>
      <c r="K91" s="43"/>
      <c r="L91" s="47"/>
      <c r="M91" s="267"/>
      <c r="N91" s="268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152</v>
      </c>
      <c r="AU91" s="20" t="s">
        <v>78</v>
      </c>
    </row>
    <row r="92" s="13" customFormat="1">
      <c r="A92" s="13"/>
      <c r="B92" s="220"/>
      <c r="C92" s="221"/>
      <c r="D92" s="222" t="s">
        <v>134</v>
      </c>
      <c r="E92" s="223" t="s">
        <v>19</v>
      </c>
      <c r="F92" s="224" t="s">
        <v>700</v>
      </c>
      <c r="G92" s="221"/>
      <c r="H92" s="225">
        <v>42.237000000000002</v>
      </c>
      <c r="I92" s="226"/>
      <c r="J92" s="221"/>
      <c r="K92" s="221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134</v>
      </c>
      <c r="AU92" s="231" t="s">
        <v>78</v>
      </c>
      <c r="AV92" s="13" t="s">
        <v>78</v>
      </c>
      <c r="AW92" s="13" t="s">
        <v>135</v>
      </c>
      <c r="AX92" s="13" t="s">
        <v>76</v>
      </c>
      <c r="AY92" s="231" t="s">
        <v>126</v>
      </c>
    </row>
    <row r="93" s="2" customFormat="1" ht="24.15" customHeight="1">
      <c r="A93" s="41"/>
      <c r="B93" s="42"/>
      <c r="C93" s="207" t="s">
        <v>138</v>
      </c>
      <c r="D93" s="207" t="s">
        <v>128</v>
      </c>
      <c r="E93" s="208" t="s">
        <v>567</v>
      </c>
      <c r="F93" s="209" t="s">
        <v>568</v>
      </c>
      <c r="G93" s="210" t="s">
        <v>165</v>
      </c>
      <c r="H93" s="211">
        <v>16</v>
      </c>
      <c r="I93" s="212"/>
      <c r="J93" s="213">
        <f>ROUND(I93*H93,2)</f>
        <v>0</v>
      </c>
      <c r="K93" s="209" t="s">
        <v>701</v>
      </c>
      <c r="L93" s="47"/>
      <c r="M93" s="214" t="s">
        <v>19</v>
      </c>
      <c r="N93" s="215" t="s">
        <v>39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133</v>
      </c>
      <c r="AT93" s="218" t="s">
        <v>128</v>
      </c>
      <c r="AU93" s="218" t="s">
        <v>78</v>
      </c>
      <c r="AY93" s="20" t="s">
        <v>126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76</v>
      </c>
      <c r="BK93" s="219">
        <f>ROUND(I93*H93,2)</f>
        <v>0</v>
      </c>
      <c r="BL93" s="20" t="s">
        <v>133</v>
      </c>
      <c r="BM93" s="218" t="s">
        <v>702</v>
      </c>
    </row>
    <row r="94" s="2" customFormat="1">
      <c r="A94" s="41"/>
      <c r="B94" s="42"/>
      <c r="C94" s="43"/>
      <c r="D94" s="264" t="s">
        <v>152</v>
      </c>
      <c r="E94" s="43"/>
      <c r="F94" s="265" t="s">
        <v>703</v>
      </c>
      <c r="G94" s="43"/>
      <c r="H94" s="43"/>
      <c r="I94" s="266"/>
      <c r="J94" s="43"/>
      <c r="K94" s="43"/>
      <c r="L94" s="47"/>
      <c r="M94" s="267"/>
      <c r="N94" s="268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78</v>
      </c>
    </row>
    <row r="95" s="2" customFormat="1" ht="24.15" customHeight="1">
      <c r="A95" s="41"/>
      <c r="B95" s="42"/>
      <c r="C95" s="207" t="s">
        <v>133</v>
      </c>
      <c r="D95" s="207" t="s">
        <v>128</v>
      </c>
      <c r="E95" s="208" t="s">
        <v>704</v>
      </c>
      <c r="F95" s="209" t="s">
        <v>705</v>
      </c>
      <c r="G95" s="210" t="s">
        <v>165</v>
      </c>
      <c r="H95" s="211">
        <v>24.077999999999999</v>
      </c>
      <c r="I95" s="212"/>
      <c r="J95" s="213">
        <f>ROUND(I95*H95,2)</f>
        <v>0</v>
      </c>
      <c r="K95" s="209" t="s">
        <v>150</v>
      </c>
      <c r="L95" s="47"/>
      <c r="M95" s="214" t="s">
        <v>19</v>
      </c>
      <c r="N95" s="215" t="s">
        <v>39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133</v>
      </c>
      <c r="AT95" s="218" t="s">
        <v>128</v>
      </c>
      <c r="AU95" s="218" t="s">
        <v>78</v>
      </c>
      <c r="AY95" s="20" t="s">
        <v>126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76</v>
      </c>
      <c r="BK95" s="219">
        <f>ROUND(I95*H95,2)</f>
        <v>0</v>
      </c>
      <c r="BL95" s="20" t="s">
        <v>133</v>
      </c>
      <c r="BM95" s="218" t="s">
        <v>706</v>
      </c>
    </row>
    <row r="96" s="2" customFormat="1">
      <c r="A96" s="41"/>
      <c r="B96" s="42"/>
      <c r="C96" s="43"/>
      <c r="D96" s="264" t="s">
        <v>152</v>
      </c>
      <c r="E96" s="43"/>
      <c r="F96" s="265" t="s">
        <v>707</v>
      </c>
      <c r="G96" s="43"/>
      <c r="H96" s="43"/>
      <c r="I96" s="266"/>
      <c r="J96" s="43"/>
      <c r="K96" s="43"/>
      <c r="L96" s="47"/>
      <c r="M96" s="267"/>
      <c r="N96" s="268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152</v>
      </c>
      <c r="AU96" s="20" t="s">
        <v>78</v>
      </c>
    </row>
    <row r="97" s="13" customFormat="1">
      <c r="A97" s="13"/>
      <c r="B97" s="220"/>
      <c r="C97" s="221"/>
      <c r="D97" s="222" t="s">
        <v>134</v>
      </c>
      <c r="E97" s="223" t="s">
        <v>19</v>
      </c>
      <c r="F97" s="224" t="s">
        <v>708</v>
      </c>
      <c r="G97" s="221"/>
      <c r="H97" s="225">
        <v>4.0960000000000001</v>
      </c>
      <c r="I97" s="226"/>
      <c r="J97" s="221"/>
      <c r="K97" s="221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134</v>
      </c>
      <c r="AU97" s="231" t="s">
        <v>78</v>
      </c>
      <c r="AV97" s="13" t="s">
        <v>78</v>
      </c>
      <c r="AW97" s="13" t="s">
        <v>135</v>
      </c>
      <c r="AX97" s="13" t="s">
        <v>68</v>
      </c>
      <c r="AY97" s="231" t="s">
        <v>126</v>
      </c>
    </row>
    <row r="98" s="13" customFormat="1">
      <c r="A98" s="13"/>
      <c r="B98" s="220"/>
      <c r="C98" s="221"/>
      <c r="D98" s="222" t="s">
        <v>134</v>
      </c>
      <c r="E98" s="223" t="s">
        <v>19</v>
      </c>
      <c r="F98" s="224" t="s">
        <v>709</v>
      </c>
      <c r="G98" s="221"/>
      <c r="H98" s="225">
        <v>11.352</v>
      </c>
      <c r="I98" s="226"/>
      <c r="J98" s="221"/>
      <c r="K98" s="221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134</v>
      </c>
      <c r="AU98" s="231" t="s">
        <v>78</v>
      </c>
      <c r="AV98" s="13" t="s">
        <v>78</v>
      </c>
      <c r="AW98" s="13" t="s">
        <v>135</v>
      </c>
      <c r="AX98" s="13" t="s">
        <v>68</v>
      </c>
      <c r="AY98" s="231" t="s">
        <v>126</v>
      </c>
    </row>
    <row r="99" s="13" customFormat="1">
      <c r="A99" s="13"/>
      <c r="B99" s="220"/>
      <c r="C99" s="221"/>
      <c r="D99" s="222" t="s">
        <v>134</v>
      </c>
      <c r="E99" s="223" t="s">
        <v>19</v>
      </c>
      <c r="F99" s="224" t="s">
        <v>710</v>
      </c>
      <c r="G99" s="221"/>
      <c r="H99" s="225">
        <v>4.5499999999999998</v>
      </c>
      <c r="I99" s="226"/>
      <c r="J99" s="221"/>
      <c r="K99" s="221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134</v>
      </c>
      <c r="AU99" s="231" t="s">
        <v>78</v>
      </c>
      <c r="AV99" s="13" t="s">
        <v>78</v>
      </c>
      <c r="AW99" s="13" t="s">
        <v>135</v>
      </c>
      <c r="AX99" s="13" t="s">
        <v>68</v>
      </c>
      <c r="AY99" s="231" t="s">
        <v>126</v>
      </c>
    </row>
    <row r="100" s="13" customFormat="1">
      <c r="A100" s="13"/>
      <c r="B100" s="220"/>
      <c r="C100" s="221"/>
      <c r="D100" s="222" t="s">
        <v>134</v>
      </c>
      <c r="E100" s="223" t="s">
        <v>19</v>
      </c>
      <c r="F100" s="224" t="s">
        <v>711</v>
      </c>
      <c r="G100" s="221"/>
      <c r="H100" s="225">
        <v>1.6799999999999999</v>
      </c>
      <c r="I100" s="226"/>
      <c r="J100" s="221"/>
      <c r="K100" s="221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134</v>
      </c>
      <c r="AU100" s="231" t="s">
        <v>78</v>
      </c>
      <c r="AV100" s="13" t="s">
        <v>78</v>
      </c>
      <c r="AW100" s="13" t="s">
        <v>135</v>
      </c>
      <c r="AX100" s="13" t="s">
        <v>68</v>
      </c>
      <c r="AY100" s="231" t="s">
        <v>126</v>
      </c>
    </row>
    <row r="101" s="13" customFormat="1">
      <c r="A101" s="13"/>
      <c r="B101" s="220"/>
      <c r="C101" s="221"/>
      <c r="D101" s="222" t="s">
        <v>134</v>
      </c>
      <c r="E101" s="223" t="s">
        <v>19</v>
      </c>
      <c r="F101" s="224" t="s">
        <v>712</v>
      </c>
      <c r="G101" s="221"/>
      <c r="H101" s="225">
        <v>2.3999999999999999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134</v>
      </c>
      <c r="AU101" s="231" t="s">
        <v>78</v>
      </c>
      <c r="AV101" s="13" t="s">
        <v>78</v>
      </c>
      <c r="AW101" s="13" t="s">
        <v>135</v>
      </c>
      <c r="AX101" s="13" t="s">
        <v>68</v>
      </c>
      <c r="AY101" s="231" t="s">
        <v>126</v>
      </c>
    </row>
    <row r="102" s="16" customFormat="1">
      <c r="A102" s="16"/>
      <c r="B102" s="253"/>
      <c r="C102" s="254"/>
      <c r="D102" s="222" t="s">
        <v>134</v>
      </c>
      <c r="E102" s="255" t="s">
        <v>19</v>
      </c>
      <c r="F102" s="256" t="s">
        <v>139</v>
      </c>
      <c r="G102" s="254"/>
      <c r="H102" s="257">
        <v>24.077999999999999</v>
      </c>
      <c r="I102" s="258"/>
      <c r="J102" s="254"/>
      <c r="K102" s="254"/>
      <c r="L102" s="259"/>
      <c r="M102" s="260"/>
      <c r="N102" s="261"/>
      <c r="O102" s="261"/>
      <c r="P102" s="261"/>
      <c r="Q102" s="261"/>
      <c r="R102" s="261"/>
      <c r="S102" s="261"/>
      <c r="T102" s="262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63" t="s">
        <v>134</v>
      </c>
      <c r="AU102" s="263" t="s">
        <v>78</v>
      </c>
      <c r="AV102" s="16" t="s">
        <v>133</v>
      </c>
      <c r="AW102" s="16" t="s">
        <v>135</v>
      </c>
      <c r="AX102" s="16" t="s">
        <v>76</v>
      </c>
      <c r="AY102" s="263" t="s">
        <v>126</v>
      </c>
    </row>
    <row r="103" s="2" customFormat="1" ht="24.15" customHeight="1">
      <c r="A103" s="41"/>
      <c r="B103" s="42"/>
      <c r="C103" s="207" t="s">
        <v>146</v>
      </c>
      <c r="D103" s="207" t="s">
        <v>128</v>
      </c>
      <c r="E103" s="208" t="s">
        <v>713</v>
      </c>
      <c r="F103" s="209" t="s">
        <v>714</v>
      </c>
      <c r="G103" s="210" t="s">
        <v>165</v>
      </c>
      <c r="H103" s="211">
        <v>13.536</v>
      </c>
      <c r="I103" s="212"/>
      <c r="J103" s="213">
        <f>ROUND(I103*H103,2)</f>
        <v>0</v>
      </c>
      <c r="K103" s="209" t="s">
        <v>150</v>
      </c>
      <c r="L103" s="47"/>
      <c r="M103" s="214" t="s">
        <v>19</v>
      </c>
      <c r="N103" s="215" t="s">
        <v>39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133</v>
      </c>
      <c r="AT103" s="218" t="s">
        <v>128</v>
      </c>
      <c r="AU103" s="218" t="s">
        <v>78</v>
      </c>
      <c r="AY103" s="20" t="s">
        <v>126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76</v>
      </c>
      <c r="BK103" s="219">
        <f>ROUND(I103*H103,2)</f>
        <v>0</v>
      </c>
      <c r="BL103" s="20" t="s">
        <v>133</v>
      </c>
      <c r="BM103" s="218" t="s">
        <v>715</v>
      </c>
    </row>
    <row r="104" s="2" customFormat="1">
      <c r="A104" s="41"/>
      <c r="B104" s="42"/>
      <c r="C104" s="43"/>
      <c r="D104" s="264" t="s">
        <v>152</v>
      </c>
      <c r="E104" s="43"/>
      <c r="F104" s="265" t="s">
        <v>716</v>
      </c>
      <c r="G104" s="43"/>
      <c r="H104" s="43"/>
      <c r="I104" s="266"/>
      <c r="J104" s="43"/>
      <c r="K104" s="43"/>
      <c r="L104" s="47"/>
      <c r="M104" s="267"/>
      <c r="N104" s="268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152</v>
      </c>
      <c r="AU104" s="20" t="s">
        <v>78</v>
      </c>
    </row>
    <row r="105" s="13" customFormat="1">
      <c r="A105" s="13"/>
      <c r="B105" s="220"/>
      <c r="C105" s="221"/>
      <c r="D105" s="222" t="s">
        <v>134</v>
      </c>
      <c r="E105" s="223" t="s">
        <v>19</v>
      </c>
      <c r="F105" s="224" t="s">
        <v>717</v>
      </c>
      <c r="G105" s="221"/>
      <c r="H105" s="225">
        <v>4.3200000000000003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134</v>
      </c>
      <c r="AU105" s="231" t="s">
        <v>78</v>
      </c>
      <c r="AV105" s="13" t="s">
        <v>78</v>
      </c>
      <c r="AW105" s="13" t="s">
        <v>135</v>
      </c>
      <c r="AX105" s="13" t="s">
        <v>68</v>
      </c>
      <c r="AY105" s="231" t="s">
        <v>126</v>
      </c>
    </row>
    <row r="106" s="13" customFormat="1">
      <c r="A106" s="13"/>
      <c r="B106" s="220"/>
      <c r="C106" s="221"/>
      <c r="D106" s="222" t="s">
        <v>134</v>
      </c>
      <c r="E106" s="223" t="s">
        <v>19</v>
      </c>
      <c r="F106" s="224" t="s">
        <v>718</v>
      </c>
      <c r="G106" s="221"/>
      <c r="H106" s="225">
        <v>9.2159999999999993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134</v>
      </c>
      <c r="AU106" s="231" t="s">
        <v>78</v>
      </c>
      <c r="AV106" s="13" t="s">
        <v>78</v>
      </c>
      <c r="AW106" s="13" t="s">
        <v>135</v>
      </c>
      <c r="AX106" s="13" t="s">
        <v>68</v>
      </c>
      <c r="AY106" s="231" t="s">
        <v>126</v>
      </c>
    </row>
    <row r="107" s="16" customFormat="1">
      <c r="A107" s="16"/>
      <c r="B107" s="253"/>
      <c r="C107" s="254"/>
      <c r="D107" s="222" t="s">
        <v>134</v>
      </c>
      <c r="E107" s="255" t="s">
        <v>19</v>
      </c>
      <c r="F107" s="256" t="s">
        <v>139</v>
      </c>
      <c r="G107" s="254"/>
      <c r="H107" s="257">
        <v>13.536</v>
      </c>
      <c r="I107" s="258"/>
      <c r="J107" s="254"/>
      <c r="K107" s="254"/>
      <c r="L107" s="259"/>
      <c r="M107" s="260"/>
      <c r="N107" s="261"/>
      <c r="O107" s="261"/>
      <c r="P107" s="261"/>
      <c r="Q107" s="261"/>
      <c r="R107" s="261"/>
      <c r="S107" s="261"/>
      <c r="T107" s="262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63" t="s">
        <v>134</v>
      </c>
      <c r="AU107" s="263" t="s">
        <v>78</v>
      </c>
      <c r="AV107" s="16" t="s">
        <v>133</v>
      </c>
      <c r="AW107" s="16" t="s">
        <v>135</v>
      </c>
      <c r="AX107" s="16" t="s">
        <v>76</v>
      </c>
      <c r="AY107" s="263" t="s">
        <v>126</v>
      </c>
    </row>
    <row r="108" s="2" customFormat="1" ht="24.15" customHeight="1">
      <c r="A108" s="41"/>
      <c r="B108" s="42"/>
      <c r="C108" s="207" t="s">
        <v>145</v>
      </c>
      <c r="D108" s="207" t="s">
        <v>128</v>
      </c>
      <c r="E108" s="208" t="s">
        <v>719</v>
      </c>
      <c r="F108" s="209" t="s">
        <v>720</v>
      </c>
      <c r="G108" s="210" t="s">
        <v>165</v>
      </c>
      <c r="H108" s="211">
        <v>42.237000000000002</v>
      </c>
      <c r="I108" s="212"/>
      <c r="J108" s="213">
        <f>ROUND(I108*H108,2)</f>
        <v>0</v>
      </c>
      <c r="K108" s="209" t="s">
        <v>150</v>
      </c>
      <c r="L108" s="47"/>
      <c r="M108" s="214" t="s">
        <v>19</v>
      </c>
      <c r="N108" s="215" t="s">
        <v>39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133</v>
      </c>
      <c r="AT108" s="218" t="s">
        <v>128</v>
      </c>
      <c r="AU108" s="218" t="s">
        <v>78</v>
      </c>
      <c r="AY108" s="20" t="s">
        <v>126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76</v>
      </c>
      <c r="BK108" s="219">
        <f>ROUND(I108*H108,2)</f>
        <v>0</v>
      </c>
      <c r="BL108" s="20" t="s">
        <v>133</v>
      </c>
      <c r="BM108" s="218" t="s">
        <v>721</v>
      </c>
    </row>
    <row r="109" s="2" customFormat="1">
      <c r="A109" s="41"/>
      <c r="B109" s="42"/>
      <c r="C109" s="43"/>
      <c r="D109" s="264" t="s">
        <v>152</v>
      </c>
      <c r="E109" s="43"/>
      <c r="F109" s="265" t="s">
        <v>722</v>
      </c>
      <c r="G109" s="43"/>
      <c r="H109" s="43"/>
      <c r="I109" s="266"/>
      <c r="J109" s="43"/>
      <c r="K109" s="43"/>
      <c r="L109" s="47"/>
      <c r="M109" s="267"/>
      <c r="N109" s="268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78</v>
      </c>
    </row>
    <row r="110" s="13" customFormat="1">
      <c r="A110" s="13"/>
      <c r="B110" s="220"/>
      <c r="C110" s="221"/>
      <c r="D110" s="222" t="s">
        <v>134</v>
      </c>
      <c r="E110" s="223" t="s">
        <v>19</v>
      </c>
      <c r="F110" s="224" t="s">
        <v>700</v>
      </c>
      <c r="G110" s="221"/>
      <c r="H110" s="225">
        <v>42.237000000000002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134</v>
      </c>
      <c r="AU110" s="231" t="s">
        <v>78</v>
      </c>
      <c r="AV110" s="13" t="s">
        <v>78</v>
      </c>
      <c r="AW110" s="13" t="s">
        <v>135</v>
      </c>
      <c r="AX110" s="13" t="s">
        <v>76</v>
      </c>
      <c r="AY110" s="231" t="s">
        <v>126</v>
      </c>
    </row>
    <row r="111" s="12" customFormat="1" ht="22.8" customHeight="1">
      <c r="A111" s="12"/>
      <c r="B111" s="191"/>
      <c r="C111" s="192"/>
      <c r="D111" s="193" t="s">
        <v>67</v>
      </c>
      <c r="E111" s="205" t="s">
        <v>78</v>
      </c>
      <c r="F111" s="205" t="s">
        <v>319</v>
      </c>
      <c r="G111" s="192"/>
      <c r="H111" s="192"/>
      <c r="I111" s="195"/>
      <c r="J111" s="206">
        <f>BK111</f>
        <v>0</v>
      </c>
      <c r="K111" s="192"/>
      <c r="L111" s="197"/>
      <c r="M111" s="198"/>
      <c r="N111" s="199"/>
      <c r="O111" s="199"/>
      <c r="P111" s="200">
        <f>SUM(P112:P146)</f>
        <v>0</v>
      </c>
      <c r="Q111" s="199"/>
      <c r="R111" s="200">
        <f>SUM(R112:R146)</f>
        <v>107.87844817999999</v>
      </c>
      <c r="S111" s="199"/>
      <c r="T111" s="201">
        <f>SUM(T112:T146)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76</v>
      </c>
      <c r="AT111" s="203" t="s">
        <v>67</v>
      </c>
      <c r="AU111" s="203" t="s">
        <v>76</v>
      </c>
      <c r="AY111" s="202" t="s">
        <v>126</v>
      </c>
      <c r="BK111" s="204">
        <f>SUM(BK112:BK146)</f>
        <v>0</v>
      </c>
    </row>
    <row r="112" s="2" customFormat="1" ht="24.15" customHeight="1">
      <c r="A112" s="41"/>
      <c r="B112" s="42"/>
      <c r="C112" s="207" t="s">
        <v>171</v>
      </c>
      <c r="D112" s="207" t="s">
        <v>128</v>
      </c>
      <c r="E112" s="208" t="s">
        <v>723</v>
      </c>
      <c r="F112" s="209" t="s">
        <v>724</v>
      </c>
      <c r="G112" s="210" t="s">
        <v>158</v>
      </c>
      <c r="H112" s="211">
        <v>72</v>
      </c>
      <c r="I112" s="212"/>
      <c r="J112" s="213">
        <f>ROUND(I112*H112,2)</f>
        <v>0</v>
      </c>
      <c r="K112" s="209" t="s">
        <v>150</v>
      </c>
      <c r="L112" s="47"/>
      <c r="M112" s="214" t="s">
        <v>19</v>
      </c>
      <c r="N112" s="215" t="s">
        <v>39</v>
      </c>
      <c r="O112" s="87"/>
      <c r="P112" s="216">
        <f>O112*H112</f>
        <v>0</v>
      </c>
      <c r="Q112" s="216">
        <v>0.00032000000000000003</v>
      </c>
      <c r="R112" s="216">
        <f>Q112*H112</f>
        <v>0.023040000000000001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133</v>
      </c>
      <c r="AT112" s="218" t="s">
        <v>128</v>
      </c>
      <c r="AU112" s="218" t="s">
        <v>78</v>
      </c>
      <c r="AY112" s="20" t="s">
        <v>126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76</v>
      </c>
      <c r="BK112" s="219">
        <f>ROUND(I112*H112,2)</f>
        <v>0</v>
      </c>
      <c r="BL112" s="20" t="s">
        <v>133</v>
      </c>
      <c r="BM112" s="218" t="s">
        <v>725</v>
      </c>
    </row>
    <row r="113" s="2" customFormat="1">
      <c r="A113" s="41"/>
      <c r="B113" s="42"/>
      <c r="C113" s="43"/>
      <c r="D113" s="264" t="s">
        <v>152</v>
      </c>
      <c r="E113" s="43"/>
      <c r="F113" s="265" t="s">
        <v>726</v>
      </c>
      <c r="G113" s="43"/>
      <c r="H113" s="43"/>
      <c r="I113" s="266"/>
      <c r="J113" s="43"/>
      <c r="K113" s="43"/>
      <c r="L113" s="47"/>
      <c r="M113" s="267"/>
      <c r="N113" s="268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152</v>
      </c>
      <c r="AU113" s="20" t="s">
        <v>78</v>
      </c>
    </row>
    <row r="114" s="13" customFormat="1">
      <c r="A114" s="13"/>
      <c r="B114" s="220"/>
      <c r="C114" s="221"/>
      <c r="D114" s="222" t="s">
        <v>134</v>
      </c>
      <c r="E114" s="223" t="s">
        <v>19</v>
      </c>
      <c r="F114" s="224" t="s">
        <v>727</v>
      </c>
      <c r="G114" s="221"/>
      <c r="H114" s="225">
        <v>10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134</v>
      </c>
      <c r="AU114" s="231" t="s">
        <v>78</v>
      </c>
      <c r="AV114" s="13" t="s">
        <v>78</v>
      </c>
      <c r="AW114" s="13" t="s">
        <v>135</v>
      </c>
      <c r="AX114" s="13" t="s">
        <v>68</v>
      </c>
      <c r="AY114" s="231" t="s">
        <v>126</v>
      </c>
    </row>
    <row r="115" s="13" customFormat="1">
      <c r="A115" s="13"/>
      <c r="B115" s="220"/>
      <c r="C115" s="221"/>
      <c r="D115" s="222" t="s">
        <v>134</v>
      </c>
      <c r="E115" s="223" t="s">
        <v>19</v>
      </c>
      <c r="F115" s="224" t="s">
        <v>728</v>
      </c>
      <c r="G115" s="221"/>
      <c r="H115" s="225">
        <v>5</v>
      </c>
      <c r="I115" s="226"/>
      <c r="J115" s="221"/>
      <c r="K115" s="221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134</v>
      </c>
      <c r="AU115" s="231" t="s">
        <v>78</v>
      </c>
      <c r="AV115" s="13" t="s">
        <v>78</v>
      </c>
      <c r="AW115" s="13" t="s">
        <v>135</v>
      </c>
      <c r="AX115" s="13" t="s">
        <v>68</v>
      </c>
      <c r="AY115" s="231" t="s">
        <v>126</v>
      </c>
    </row>
    <row r="116" s="13" customFormat="1">
      <c r="A116" s="13"/>
      <c r="B116" s="220"/>
      <c r="C116" s="221"/>
      <c r="D116" s="222" t="s">
        <v>134</v>
      </c>
      <c r="E116" s="223" t="s">
        <v>19</v>
      </c>
      <c r="F116" s="224" t="s">
        <v>729</v>
      </c>
      <c r="G116" s="221"/>
      <c r="H116" s="225">
        <v>8</v>
      </c>
      <c r="I116" s="226"/>
      <c r="J116" s="221"/>
      <c r="K116" s="221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134</v>
      </c>
      <c r="AU116" s="231" t="s">
        <v>78</v>
      </c>
      <c r="AV116" s="13" t="s">
        <v>78</v>
      </c>
      <c r="AW116" s="13" t="s">
        <v>135</v>
      </c>
      <c r="AX116" s="13" t="s">
        <v>68</v>
      </c>
      <c r="AY116" s="231" t="s">
        <v>126</v>
      </c>
    </row>
    <row r="117" s="13" customFormat="1">
      <c r="A117" s="13"/>
      <c r="B117" s="220"/>
      <c r="C117" s="221"/>
      <c r="D117" s="222" t="s">
        <v>134</v>
      </c>
      <c r="E117" s="223" t="s">
        <v>19</v>
      </c>
      <c r="F117" s="224" t="s">
        <v>730</v>
      </c>
      <c r="G117" s="221"/>
      <c r="H117" s="225">
        <v>5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134</v>
      </c>
      <c r="AU117" s="231" t="s">
        <v>78</v>
      </c>
      <c r="AV117" s="13" t="s">
        <v>78</v>
      </c>
      <c r="AW117" s="13" t="s">
        <v>135</v>
      </c>
      <c r="AX117" s="13" t="s">
        <v>68</v>
      </c>
      <c r="AY117" s="231" t="s">
        <v>126</v>
      </c>
    </row>
    <row r="118" s="13" customFormat="1">
      <c r="A118" s="13"/>
      <c r="B118" s="220"/>
      <c r="C118" s="221"/>
      <c r="D118" s="222" t="s">
        <v>134</v>
      </c>
      <c r="E118" s="223" t="s">
        <v>19</v>
      </c>
      <c r="F118" s="224" t="s">
        <v>731</v>
      </c>
      <c r="G118" s="221"/>
      <c r="H118" s="225">
        <v>32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134</v>
      </c>
      <c r="AU118" s="231" t="s">
        <v>78</v>
      </c>
      <c r="AV118" s="13" t="s">
        <v>78</v>
      </c>
      <c r="AW118" s="13" t="s">
        <v>135</v>
      </c>
      <c r="AX118" s="13" t="s">
        <v>68</v>
      </c>
      <c r="AY118" s="231" t="s">
        <v>126</v>
      </c>
    </row>
    <row r="119" s="13" customFormat="1">
      <c r="A119" s="13"/>
      <c r="B119" s="220"/>
      <c r="C119" s="221"/>
      <c r="D119" s="222" t="s">
        <v>134</v>
      </c>
      <c r="E119" s="223" t="s">
        <v>19</v>
      </c>
      <c r="F119" s="224" t="s">
        <v>732</v>
      </c>
      <c r="G119" s="221"/>
      <c r="H119" s="225">
        <v>12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134</v>
      </c>
      <c r="AU119" s="231" t="s">
        <v>78</v>
      </c>
      <c r="AV119" s="13" t="s">
        <v>78</v>
      </c>
      <c r="AW119" s="13" t="s">
        <v>135</v>
      </c>
      <c r="AX119" s="13" t="s">
        <v>68</v>
      </c>
      <c r="AY119" s="231" t="s">
        <v>126</v>
      </c>
    </row>
    <row r="120" s="16" customFormat="1">
      <c r="A120" s="16"/>
      <c r="B120" s="253"/>
      <c r="C120" s="254"/>
      <c r="D120" s="222" t="s">
        <v>134</v>
      </c>
      <c r="E120" s="255" t="s">
        <v>19</v>
      </c>
      <c r="F120" s="256" t="s">
        <v>139</v>
      </c>
      <c r="G120" s="254"/>
      <c r="H120" s="257">
        <v>72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3" t="s">
        <v>134</v>
      </c>
      <c r="AU120" s="263" t="s">
        <v>78</v>
      </c>
      <c r="AV120" s="16" t="s">
        <v>133</v>
      </c>
      <c r="AW120" s="16" t="s">
        <v>135</v>
      </c>
      <c r="AX120" s="16" t="s">
        <v>76</v>
      </c>
      <c r="AY120" s="263" t="s">
        <v>126</v>
      </c>
    </row>
    <row r="121" s="2" customFormat="1" ht="21.75" customHeight="1">
      <c r="A121" s="41"/>
      <c r="B121" s="42"/>
      <c r="C121" s="207" t="s">
        <v>151</v>
      </c>
      <c r="D121" s="207" t="s">
        <v>128</v>
      </c>
      <c r="E121" s="208" t="s">
        <v>733</v>
      </c>
      <c r="F121" s="209" t="s">
        <v>734</v>
      </c>
      <c r="G121" s="210" t="s">
        <v>165</v>
      </c>
      <c r="H121" s="211">
        <v>24.077999999999999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39</v>
      </c>
      <c r="O121" s="87"/>
      <c r="P121" s="216">
        <f>O121*H121</f>
        <v>0</v>
      </c>
      <c r="Q121" s="216">
        <v>2.5018699999999998</v>
      </c>
      <c r="R121" s="216">
        <f>Q121*H121</f>
        <v>60.240025859999996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133</v>
      </c>
      <c r="AT121" s="218" t="s">
        <v>128</v>
      </c>
      <c r="AU121" s="218" t="s">
        <v>78</v>
      </c>
      <c r="AY121" s="20" t="s">
        <v>126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76</v>
      </c>
      <c r="BK121" s="219">
        <f>ROUND(I121*H121,2)</f>
        <v>0</v>
      </c>
      <c r="BL121" s="20" t="s">
        <v>133</v>
      </c>
      <c r="BM121" s="218" t="s">
        <v>735</v>
      </c>
    </row>
    <row r="122" s="2" customFormat="1">
      <c r="A122" s="41"/>
      <c r="B122" s="42"/>
      <c r="C122" s="43"/>
      <c r="D122" s="264" t="s">
        <v>152</v>
      </c>
      <c r="E122" s="43"/>
      <c r="F122" s="265" t="s">
        <v>736</v>
      </c>
      <c r="G122" s="43"/>
      <c r="H122" s="43"/>
      <c r="I122" s="266"/>
      <c r="J122" s="43"/>
      <c r="K122" s="43"/>
      <c r="L122" s="47"/>
      <c r="M122" s="267"/>
      <c r="N122" s="26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78</v>
      </c>
    </row>
    <row r="123" s="2" customFormat="1" ht="16.5" customHeight="1">
      <c r="A123" s="41"/>
      <c r="B123" s="42"/>
      <c r="C123" s="207" t="s">
        <v>188</v>
      </c>
      <c r="D123" s="207" t="s">
        <v>128</v>
      </c>
      <c r="E123" s="208" t="s">
        <v>737</v>
      </c>
      <c r="F123" s="209" t="s">
        <v>738</v>
      </c>
      <c r="G123" s="210" t="s">
        <v>196</v>
      </c>
      <c r="H123" s="211">
        <v>5.5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39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133</v>
      </c>
      <c r="AT123" s="218" t="s">
        <v>128</v>
      </c>
      <c r="AU123" s="218" t="s">
        <v>78</v>
      </c>
      <c r="AY123" s="20" t="s">
        <v>126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76</v>
      </c>
      <c r="BK123" s="219">
        <f>ROUND(I123*H123,2)</f>
        <v>0</v>
      </c>
      <c r="BL123" s="20" t="s">
        <v>133</v>
      </c>
      <c r="BM123" s="218" t="s">
        <v>739</v>
      </c>
    </row>
    <row r="124" s="2" customFormat="1" ht="21.75" customHeight="1">
      <c r="A124" s="41"/>
      <c r="B124" s="42"/>
      <c r="C124" s="207" t="s">
        <v>159</v>
      </c>
      <c r="D124" s="207" t="s">
        <v>128</v>
      </c>
      <c r="E124" s="208" t="s">
        <v>740</v>
      </c>
      <c r="F124" s="209" t="s">
        <v>741</v>
      </c>
      <c r="G124" s="210" t="s">
        <v>165</v>
      </c>
      <c r="H124" s="211">
        <v>13.536</v>
      </c>
      <c r="I124" s="212"/>
      <c r="J124" s="213">
        <f>ROUND(I124*H124,2)</f>
        <v>0</v>
      </c>
      <c r="K124" s="209" t="s">
        <v>150</v>
      </c>
      <c r="L124" s="47"/>
      <c r="M124" s="214" t="s">
        <v>19</v>
      </c>
      <c r="N124" s="215" t="s">
        <v>39</v>
      </c>
      <c r="O124" s="87"/>
      <c r="P124" s="216">
        <f>O124*H124</f>
        <v>0</v>
      </c>
      <c r="Q124" s="216">
        <v>2.5018699999999998</v>
      </c>
      <c r="R124" s="216">
        <f>Q124*H124</f>
        <v>33.865312319999994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133</v>
      </c>
      <c r="AT124" s="218" t="s">
        <v>128</v>
      </c>
      <c r="AU124" s="218" t="s">
        <v>78</v>
      </c>
      <c r="AY124" s="20" t="s">
        <v>126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76</v>
      </c>
      <c r="BK124" s="219">
        <f>ROUND(I124*H124,2)</f>
        <v>0</v>
      </c>
      <c r="BL124" s="20" t="s">
        <v>133</v>
      </c>
      <c r="BM124" s="218" t="s">
        <v>742</v>
      </c>
    </row>
    <row r="125" s="2" customFormat="1">
      <c r="A125" s="41"/>
      <c r="B125" s="42"/>
      <c r="C125" s="43"/>
      <c r="D125" s="264" t="s">
        <v>152</v>
      </c>
      <c r="E125" s="43"/>
      <c r="F125" s="265" t="s">
        <v>743</v>
      </c>
      <c r="G125" s="43"/>
      <c r="H125" s="43"/>
      <c r="I125" s="266"/>
      <c r="J125" s="43"/>
      <c r="K125" s="43"/>
      <c r="L125" s="47"/>
      <c r="M125" s="267"/>
      <c r="N125" s="268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152</v>
      </c>
      <c r="AU125" s="20" t="s">
        <v>78</v>
      </c>
    </row>
    <row r="126" s="2" customFormat="1" ht="21.75" customHeight="1">
      <c r="A126" s="41"/>
      <c r="B126" s="42"/>
      <c r="C126" s="207" t="s">
        <v>200</v>
      </c>
      <c r="D126" s="207" t="s">
        <v>128</v>
      </c>
      <c r="E126" s="208" t="s">
        <v>744</v>
      </c>
      <c r="F126" s="209" t="s">
        <v>745</v>
      </c>
      <c r="G126" s="210" t="s">
        <v>746</v>
      </c>
      <c r="H126" s="211">
        <v>16</v>
      </c>
      <c r="I126" s="212"/>
      <c r="J126" s="213">
        <f>ROUND(I126*H126,2)</f>
        <v>0</v>
      </c>
      <c r="K126" s="209" t="s">
        <v>150</v>
      </c>
      <c r="L126" s="47"/>
      <c r="M126" s="214" t="s">
        <v>19</v>
      </c>
      <c r="N126" s="215" t="s">
        <v>39</v>
      </c>
      <c r="O126" s="87"/>
      <c r="P126" s="216">
        <f>O126*H126</f>
        <v>0</v>
      </c>
      <c r="Q126" s="216">
        <v>4.0000000000000003E-05</v>
      </c>
      <c r="R126" s="216">
        <f>Q126*H126</f>
        <v>0.00064000000000000005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133</v>
      </c>
      <c r="AT126" s="218" t="s">
        <v>128</v>
      </c>
      <c r="AU126" s="218" t="s">
        <v>78</v>
      </c>
      <c r="AY126" s="20" t="s">
        <v>126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76</v>
      </c>
      <c r="BK126" s="219">
        <f>ROUND(I126*H126,2)</f>
        <v>0</v>
      </c>
      <c r="BL126" s="20" t="s">
        <v>133</v>
      </c>
      <c r="BM126" s="218" t="s">
        <v>747</v>
      </c>
    </row>
    <row r="127" s="2" customFormat="1">
      <c r="A127" s="41"/>
      <c r="B127" s="42"/>
      <c r="C127" s="43"/>
      <c r="D127" s="264" t="s">
        <v>152</v>
      </c>
      <c r="E127" s="43"/>
      <c r="F127" s="265" t="s">
        <v>748</v>
      </c>
      <c r="G127" s="43"/>
      <c r="H127" s="43"/>
      <c r="I127" s="266"/>
      <c r="J127" s="43"/>
      <c r="K127" s="43"/>
      <c r="L127" s="47"/>
      <c r="M127" s="267"/>
      <c r="N127" s="268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152</v>
      </c>
      <c r="AU127" s="20" t="s">
        <v>78</v>
      </c>
    </row>
    <row r="128" s="2" customFormat="1" ht="16.5" customHeight="1">
      <c r="A128" s="41"/>
      <c r="B128" s="42"/>
      <c r="C128" s="269" t="s">
        <v>8</v>
      </c>
      <c r="D128" s="269" t="s">
        <v>222</v>
      </c>
      <c r="E128" s="270" t="s">
        <v>749</v>
      </c>
      <c r="F128" s="271" t="s">
        <v>750</v>
      </c>
      <c r="G128" s="272" t="s">
        <v>196</v>
      </c>
      <c r="H128" s="273">
        <v>6.9669999999999996</v>
      </c>
      <c r="I128" s="274"/>
      <c r="J128" s="275">
        <f>ROUND(I128*H128,2)</f>
        <v>0</v>
      </c>
      <c r="K128" s="271" t="s">
        <v>150</v>
      </c>
      <c r="L128" s="276"/>
      <c r="M128" s="277" t="s">
        <v>19</v>
      </c>
      <c r="N128" s="278" t="s">
        <v>39</v>
      </c>
      <c r="O128" s="87"/>
      <c r="P128" s="216">
        <f>O128*H128</f>
        <v>0</v>
      </c>
      <c r="Q128" s="216">
        <v>1</v>
      </c>
      <c r="R128" s="216">
        <f>Q128*H128</f>
        <v>6.9669999999999996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151</v>
      </c>
      <c r="AT128" s="218" t="s">
        <v>222</v>
      </c>
      <c r="AU128" s="218" t="s">
        <v>78</v>
      </c>
      <c r="AY128" s="20" t="s">
        <v>126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76</v>
      </c>
      <c r="BK128" s="219">
        <f>ROUND(I128*H128,2)</f>
        <v>0</v>
      </c>
      <c r="BL128" s="20" t="s">
        <v>133</v>
      </c>
      <c r="BM128" s="218" t="s">
        <v>751</v>
      </c>
    </row>
    <row r="129" s="13" customFormat="1">
      <c r="A129" s="13"/>
      <c r="B129" s="220"/>
      <c r="C129" s="221"/>
      <c r="D129" s="222" t="s">
        <v>134</v>
      </c>
      <c r="E129" s="223" t="s">
        <v>19</v>
      </c>
      <c r="F129" s="224" t="s">
        <v>752</v>
      </c>
      <c r="G129" s="221"/>
      <c r="H129" s="225">
        <v>6.9667958686011842</v>
      </c>
      <c r="I129" s="226"/>
      <c r="J129" s="221"/>
      <c r="K129" s="221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134</v>
      </c>
      <c r="AU129" s="231" t="s">
        <v>78</v>
      </c>
      <c r="AV129" s="13" t="s">
        <v>78</v>
      </c>
      <c r="AW129" s="13" t="s">
        <v>135</v>
      </c>
      <c r="AX129" s="13" t="s">
        <v>76</v>
      </c>
      <c r="AY129" s="231" t="s">
        <v>126</v>
      </c>
    </row>
    <row r="130" s="2" customFormat="1" ht="24.15" customHeight="1">
      <c r="A130" s="41"/>
      <c r="B130" s="42"/>
      <c r="C130" s="207" t="s">
        <v>211</v>
      </c>
      <c r="D130" s="207" t="s">
        <v>128</v>
      </c>
      <c r="E130" s="208" t="s">
        <v>753</v>
      </c>
      <c r="F130" s="209" t="s">
        <v>754</v>
      </c>
      <c r="G130" s="210" t="s">
        <v>158</v>
      </c>
      <c r="H130" s="211">
        <v>72</v>
      </c>
      <c r="I130" s="212"/>
      <c r="J130" s="213">
        <f>ROUND(I130*H130,2)</f>
        <v>0</v>
      </c>
      <c r="K130" s="209" t="s">
        <v>150</v>
      </c>
      <c r="L130" s="47"/>
      <c r="M130" s="214" t="s">
        <v>19</v>
      </c>
      <c r="N130" s="215" t="s">
        <v>39</v>
      </c>
      <c r="O130" s="87"/>
      <c r="P130" s="216">
        <f>O130*H130</f>
        <v>0</v>
      </c>
      <c r="Q130" s="216">
        <v>0.03739</v>
      </c>
      <c r="R130" s="216">
        <f>Q130*H130</f>
        <v>2.6920799999999998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133</v>
      </c>
      <c r="AT130" s="218" t="s">
        <v>128</v>
      </c>
      <c r="AU130" s="218" t="s">
        <v>78</v>
      </c>
      <c r="AY130" s="20" t="s">
        <v>126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76</v>
      </c>
      <c r="BK130" s="219">
        <f>ROUND(I130*H130,2)</f>
        <v>0</v>
      </c>
      <c r="BL130" s="20" t="s">
        <v>133</v>
      </c>
      <c r="BM130" s="218" t="s">
        <v>755</v>
      </c>
    </row>
    <row r="131" s="2" customFormat="1">
      <c r="A131" s="41"/>
      <c r="B131" s="42"/>
      <c r="C131" s="43"/>
      <c r="D131" s="264" t="s">
        <v>152</v>
      </c>
      <c r="E131" s="43"/>
      <c r="F131" s="265" t="s">
        <v>756</v>
      </c>
      <c r="G131" s="43"/>
      <c r="H131" s="43"/>
      <c r="I131" s="266"/>
      <c r="J131" s="43"/>
      <c r="K131" s="43"/>
      <c r="L131" s="47"/>
      <c r="M131" s="267"/>
      <c r="N131" s="26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78</v>
      </c>
    </row>
    <row r="132" s="13" customFormat="1">
      <c r="A132" s="13"/>
      <c r="B132" s="220"/>
      <c r="C132" s="221"/>
      <c r="D132" s="222" t="s">
        <v>134</v>
      </c>
      <c r="E132" s="223" t="s">
        <v>19</v>
      </c>
      <c r="F132" s="224" t="s">
        <v>727</v>
      </c>
      <c r="G132" s="221"/>
      <c r="H132" s="225">
        <v>10</v>
      </c>
      <c r="I132" s="226"/>
      <c r="J132" s="221"/>
      <c r="K132" s="221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134</v>
      </c>
      <c r="AU132" s="231" t="s">
        <v>78</v>
      </c>
      <c r="AV132" s="13" t="s">
        <v>78</v>
      </c>
      <c r="AW132" s="13" t="s">
        <v>135</v>
      </c>
      <c r="AX132" s="13" t="s">
        <v>68</v>
      </c>
      <c r="AY132" s="231" t="s">
        <v>126</v>
      </c>
    </row>
    <row r="133" s="13" customFormat="1">
      <c r="A133" s="13"/>
      <c r="B133" s="220"/>
      <c r="C133" s="221"/>
      <c r="D133" s="222" t="s">
        <v>134</v>
      </c>
      <c r="E133" s="223" t="s">
        <v>19</v>
      </c>
      <c r="F133" s="224" t="s">
        <v>728</v>
      </c>
      <c r="G133" s="221"/>
      <c r="H133" s="225">
        <v>5</v>
      </c>
      <c r="I133" s="226"/>
      <c r="J133" s="221"/>
      <c r="K133" s="221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134</v>
      </c>
      <c r="AU133" s="231" t="s">
        <v>78</v>
      </c>
      <c r="AV133" s="13" t="s">
        <v>78</v>
      </c>
      <c r="AW133" s="13" t="s">
        <v>135</v>
      </c>
      <c r="AX133" s="13" t="s">
        <v>68</v>
      </c>
      <c r="AY133" s="231" t="s">
        <v>126</v>
      </c>
    </row>
    <row r="134" s="13" customFormat="1">
      <c r="A134" s="13"/>
      <c r="B134" s="220"/>
      <c r="C134" s="221"/>
      <c r="D134" s="222" t="s">
        <v>134</v>
      </c>
      <c r="E134" s="223" t="s">
        <v>19</v>
      </c>
      <c r="F134" s="224" t="s">
        <v>729</v>
      </c>
      <c r="G134" s="221"/>
      <c r="H134" s="225">
        <v>8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134</v>
      </c>
      <c r="AU134" s="231" t="s">
        <v>78</v>
      </c>
      <c r="AV134" s="13" t="s">
        <v>78</v>
      </c>
      <c r="AW134" s="13" t="s">
        <v>135</v>
      </c>
      <c r="AX134" s="13" t="s">
        <v>68</v>
      </c>
      <c r="AY134" s="231" t="s">
        <v>126</v>
      </c>
    </row>
    <row r="135" s="13" customFormat="1">
      <c r="A135" s="13"/>
      <c r="B135" s="220"/>
      <c r="C135" s="221"/>
      <c r="D135" s="222" t="s">
        <v>134</v>
      </c>
      <c r="E135" s="223" t="s">
        <v>19</v>
      </c>
      <c r="F135" s="224" t="s">
        <v>730</v>
      </c>
      <c r="G135" s="221"/>
      <c r="H135" s="225">
        <v>5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134</v>
      </c>
      <c r="AU135" s="231" t="s">
        <v>78</v>
      </c>
      <c r="AV135" s="13" t="s">
        <v>78</v>
      </c>
      <c r="AW135" s="13" t="s">
        <v>135</v>
      </c>
      <c r="AX135" s="13" t="s">
        <v>68</v>
      </c>
      <c r="AY135" s="231" t="s">
        <v>126</v>
      </c>
    </row>
    <row r="136" s="13" customFormat="1">
      <c r="A136" s="13"/>
      <c r="B136" s="220"/>
      <c r="C136" s="221"/>
      <c r="D136" s="222" t="s">
        <v>134</v>
      </c>
      <c r="E136" s="223" t="s">
        <v>19</v>
      </c>
      <c r="F136" s="224" t="s">
        <v>731</v>
      </c>
      <c r="G136" s="221"/>
      <c r="H136" s="225">
        <v>32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134</v>
      </c>
      <c r="AU136" s="231" t="s">
        <v>78</v>
      </c>
      <c r="AV136" s="13" t="s">
        <v>78</v>
      </c>
      <c r="AW136" s="13" t="s">
        <v>135</v>
      </c>
      <c r="AX136" s="13" t="s">
        <v>68</v>
      </c>
      <c r="AY136" s="231" t="s">
        <v>126</v>
      </c>
    </row>
    <row r="137" s="13" customFormat="1">
      <c r="A137" s="13"/>
      <c r="B137" s="220"/>
      <c r="C137" s="221"/>
      <c r="D137" s="222" t="s">
        <v>134</v>
      </c>
      <c r="E137" s="223" t="s">
        <v>19</v>
      </c>
      <c r="F137" s="224" t="s">
        <v>732</v>
      </c>
      <c r="G137" s="221"/>
      <c r="H137" s="225">
        <v>12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134</v>
      </c>
      <c r="AU137" s="231" t="s">
        <v>78</v>
      </c>
      <c r="AV137" s="13" t="s">
        <v>78</v>
      </c>
      <c r="AW137" s="13" t="s">
        <v>135</v>
      </c>
      <c r="AX137" s="13" t="s">
        <v>68</v>
      </c>
      <c r="AY137" s="231" t="s">
        <v>126</v>
      </c>
    </row>
    <row r="138" s="16" customFormat="1">
      <c r="A138" s="16"/>
      <c r="B138" s="253"/>
      <c r="C138" s="254"/>
      <c r="D138" s="222" t="s">
        <v>134</v>
      </c>
      <c r="E138" s="255" t="s">
        <v>19</v>
      </c>
      <c r="F138" s="256" t="s">
        <v>139</v>
      </c>
      <c r="G138" s="254"/>
      <c r="H138" s="257">
        <v>72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3" t="s">
        <v>134</v>
      </c>
      <c r="AU138" s="263" t="s">
        <v>78</v>
      </c>
      <c r="AV138" s="16" t="s">
        <v>133</v>
      </c>
      <c r="AW138" s="16" t="s">
        <v>135</v>
      </c>
      <c r="AX138" s="16" t="s">
        <v>76</v>
      </c>
      <c r="AY138" s="263" t="s">
        <v>126</v>
      </c>
    </row>
    <row r="139" s="2" customFormat="1" ht="16.5" customHeight="1">
      <c r="A139" s="41"/>
      <c r="B139" s="42"/>
      <c r="C139" s="269" t="s">
        <v>174</v>
      </c>
      <c r="D139" s="269" t="s">
        <v>222</v>
      </c>
      <c r="E139" s="270" t="s">
        <v>757</v>
      </c>
      <c r="F139" s="271" t="s">
        <v>758</v>
      </c>
      <c r="G139" s="272" t="s">
        <v>158</v>
      </c>
      <c r="H139" s="273">
        <v>79.200000000000003</v>
      </c>
      <c r="I139" s="274"/>
      <c r="J139" s="275">
        <f>ROUND(I139*H139,2)</f>
        <v>0</v>
      </c>
      <c r="K139" s="271" t="s">
        <v>150</v>
      </c>
      <c r="L139" s="276"/>
      <c r="M139" s="277" t="s">
        <v>19</v>
      </c>
      <c r="N139" s="278" t="s">
        <v>39</v>
      </c>
      <c r="O139" s="87"/>
      <c r="P139" s="216">
        <f>O139*H139</f>
        <v>0</v>
      </c>
      <c r="Q139" s="216">
        <v>0.043400000000000001</v>
      </c>
      <c r="R139" s="216">
        <f>Q139*H139</f>
        <v>3.4372800000000003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151</v>
      </c>
      <c r="AT139" s="218" t="s">
        <v>222</v>
      </c>
      <c r="AU139" s="218" t="s">
        <v>78</v>
      </c>
      <c r="AY139" s="20" t="s">
        <v>126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76</v>
      </c>
      <c r="BK139" s="219">
        <f>ROUND(I139*H139,2)</f>
        <v>0</v>
      </c>
      <c r="BL139" s="20" t="s">
        <v>133</v>
      </c>
      <c r="BM139" s="218" t="s">
        <v>759</v>
      </c>
    </row>
    <row r="140" s="13" customFormat="1">
      <c r="A140" s="13"/>
      <c r="B140" s="220"/>
      <c r="C140" s="221"/>
      <c r="D140" s="222" t="s">
        <v>134</v>
      </c>
      <c r="E140" s="221"/>
      <c r="F140" s="224" t="s">
        <v>760</v>
      </c>
      <c r="G140" s="221"/>
      <c r="H140" s="225">
        <v>79.200000000000003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134</v>
      </c>
      <c r="AU140" s="231" t="s">
        <v>78</v>
      </c>
      <c r="AV140" s="13" t="s">
        <v>78</v>
      </c>
      <c r="AW140" s="13" t="s">
        <v>4</v>
      </c>
      <c r="AX140" s="13" t="s">
        <v>76</v>
      </c>
      <c r="AY140" s="231" t="s">
        <v>126</v>
      </c>
    </row>
    <row r="141" s="2" customFormat="1" ht="16.5" customHeight="1">
      <c r="A141" s="41"/>
      <c r="B141" s="42"/>
      <c r="C141" s="207" t="s">
        <v>232</v>
      </c>
      <c r="D141" s="207" t="s">
        <v>128</v>
      </c>
      <c r="E141" s="208" t="s">
        <v>761</v>
      </c>
      <c r="F141" s="209" t="s">
        <v>762</v>
      </c>
      <c r="G141" s="210" t="s">
        <v>131</v>
      </c>
      <c r="H141" s="211">
        <v>17</v>
      </c>
      <c r="I141" s="212"/>
      <c r="J141" s="213">
        <f>ROUND(I141*H141,2)</f>
        <v>0</v>
      </c>
      <c r="K141" s="209" t="s">
        <v>150</v>
      </c>
      <c r="L141" s="47"/>
      <c r="M141" s="214" t="s">
        <v>19</v>
      </c>
      <c r="N141" s="215" t="s">
        <v>39</v>
      </c>
      <c r="O141" s="87"/>
      <c r="P141" s="216">
        <f>O141*H141</f>
        <v>0</v>
      </c>
      <c r="Q141" s="216">
        <v>0.00071000000000000002</v>
      </c>
      <c r="R141" s="216">
        <f>Q141*H141</f>
        <v>0.012070000000000001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133</v>
      </c>
      <c r="AT141" s="218" t="s">
        <v>128</v>
      </c>
      <c r="AU141" s="218" t="s">
        <v>78</v>
      </c>
      <c r="AY141" s="20" t="s">
        <v>126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76</v>
      </c>
      <c r="BK141" s="219">
        <f>ROUND(I141*H141,2)</f>
        <v>0</v>
      </c>
      <c r="BL141" s="20" t="s">
        <v>133</v>
      </c>
      <c r="BM141" s="218" t="s">
        <v>763</v>
      </c>
    </row>
    <row r="142" s="2" customFormat="1">
      <c r="A142" s="41"/>
      <c r="B142" s="42"/>
      <c r="C142" s="43"/>
      <c r="D142" s="264" t="s">
        <v>152</v>
      </c>
      <c r="E142" s="43"/>
      <c r="F142" s="265" t="s">
        <v>764</v>
      </c>
      <c r="G142" s="43"/>
      <c r="H142" s="43"/>
      <c r="I142" s="266"/>
      <c r="J142" s="43"/>
      <c r="K142" s="43"/>
      <c r="L142" s="47"/>
      <c r="M142" s="267"/>
      <c r="N142" s="268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152</v>
      </c>
      <c r="AU142" s="20" t="s">
        <v>78</v>
      </c>
    </row>
    <row r="143" s="2" customFormat="1" ht="16.5" customHeight="1">
      <c r="A143" s="41"/>
      <c r="B143" s="42"/>
      <c r="C143" s="269" t="s">
        <v>180</v>
      </c>
      <c r="D143" s="269" t="s">
        <v>222</v>
      </c>
      <c r="E143" s="270" t="s">
        <v>765</v>
      </c>
      <c r="F143" s="271" t="s">
        <v>766</v>
      </c>
      <c r="G143" s="272" t="s">
        <v>196</v>
      </c>
      <c r="H143" s="273">
        <v>0.64100000000000001</v>
      </c>
      <c r="I143" s="274"/>
      <c r="J143" s="275">
        <f>ROUND(I143*H143,2)</f>
        <v>0</v>
      </c>
      <c r="K143" s="271" t="s">
        <v>19</v>
      </c>
      <c r="L143" s="276"/>
      <c r="M143" s="277" t="s">
        <v>19</v>
      </c>
      <c r="N143" s="278" t="s">
        <v>39</v>
      </c>
      <c r="O143" s="87"/>
      <c r="P143" s="216">
        <f>O143*H143</f>
        <v>0</v>
      </c>
      <c r="Q143" s="216">
        <v>1</v>
      </c>
      <c r="R143" s="216">
        <f>Q143*H143</f>
        <v>0.64100000000000001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151</v>
      </c>
      <c r="AT143" s="218" t="s">
        <v>222</v>
      </c>
      <c r="AU143" s="218" t="s">
        <v>78</v>
      </c>
      <c r="AY143" s="20" t="s">
        <v>126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76</v>
      </c>
      <c r="BK143" s="219">
        <f>ROUND(I143*H143,2)</f>
        <v>0</v>
      </c>
      <c r="BL143" s="20" t="s">
        <v>133</v>
      </c>
      <c r="BM143" s="218" t="s">
        <v>767</v>
      </c>
    </row>
    <row r="144" s="13" customFormat="1">
      <c r="A144" s="13"/>
      <c r="B144" s="220"/>
      <c r="C144" s="221"/>
      <c r="D144" s="222" t="s">
        <v>134</v>
      </c>
      <c r="E144" s="223" t="s">
        <v>19</v>
      </c>
      <c r="F144" s="224" t="s">
        <v>768</v>
      </c>
      <c r="G144" s="221"/>
      <c r="H144" s="225">
        <v>0.42704000000000009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134</v>
      </c>
      <c r="AU144" s="231" t="s">
        <v>78</v>
      </c>
      <c r="AV144" s="13" t="s">
        <v>78</v>
      </c>
      <c r="AW144" s="13" t="s">
        <v>135</v>
      </c>
      <c r="AX144" s="13" t="s">
        <v>68</v>
      </c>
      <c r="AY144" s="231" t="s">
        <v>126</v>
      </c>
    </row>
    <row r="145" s="13" customFormat="1">
      <c r="A145" s="13"/>
      <c r="B145" s="220"/>
      <c r="C145" s="221"/>
      <c r="D145" s="222" t="s">
        <v>134</v>
      </c>
      <c r="E145" s="223" t="s">
        <v>19</v>
      </c>
      <c r="F145" s="224" t="s">
        <v>769</v>
      </c>
      <c r="G145" s="221"/>
      <c r="H145" s="225">
        <v>0.21352000000000004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134</v>
      </c>
      <c r="AU145" s="231" t="s">
        <v>78</v>
      </c>
      <c r="AV145" s="13" t="s">
        <v>78</v>
      </c>
      <c r="AW145" s="13" t="s">
        <v>135</v>
      </c>
      <c r="AX145" s="13" t="s">
        <v>68</v>
      </c>
      <c r="AY145" s="231" t="s">
        <v>126</v>
      </c>
    </row>
    <row r="146" s="16" customFormat="1">
      <c r="A146" s="16"/>
      <c r="B146" s="253"/>
      <c r="C146" s="254"/>
      <c r="D146" s="222" t="s">
        <v>134</v>
      </c>
      <c r="E146" s="255" t="s">
        <v>19</v>
      </c>
      <c r="F146" s="256" t="s">
        <v>139</v>
      </c>
      <c r="G146" s="254"/>
      <c r="H146" s="257">
        <v>0.64056000000000013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3" t="s">
        <v>134</v>
      </c>
      <c r="AU146" s="263" t="s">
        <v>78</v>
      </c>
      <c r="AV146" s="16" t="s">
        <v>133</v>
      </c>
      <c r="AW146" s="16" t="s">
        <v>135</v>
      </c>
      <c r="AX146" s="16" t="s">
        <v>76</v>
      </c>
      <c r="AY146" s="263" t="s">
        <v>126</v>
      </c>
    </row>
    <row r="147" s="12" customFormat="1" ht="22.8" customHeight="1">
      <c r="A147" s="12"/>
      <c r="B147" s="191"/>
      <c r="C147" s="192"/>
      <c r="D147" s="193" t="s">
        <v>67</v>
      </c>
      <c r="E147" s="205" t="s">
        <v>770</v>
      </c>
      <c r="F147" s="205" t="s">
        <v>771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SUM(P148:P160)</f>
        <v>0</v>
      </c>
      <c r="Q147" s="199"/>
      <c r="R147" s="200">
        <f>SUM(R148:R160)</f>
        <v>0.43097240000000003</v>
      </c>
      <c r="S147" s="199"/>
      <c r="T147" s="201">
        <f>SUM(T148:T160)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76</v>
      </c>
      <c r="AT147" s="203" t="s">
        <v>67</v>
      </c>
      <c r="AU147" s="203" t="s">
        <v>76</v>
      </c>
      <c r="AY147" s="202" t="s">
        <v>126</v>
      </c>
      <c r="BK147" s="204">
        <f>SUM(BK148:BK160)</f>
        <v>0</v>
      </c>
    </row>
    <row r="148" s="2" customFormat="1" ht="16.5" customHeight="1">
      <c r="A148" s="41"/>
      <c r="B148" s="42"/>
      <c r="C148" s="207" t="s">
        <v>243</v>
      </c>
      <c r="D148" s="207" t="s">
        <v>128</v>
      </c>
      <c r="E148" s="208" t="s">
        <v>772</v>
      </c>
      <c r="F148" s="209" t="s">
        <v>773</v>
      </c>
      <c r="G148" s="210" t="s">
        <v>144</v>
      </c>
      <c r="H148" s="211">
        <v>110.2</v>
      </c>
      <c r="I148" s="212"/>
      <c r="J148" s="213">
        <f>ROUND(I148*H148,2)</f>
        <v>0</v>
      </c>
      <c r="K148" s="209" t="s">
        <v>150</v>
      </c>
      <c r="L148" s="47"/>
      <c r="M148" s="214" t="s">
        <v>19</v>
      </c>
      <c r="N148" s="215" t="s">
        <v>39</v>
      </c>
      <c r="O148" s="87"/>
      <c r="P148" s="216">
        <f>O148*H148</f>
        <v>0</v>
      </c>
      <c r="Q148" s="216">
        <v>0.0026900000000000001</v>
      </c>
      <c r="R148" s="216">
        <f>Q148*H148</f>
        <v>0.29643800000000003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133</v>
      </c>
      <c r="AT148" s="218" t="s">
        <v>128</v>
      </c>
      <c r="AU148" s="218" t="s">
        <v>78</v>
      </c>
      <c r="AY148" s="20" t="s">
        <v>126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76</v>
      </c>
      <c r="BK148" s="219">
        <f>ROUND(I148*H148,2)</f>
        <v>0</v>
      </c>
      <c r="BL148" s="20" t="s">
        <v>133</v>
      </c>
      <c r="BM148" s="218" t="s">
        <v>774</v>
      </c>
    </row>
    <row r="149" s="2" customFormat="1">
      <c r="A149" s="41"/>
      <c r="B149" s="42"/>
      <c r="C149" s="43"/>
      <c r="D149" s="264" t="s">
        <v>152</v>
      </c>
      <c r="E149" s="43"/>
      <c r="F149" s="265" t="s">
        <v>775</v>
      </c>
      <c r="G149" s="43"/>
      <c r="H149" s="43"/>
      <c r="I149" s="266"/>
      <c r="J149" s="43"/>
      <c r="K149" s="43"/>
      <c r="L149" s="47"/>
      <c r="M149" s="267"/>
      <c r="N149" s="268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152</v>
      </c>
      <c r="AU149" s="20" t="s">
        <v>78</v>
      </c>
    </row>
    <row r="150" s="13" customFormat="1">
      <c r="A150" s="13"/>
      <c r="B150" s="220"/>
      <c r="C150" s="221"/>
      <c r="D150" s="222" t="s">
        <v>134</v>
      </c>
      <c r="E150" s="223" t="s">
        <v>19</v>
      </c>
      <c r="F150" s="224" t="s">
        <v>776</v>
      </c>
      <c r="G150" s="221"/>
      <c r="H150" s="225">
        <v>75.680000000000007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134</v>
      </c>
      <c r="AU150" s="231" t="s">
        <v>78</v>
      </c>
      <c r="AV150" s="13" t="s">
        <v>78</v>
      </c>
      <c r="AW150" s="13" t="s">
        <v>135</v>
      </c>
      <c r="AX150" s="13" t="s">
        <v>68</v>
      </c>
      <c r="AY150" s="231" t="s">
        <v>126</v>
      </c>
    </row>
    <row r="151" s="13" customFormat="1">
      <c r="A151" s="13"/>
      <c r="B151" s="220"/>
      <c r="C151" s="221"/>
      <c r="D151" s="222" t="s">
        <v>134</v>
      </c>
      <c r="E151" s="223" t="s">
        <v>19</v>
      </c>
      <c r="F151" s="224" t="s">
        <v>777</v>
      </c>
      <c r="G151" s="221"/>
      <c r="H151" s="225">
        <v>18.199999999999999</v>
      </c>
      <c r="I151" s="226"/>
      <c r="J151" s="221"/>
      <c r="K151" s="221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134</v>
      </c>
      <c r="AU151" s="231" t="s">
        <v>78</v>
      </c>
      <c r="AV151" s="13" t="s">
        <v>78</v>
      </c>
      <c r="AW151" s="13" t="s">
        <v>135</v>
      </c>
      <c r="AX151" s="13" t="s">
        <v>68</v>
      </c>
      <c r="AY151" s="231" t="s">
        <v>126</v>
      </c>
    </row>
    <row r="152" s="13" customFormat="1">
      <c r="A152" s="13"/>
      <c r="B152" s="220"/>
      <c r="C152" s="221"/>
      <c r="D152" s="222" t="s">
        <v>134</v>
      </c>
      <c r="E152" s="223" t="s">
        <v>19</v>
      </c>
      <c r="F152" s="224" t="s">
        <v>778</v>
      </c>
      <c r="G152" s="221"/>
      <c r="H152" s="225">
        <v>6.7199999999999998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134</v>
      </c>
      <c r="AU152" s="231" t="s">
        <v>78</v>
      </c>
      <c r="AV152" s="13" t="s">
        <v>78</v>
      </c>
      <c r="AW152" s="13" t="s">
        <v>135</v>
      </c>
      <c r="AX152" s="13" t="s">
        <v>68</v>
      </c>
      <c r="AY152" s="231" t="s">
        <v>126</v>
      </c>
    </row>
    <row r="153" s="13" customFormat="1">
      <c r="A153" s="13"/>
      <c r="B153" s="220"/>
      <c r="C153" s="221"/>
      <c r="D153" s="222" t="s">
        <v>134</v>
      </c>
      <c r="E153" s="223" t="s">
        <v>19</v>
      </c>
      <c r="F153" s="224" t="s">
        <v>779</v>
      </c>
      <c r="G153" s="221"/>
      <c r="H153" s="225">
        <v>9.5999999999999996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134</v>
      </c>
      <c r="AU153" s="231" t="s">
        <v>78</v>
      </c>
      <c r="AV153" s="13" t="s">
        <v>78</v>
      </c>
      <c r="AW153" s="13" t="s">
        <v>135</v>
      </c>
      <c r="AX153" s="13" t="s">
        <v>68</v>
      </c>
      <c r="AY153" s="231" t="s">
        <v>126</v>
      </c>
    </row>
    <row r="154" s="16" customFormat="1">
      <c r="A154" s="16"/>
      <c r="B154" s="253"/>
      <c r="C154" s="254"/>
      <c r="D154" s="222" t="s">
        <v>134</v>
      </c>
      <c r="E154" s="255" t="s">
        <v>19</v>
      </c>
      <c r="F154" s="256" t="s">
        <v>139</v>
      </c>
      <c r="G154" s="254"/>
      <c r="H154" s="257">
        <v>110.2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3" t="s">
        <v>134</v>
      </c>
      <c r="AU154" s="263" t="s">
        <v>78</v>
      </c>
      <c r="AV154" s="16" t="s">
        <v>133</v>
      </c>
      <c r="AW154" s="16" t="s">
        <v>135</v>
      </c>
      <c r="AX154" s="16" t="s">
        <v>76</v>
      </c>
      <c r="AY154" s="263" t="s">
        <v>126</v>
      </c>
    </row>
    <row r="155" s="2" customFormat="1" ht="16.5" customHeight="1">
      <c r="A155" s="41"/>
      <c r="B155" s="42"/>
      <c r="C155" s="207" t="s">
        <v>191</v>
      </c>
      <c r="D155" s="207" t="s">
        <v>128</v>
      </c>
      <c r="E155" s="208" t="s">
        <v>780</v>
      </c>
      <c r="F155" s="209" t="s">
        <v>781</v>
      </c>
      <c r="G155" s="210" t="s">
        <v>144</v>
      </c>
      <c r="H155" s="211">
        <v>110.2</v>
      </c>
      <c r="I155" s="212"/>
      <c r="J155" s="213">
        <f>ROUND(I155*H155,2)</f>
        <v>0</v>
      </c>
      <c r="K155" s="209" t="s">
        <v>150</v>
      </c>
      <c r="L155" s="47"/>
      <c r="M155" s="214" t="s">
        <v>19</v>
      </c>
      <c r="N155" s="215" t="s">
        <v>39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133</v>
      </c>
      <c r="AT155" s="218" t="s">
        <v>128</v>
      </c>
      <c r="AU155" s="218" t="s">
        <v>78</v>
      </c>
      <c r="AY155" s="20" t="s">
        <v>126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76</v>
      </c>
      <c r="BK155" s="219">
        <f>ROUND(I155*H155,2)</f>
        <v>0</v>
      </c>
      <c r="BL155" s="20" t="s">
        <v>133</v>
      </c>
      <c r="BM155" s="218" t="s">
        <v>782</v>
      </c>
    </row>
    <row r="156" s="2" customFormat="1">
      <c r="A156" s="41"/>
      <c r="B156" s="42"/>
      <c r="C156" s="43"/>
      <c r="D156" s="264" t="s">
        <v>152</v>
      </c>
      <c r="E156" s="43"/>
      <c r="F156" s="265" t="s">
        <v>783</v>
      </c>
      <c r="G156" s="43"/>
      <c r="H156" s="43"/>
      <c r="I156" s="266"/>
      <c r="J156" s="43"/>
      <c r="K156" s="43"/>
      <c r="L156" s="47"/>
      <c r="M156" s="267"/>
      <c r="N156" s="26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152</v>
      </c>
      <c r="AU156" s="20" t="s">
        <v>78</v>
      </c>
    </row>
    <row r="157" s="2" customFormat="1" ht="16.5" customHeight="1">
      <c r="A157" s="41"/>
      <c r="B157" s="42"/>
      <c r="C157" s="207" t="s">
        <v>252</v>
      </c>
      <c r="D157" s="207" t="s">
        <v>128</v>
      </c>
      <c r="E157" s="208" t="s">
        <v>327</v>
      </c>
      <c r="F157" s="209" t="s">
        <v>784</v>
      </c>
      <c r="G157" s="210" t="s">
        <v>144</v>
      </c>
      <c r="H157" s="211">
        <v>50.960000000000001</v>
      </c>
      <c r="I157" s="212"/>
      <c r="J157" s="213">
        <f>ROUND(I157*H157,2)</f>
        <v>0</v>
      </c>
      <c r="K157" s="209" t="s">
        <v>150</v>
      </c>
      <c r="L157" s="47"/>
      <c r="M157" s="214" t="s">
        <v>19</v>
      </c>
      <c r="N157" s="215" t="s">
        <v>39</v>
      </c>
      <c r="O157" s="87"/>
      <c r="P157" s="216">
        <f>O157*H157</f>
        <v>0</v>
      </c>
      <c r="Q157" s="216">
        <v>0.00264</v>
      </c>
      <c r="R157" s="216">
        <f>Q157*H157</f>
        <v>0.1345344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133</v>
      </c>
      <c r="AT157" s="218" t="s">
        <v>128</v>
      </c>
      <c r="AU157" s="218" t="s">
        <v>78</v>
      </c>
      <c r="AY157" s="20" t="s">
        <v>126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76</v>
      </c>
      <c r="BK157" s="219">
        <f>ROUND(I157*H157,2)</f>
        <v>0</v>
      </c>
      <c r="BL157" s="20" t="s">
        <v>133</v>
      </c>
      <c r="BM157" s="218" t="s">
        <v>785</v>
      </c>
    </row>
    <row r="158" s="2" customFormat="1">
      <c r="A158" s="41"/>
      <c r="B158" s="42"/>
      <c r="C158" s="43"/>
      <c r="D158" s="264" t="s">
        <v>152</v>
      </c>
      <c r="E158" s="43"/>
      <c r="F158" s="265" t="s">
        <v>330</v>
      </c>
      <c r="G158" s="43"/>
      <c r="H158" s="43"/>
      <c r="I158" s="266"/>
      <c r="J158" s="43"/>
      <c r="K158" s="43"/>
      <c r="L158" s="47"/>
      <c r="M158" s="267"/>
      <c r="N158" s="268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78</v>
      </c>
    </row>
    <row r="159" s="2" customFormat="1" ht="16.5" customHeight="1">
      <c r="A159" s="41"/>
      <c r="B159" s="42"/>
      <c r="C159" s="207" t="s">
        <v>197</v>
      </c>
      <c r="D159" s="207" t="s">
        <v>128</v>
      </c>
      <c r="E159" s="208" t="s">
        <v>332</v>
      </c>
      <c r="F159" s="209" t="s">
        <v>786</v>
      </c>
      <c r="G159" s="210" t="s">
        <v>144</v>
      </c>
      <c r="H159" s="211">
        <v>50.960000000000001</v>
      </c>
      <c r="I159" s="212"/>
      <c r="J159" s="213">
        <f>ROUND(I159*H159,2)</f>
        <v>0</v>
      </c>
      <c r="K159" s="209" t="s">
        <v>150</v>
      </c>
      <c r="L159" s="47"/>
      <c r="M159" s="214" t="s">
        <v>19</v>
      </c>
      <c r="N159" s="215" t="s">
        <v>39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133</v>
      </c>
      <c r="AT159" s="218" t="s">
        <v>128</v>
      </c>
      <c r="AU159" s="218" t="s">
        <v>78</v>
      </c>
      <c r="AY159" s="20" t="s">
        <v>126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76</v>
      </c>
      <c r="BK159" s="219">
        <f>ROUND(I159*H159,2)</f>
        <v>0</v>
      </c>
      <c r="BL159" s="20" t="s">
        <v>133</v>
      </c>
      <c r="BM159" s="218" t="s">
        <v>787</v>
      </c>
    </row>
    <row r="160" s="2" customFormat="1">
      <c r="A160" s="41"/>
      <c r="B160" s="42"/>
      <c r="C160" s="43"/>
      <c r="D160" s="264" t="s">
        <v>152</v>
      </c>
      <c r="E160" s="43"/>
      <c r="F160" s="265" t="s">
        <v>335</v>
      </c>
      <c r="G160" s="43"/>
      <c r="H160" s="43"/>
      <c r="I160" s="266"/>
      <c r="J160" s="43"/>
      <c r="K160" s="43"/>
      <c r="L160" s="47"/>
      <c r="M160" s="267"/>
      <c r="N160" s="268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78</v>
      </c>
    </row>
    <row r="161" s="12" customFormat="1" ht="22.8" customHeight="1">
      <c r="A161" s="12"/>
      <c r="B161" s="191"/>
      <c r="C161" s="192"/>
      <c r="D161" s="193" t="s">
        <v>67</v>
      </c>
      <c r="E161" s="205" t="s">
        <v>422</v>
      </c>
      <c r="F161" s="205" t="s">
        <v>788</v>
      </c>
      <c r="G161" s="192"/>
      <c r="H161" s="192"/>
      <c r="I161" s="195"/>
      <c r="J161" s="206">
        <f>BK161</f>
        <v>0</v>
      </c>
      <c r="K161" s="192"/>
      <c r="L161" s="197"/>
      <c r="M161" s="198"/>
      <c r="N161" s="199"/>
      <c r="O161" s="199"/>
      <c r="P161" s="200">
        <f>SUM(P162:P169)</f>
        <v>0</v>
      </c>
      <c r="Q161" s="199"/>
      <c r="R161" s="200">
        <f>SUM(R162:R169)</f>
        <v>0</v>
      </c>
      <c r="S161" s="199"/>
      <c r="T161" s="201">
        <f>SUM(T162:T169)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2" t="s">
        <v>76</v>
      </c>
      <c r="AT161" s="203" t="s">
        <v>67</v>
      </c>
      <c r="AU161" s="203" t="s">
        <v>76</v>
      </c>
      <c r="AY161" s="202" t="s">
        <v>126</v>
      </c>
      <c r="BK161" s="204">
        <f>SUM(BK162:BK169)</f>
        <v>0</v>
      </c>
    </row>
    <row r="162" s="2" customFormat="1" ht="21.75" customHeight="1">
      <c r="A162" s="41"/>
      <c r="B162" s="42"/>
      <c r="C162" s="207" t="s">
        <v>7</v>
      </c>
      <c r="D162" s="207" t="s">
        <v>128</v>
      </c>
      <c r="E162" s="208" t="s">
        <v>429</v>
      </c>
      <c r="F162" s="209" t="s">
        <v>789</v>
      </c>
      <c r="G162" s="210" t="s">
        <v>196</v>
      </c>
      <c r="H162" s="211">
        <v>37.067999999999998</v>
      </c>
      <c r="I162" s="212"/>
      <c r="J162" s="213">
        <f>ROUND(I162*H162,2)</f>
        <v>0</v>
      </c>
      <c r="K162" s="209" t="s">
        <v>150</v>
      </c>
      <c r="L162" s="47"/>
      <c r="M162" s="214" t="s">
        <v>19</v>
      </c>
      <c r="N162" s="215" t="s">
        <v>39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133</v>
      </c>
      <c r="AT162" s="218" t="s">
        <v>128</v>
      </c>
      <c r="AU162" s="218" t="s">
        <v>78</v>
      </c>
      <c r="AY162" s="20" t="s">
        <v>126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76</v>
      </c>
      <c r="BK162" s="219">
        <f>ROUND(I162*H162,2)</f>
        <v>0</v>
      </c>
      <c r="BL162" s="20" t="s">
        <v>133</v>
      </c>
      <c r="BM162" s="218" t="s">
        <v>790</v>
      </c>
    </row>
    <row r="163" s="2" customFormat="1">
      <c r="A163" s="41"/>
      <c r="B163" s="42"/>
      <c r="C163" s="43"/>
      <c r="D163" s="264" t="s">
        <v>152</v>
      </c>
      <c r="E163" s="43"/>
      <c r="F163" s="265" t="s">
        <v>432</v>
      </c>
      <c r="G163" s="43"/>
      <c r="H163" s="43"/>
      <c r="I163" s="266"/>
      <c r="J163" s="43"/>
      <c r="K163" s="43"/>
      <c r="L163" s="47"/>
      <c r="M163" s="267"/>
      <c r="N163" s="268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152</v>
      </c>
      <c r="AU163" s="20" t="s">
        <v>78</v>
      </c>
    </row>
    <row r="164" s="2" customFormat="1" ht="24.15" customHeight="1">
      <c r="A164" s="41"/>
      <c r="B164" s="42"/>
      <c r="C164" s="207" t="s">
        <v>203</v>
      </c>
      <c r="D164" s="207" t="s">
        <v>128</v>
      </c>
      <c r="E164" s="208" t="s">
        <v>433</v>
      </c>
      <c r="F164" s="209" t="s">
        <v>791</v>
      </c>
      <c r="G164" s="210" t="s">
        <v>196</v>
      </c>
      <c r="H164" s="211">
        <v>111.20399999999999</v>
      </c>
      <c r="I164" s="212"/>
      <c r="J164" s="213">
        <f>ROUND(I164*H164,2)</f>
        <v>0</v>
      </c>
      <c r="K164" s="209" t="s">
        <v>150</v>
      </c>
      <c r="L164" s="47"/>
      <c r="M164" s="214" t="s">
        <v>19</v>
      </c>
      <c r="N164" s="215" t="s">
        <v>39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133</v>
      </c>
      <c r="AT164" s="218" t="s">
        <v>128</v>
      </c>
      <c r="AU164" s="218" t="s">
        <v>78</v>
      </c>
      <c r="AY164" s="20" t="s">
        <v>126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76</v>
      </c>
      <c r="BK164" s="219">
        <f>ROUND(I164*H164,2)</f>
        <v>0</v>
      </c>
      <c r="BL164" s="20" t="s">
        <v>133</v>
      </c>
      <c r="BM164" s="218" t="s">
        <v>792</v>
      </c>
    </row>
    <row r="165" s="2" customFormat="1">
      <c r="A165" s="41"/>
      <c r="B165" s="42"/>
      <c r="C165" s="43"/>
      <c r="D165" s="264" t="s">
        <v>152</v>
      </c>
      <c r="E165" s="43"/>
      <c r="F165" s="265" t="s">
        <v>436</v>
      </c>
      <c r="G165" s="43"/>
      <c r="H165" s="43"/>
      <c r="I165" s="266"/>
      <c r="J165" s="43"/>
      <c r="K165" s="43"/>
      <c r="L165" s="47"/>
      <c r="M165" s="267"/>
      <c r="N165" s="268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152</v>
      </c>
      <c r="AU165" s="20" t="s">
        <v>78</v>
      </c>
    </row>
    <row r="166" s="13" customFormat="1">
      <c r="A166" s="13"/>
      <c r="B166" s="220"/>
      <c r="C166" s="221"/>
      <c r="D166" s="222" t="s">
        <v>134</v>
      </c>
      <c r="E166" s="223" t="s">
        <v>19</v>
      </c>
      <c r="F166" s="224" t="s">
        <v>793</v>
      </c>
      <c r="G166" s="221"/>
      <c r="H166" s="225">
        <v>37.067999999999998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134</v>
      </c>
      <c r="AU166" s="231" t="s">
        <v>78</v>
      </c>
      <c r="AV166" s="13" t="s">
        <v>78</v>
      </c>
      <c r="AW166" s="13" t="s">
        <v>135</v>
      </c>
      <c r="AX166" s="13" t="s">
        <v>76</v>
      </c>
      <c r="AY166" s="231" t="s">
        <v>126</v>
      </c>
    </row>
    <row r="167" s="13" customFormat="1">
      <c r="A167" s="13"/>
      <c r="B167" s="220"/>
      <c r="C167" s="221"/>
      <c r="D167" s="222" t="s">
        <v>134</v>
      </c>
      <c r="E167" s="221"/>
      <c r="F167" s="224" t="s">
        <v>794</v>
      </c>
      <c r="G167" s="221"/>
      <c r="H167" s="225">
        <v>111.20399999999999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134</v>
      </c>
      <c r="AU167" s="231" t="s">
        <v>78</v>
      </c>
      <c r="AV167" s="13" t="s">
        <v>78</v>
      </c>
      <c r="AW167" s="13" t="s">
        <v>4</v>
      </c>
      <c r="AX167" s="13" t="s">
        <v>76</v>
      </c>
      <c r="AY167" s="231" t="s">
        <v>126</v>
      </c>
    </row>
    <row r="168" s="2" customFormat="1" ht="24.15" customHeight="1">
      <c r="A168" s="41"/>
      <c r="B168" s="42"/>
      <c r="C168" s="207" t="s">
        <v>268</v>
      </c>
      <c r="D168" s="207" t="s">
        <v>128</v>
      </c>
      <c r="E168" s="208" t="s">
        <v>795</v>
      </c>
      <c r="F168" s="209" t="s">
        <v>796</v>
      </c>
      <c r="G168" s="210" t="s">
        <v>196</v>
      </c>
      <c r="H168" s="211">
        <v>108.309</v>
      </c>
      <c r="I168" s="212"/>
      <c r="J168" s="213">
        <f>ROUND(I168*H168,2)</f>
        <v>0</v>
      </c>
      <c r="K168" s="209" t="s">
        <v>150</v>
      </c>
      <c r="L168" s="47"/>
      <c r="M168" s="214" t="s">
        <v>19</v>
      </c>
      <c r="N168" s="215" t="s">
        <v>39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133</v>
      </c>
      <c r="AT168" s="218" t="s">
        <v>128</v>
      </c>
      <c r="AU168" s="218" t="s">
        <v>78</v>
      </c>
      <c r="AY168" s="20" t="s">
        <v>126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76</v>
      </c>
      <c r="BK168" s="219">
        <f>ROUND(I168*H168,2)</f>
        <v>0</v>
      </c>
      <c r="BL168" s="20" t="s">
        <v>133</v>
      </c>
      <c r="BM168" s="218" t="s">
        <v>797</v>
      </c>
    </row>
    <row r="169" s="2" customFormat="1">
      <c r="A169" s="41"/>
      <c r="B169" s="42"/>
      <c r="C169" s="43"/>
      <c r="D169" s="264" t="s">
        <v>152</v>
      </c>
      <c r="E169" s="43"/>
      <c r="F169" s="265" t="s">
        <v>798</v>
      </c>
      <c r="G169" s="43"/>
      <c r="H169" s="43"/>
      <c r="I169" s="266"/>
      <c r="J169" s="43"/>
      <c r="K169" s="43"/>
      <c r="L169" s="47"/>
      <c r="M169" s="267"/>
      <c r="N169" s="268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152</v>
      </c>
      <c r="AU169" s="20" t="s">
        <v>78</v>
      </c>
    </row>
    <row r="170" s="12" customFormat="1" ht="22.8" customHeight="1">
      <c r="A170" s="12"/>
      <c r="B170" s="191"/>
      <c r="C170" s="192"/>
      <c r="D170" s="193" t="s">
        <v>67</v>
      </c>
      <c r="E170" s="205" t="s">
        <v>444</v>
      </c>
      <c r="F170" s="205" t="s">
        <v>445</v>
      </c>
      <c r="G170" s="192"/>
      <c r="H170" s="192"/>
      <c r="I170" s="195"/>
      <c r="J170" s="206">
        <f>BK170</f>
        <v>0</v>
      </c>
      <c r="K170" s="192"/>
      <c r="L170" s="197"/>
      <c r="M170" s="198"/>
      <c r="N170" s="199"/>
      <c r="O170" s="199"/>
      <c r="P170" s="200">
        <f>SUM(P171:P176)</f>
        <v>0</v>
      </c>
      <c r="Q170" s="199"/>
      <c r="R170" s="200">
        <f>SUM(R171:R176)</f>
        <v>0</v>
      </c>
      <c r="S170" s="199"/>
      <c r="T170" s="201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76</v>
      </c>
      <c r="AT170" s="203" t="s">
        <v>67</v>
      </c>
      <c r="AU170" s="203" t="s">
        <v>76</v>
      </c>
      <c r="AY170" s="202" t="s">
        <v>126</v>
      </c>
      <c r="BK170" s="204">
        <f>SUM(BK171:BK176)</f>
        <v>0</v>
      </c>
    </row>
    <row r="171" s="2" customFormat="1" ht="16.5" customHeight="1">
      <c r="A171" s="41"/>
      <c r="B171" s="42"/>
      <c r="C171" s="207" t="s">
        <v>208</v>
      </c>
      <c r="D171" s="207" t="s">
        <v>128</v>
      </c>
      <c r="E171" s="208" t="s">
        <v>799</v>
      </c>
      <c r="F171" s="209" t="s">
        <v>800</v>
      </c>
      <c r="G171" s="210" t="s">
        <v>196</v>
      </c>
      <c r="H171" s="211">
        <v>108.309</v>
      </c>
      <c r="I171" s="212"/>
      <c r="J171" s="213">
        <f>ROUND(I171*H171,2)</f>
        <v>0</v>
      </c>
      <c r="K171" s="209" t="s">
        <v>150</v>
      </c>
      <c r="L171" s="47"/>
      <c r="M171" s="214" t="s">
        <v>19</v>
      </c>
      <c r="N171" s="215" t="s">
        <v>39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133</v>
      </c>
      <c r="AT171" s="218" t="s">
        <v>128</v>
      </c>
      <c r="AU171" s="218" t="s">
        <v>78</v>
      </c>
      <c r="AY171" s="20" t="s">
        <v>126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76</v>
      </c>
      <c r="BK171" s="219">
        <f>ROUND(I171*H171,2)</f>
        <v>0</v>
      </c>
      <c r="BL171" s="20" t="s">
        <v>133</v>
      </c>
      <c r="BM171" s="218" t="s">
        <v>801</v>
      </c>
    </row>
    <row r="172" s="2" customFormat="1">
      <c r="A172" s="41"/>
      <c r="B172" s="42"/>
      <c r="C172" s="43"/>
      <c r="D172" s="264" t="s">
        <v>152</v>
      </c>
      <c r="E172" s="43"/>
      <c r="F172" s="265" t="s">
        <v>802</v>
      </c>
      <c r="G172" s="43"/>
      <c r="H172" s="43"/>
      <c r="I172" s="266"/>
      <c r="J172" s="43"/>
      <c r="K172" s="43"/>
      <c r="L172" s="47"/>
      <c r="M172" s="267"/>
      <c r="N172" s="268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152</v>
      </c>
      <c r="AU172" s="20" t="s">
        <v>78</v>
      </c>
    </row>
    <row r="173" s="2" customFormat="1" ht="44.25" customHeight="1">
      <c r="A173" s="41"/>
      <c r="B173" s="42"/>
      <c r="C173" s="207" t="s">
        <v>218</v>
      </c>
      <c r="D173" s="207" t="s">
        <v>128</v>
      </c>
      <c r="E173" s="208" t="s">
        <v>803</v>
      </c>
      <c r="F173" s="209" t="s">
        <v>804</v>
      </c>
      <c r="G173" s="210" t="s">
        <v>196</v>
      </c>
      <c r="H173" s="211">
        <v>108.309</v>
      </c>
      <c r="I173" s="212"/>
      <c r="J173" s="213">
        <f>ROUND(I173*H173,2)</f>
        <v>0</v>
      </c>
      <c r="K173" s="209" t="s">
        <v>150</v>
      </c>
      <c r="L173" s="47"/>
      <c r="M173" s="214" t="s">
        <v>19</v>
      </c>
      <c r="N173" s="215" t="s">
        <v>39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133</v>
      </c>
      <c r="AT173" s="218" t="s">
        <v>128</v>
      </c>
      <c r="AU173" s="218" t="s">
        <v>78</v>
      </c>
      <c r="AY173" s="20" t="s">
        <v>126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76</v>
      </c>
      <c r="BK173" s="219">
        <f>ROUND(I173*H173,2)</f>
        <v>0</v>
      </c>
      <c r="BL173" s="20" t="s">
        <v>133</v>
      </c>
      <c r="BM173" s="218" t="s">
        <v>805</v>
      </c>
    </row>
    <row r="174" s="2" customFormat="1">
      <c r="A174" s="41"/>
      <c r="B174" s="42"/>
      <c r="C174" s="43"/>
      <c r="D174" s="264" t="s">
        <v>152</v>
      </c>
      <c r="E174" s="43"/>
      <c r="F174" s="265" t="s">
        <v>806</v>
      </c>
      <c r="G174" s="43"/>
      <c r="H174" s="43"/>
      <c r="I174" s="266"/>
      <c r="J174" s="43"/>
      <c r="K174" s="43"/>
      <c r="L174" s="47"/>
      <c r="M174" s="267"/>
      <c r="N174" s="268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152</v>
      </c>
      <c r="AU174" s="20" t="s">
        <v>78</v>
      </c>
    </row>
    <row r="175" s="2" customFormat="1" ht="37.8" customHeight="1">
      <c r="A175" s="41"/>
      <c r="B175" s="42"/>
      <c r="C175" s="207" t="s">
        <v>214</v>
      </c>
      <c r="D175" s="207" t="s">
        <v>128</v>
      </c>
      <c r="E175" s="208" t="s">
        <v>807</v>
      </c>
      <c r="F175" s="209" t="s">
        <v>808</v>
      </c>
      <c r="G175" s="210" t="s">
        <v>196</v>
      </c>
      <c r="H175" s="211">
        <v>108.309</v>
      </c>
      <c r="I175" s="212"/>
      <c r="J175" s="213">
        <f>ROUND(I175*H175,2)</f>
        <v>0</v>
      </c>
      <c r="K175" s="209" t="s">
        <v>150</v>
      </c>
      <c r="L175" s="47"/>
      <c r="M175" s="214" t="s">
        <v>19</v>
      </c>
      <c r="N175" s="215" t="s">
        <v>39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133</v>
      </c>
      <c r="AT175" s="218" t="s">
        <v>128</v>
      </c>
      <c r="AU175" s="218" t="s">
        <v>78</v>
      </c>
      <c r="AY175" s="20" t="s">
        <v>126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76</v>
      </c>
      <c r="BK175" s="219">
        <f>ROUND(I175*H175,2)</f>
        <v>0</v>
      </c>
      <c r="BL175" s="20" t="s">
        <v>133</v>
      </c>
      <c r="BM175" s="218" t="s">
        <v>809</v>
      </c>
    </row>
    <row r="176" s="2" customFormat="1">
      <c r="A176" s="41"/>
      <c r="B176" s="42"/>
      <c r="C176" s="43"/>
      <c r="D176" s="264" t="s">
        <v>152</v>
      </c>
      <c r="E176" s="43"/>
      <c r="F176" s="265" t="s">
        <v>810</v>
      </c>
      <c r="G176" s="43"/>
      <c r="H176" s="43"/>
      <c r="I176" s="266"/>
      <c r="J176" s="43"/>
      <c r="K176" s="43"/>
      <c r="L176" s="47"/>
      <c r="M176" s="280"/>
      <c r="N176" s="281"/>
      <c r="O176" s="282"/>
      <c r="P176" s="282"/>
      <c r="Q176" s="282"/>
      <c r="R176" s="282"/>
      <c r="S176" s="282"/>
      <c r="T176" s="283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152</v>
      </c>
      <c r="AU176" s="20" t="s">
        <v>78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RS0dWiwReY3Fh4dIwmMPfCz8bscqb/HNqnIbB2U5m9gRXTuX61vts/GIk+zZYMhLPuOeZio+OxFOS6T2/Z+zFA==" hashValue="4QYFpx1uc3eVyz/LK4gRGWFdABGklIZtOo6aNLK+Ww7jx4oE//5tqO0lL9twZ0cbGiISQlG8lDq2X+Sm6FWfsg==" algorithmName="SHA-512" password="CC35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1/121151103"/>
    <hyperlink ref="F91" r:id="rId2" display="https://podminky.urs.cz/item/CS_URS_2025_01/162351103"/>
    <hyperlink ref="F94" r:id="rId3" display="https://podminky.urs.cz/item/CS_URS_2023_01/174151101"/>
    <hyperlink ref="F96" r:id="rId4" display="https://podminky.urs.cz/item/CS_URS_2025_01/132551102"/>
    <hyperlink ref="F104" r:id="rId5" display="https://podminky.urs.cz/item/CS_URS_2025_01/132551251"/>
    <hyperlink ref="F109" r:id="rId6" display="https://podminky.urs.cz/item/CS_URS_2025_01/167151103"/>
    <hyperlink ref="F113" r:id="rId7" display="https://podminky.urs.cz/item/CS_URS_2025_01/224311114"/>
    <hyperlink ref="F122" r:id="rId8" display="https://podminky.urs.cz/item/CS_URS_2025_01/274321411"/>
    <hyperlink ref="F125" r:id="rId9" display="https://podminky.urs.cz/item/CS_URS_2025_01/275321411"/>
    <hyperlink ref="F127" r:id="rId10" display="https://podminky.urs.cz/item/CS_URS_2025_01/282601112"/>
    <hyperlink ref="F131" r:id="rId11" display="https://podminky.urs.cz/item/CS_URS_2025_01/283111113"/>
    <hyperlink ref="F142" r:id="rId12" display="https://podminky.urs.cz/item/CS_URS_2025_01/283131113"/>
    <hyperlink ref="F149" r:id="rId13" display="https://podminky.urs.cz/item/CS_URS_2025_01/274351121"/>
    <hyperlink ref="F156" r:id="rId14" display="https://podminky.urs.cz/item/CS_URS_2025_01/274351122"/>
    <hyperlink ref="F158" r:id="rId15" display="https://podminky.urs.cz/item/CS_URS_2025_01/275351121"/>
    <hyperlink ref="F160" r:id="rId16" display="https://podminky.urs.cz/item/CS_URS_2025_01/275351122"/>
    <hyperlink ref="F163" r:id="rId17" display="https://podminky.urs.cz/item/CS_URS_2025_01/997013501"/>
    <hyperlink ref="F165" r:id="rId18" display="https://podminky.urs.cz/item/CS_URS_2025_01/997013509"/>
    <hyperlink ref="F169" r:id="rId19" display="https://podminky.urs.cz/item/CS_URS_2025_01/997013873"/>
    <hyperlink ref="F172" r:id="rId20" display="https://podminky.urs.cz/item/CS_URS_2025_01/998004011"/>
    <hyperlink ref="F174" r:id="rId21" display="https://podminky.urs.cz/item/CS_URS_2025_01/998012037"/>
    <hyperlink ref="F176" r:id="rId22" display="https://podminky.urs.cz/item/CS_URS_2025_01/99801204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78</v>
      </c>
    </row>
    <row r="4" s="1" customFormat="1" ht="24.96" customHeight="1">
      <c r="B4" s="23"/>
      <c r="D4" s="133" t="s">
        <v>91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výběh pro pouštní kočky a karakaly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92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811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21. 2. 2025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31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32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34</v>
      </c>
      <c r="E30" s="41"/>
      <c r="F30" s="41"/>
      <c r="G30" s="41"/>
      <c r="H30" s="41"/>
      <c r="I30" s="41"/>
      <c r="J30" s="147">
        <f>ROUND(J110,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36</v>
      </c>
      <c r="G32" s="41"/>
      <c r="H32" s="41"/>
      <c r="I32" s="148" t="s">
        <v>35</v>
      </c>
      <c r="J32" s="148" t="s">
        <v>37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38</v>
      </c>
      <c r="E33" s="135" t="s">
        <v>39</v>
      </c>
      <c r="F33" s="150">
        <f>ROUND((SUM(BE110:BE563)),  2)</f>
        <v>0</v>
      </c>
      <c r="G33" s="41"/>
      <c r="H33" s="41"/>
      <c r="I33" s="151">
        <v>0.20999999999999999</v>
      </c>
      <c r="J33" s="150">
        <f>ROUND(((SUM(BE110:BE563))*I33),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40</v>
      </c>
      <c r="F34" s="150">
        <f>ROUND((SUM(BF110:BF563)),  2)</f>
        <v>0</v>
      </c>
      <c r="G34" s="41"/>
      <c r="H34" s="41"/>
      <c r="I34" s="151">
        <v>0.12</v>
      </c>
      <c r="J34" s="150">
        <f>ROUND(((SUM(BF110:BF563))*I34),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41</v>
      </c>
      <c r="F35" s="150">
        <f>ROUND((SUM(BG110:BG563)),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42</v>
      </c>
      <c r="F36" s="150">
        <f>ROUND((SUM(BH110:BH563)),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43</v>
      </c>
      <c r="F37" s="150">
        <f>ROUND((SUM(BI110:BI563)),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44</v>
      </c>
      <c r="E39" s="154"/>
      <c r="F39" s="154"/>
      <c r="G39" s="155" t="s">
        <v>45</v>
      </c>
      <c r="H39" s="156" t="s">
        <v>46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94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výběh pro pouštní kočky a karakaly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92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SO-02 - HORNÍ STAVBA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21. 2. 2025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31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95</v>
      </c>
      <c r="D57" s="165"/>
      <c r="E57" s="165"/>
      <c r="F57" s="165"/>
      <c r="G57" s="165"/>
      <c r="H57" s="165"/>
      <c r="I57" s="165"/>
      <c r="J57" s="166" t="s">
        <v>96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66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97</v>
      </c>
    </row>
    <row r="60" s="9" customFormat="1" ht="24.96" customHeight="1">
      <c r="A60" s="9"/>
      <c r="B60" s="168"/>
      <c r="C60" s="169"/>
      <c r="D60" s="170" t="s">
        <v>98</v>
      </c>
      <c r="E60" s="171"/>
      <c r="F60" s="171"/>
      <c r="G60" s="171"/>
      <c r="H60" s="171"/>
      <c r="I60" s="171"/>
      <c r="J60" s="172">
        <f>J111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812</v>
      </c>
      <c r="E61" s="177"/>
      <c r="F61" s="177"/>
      <c r="G61" s="177"/>
      <c r="H61" s="177"/>
      <c r="I61" s="177"/>
      <c r="J61" s="178">
        <f>J112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106</v>
      </c>
      <c r="E62" s="177"/>
      <c r="F62" s="177"/>
      <c r="G62" s="177"/>
      <c r="H62" s="177"/>
      <c r="I62" s="177"/>
      <c r="J62" s="178">
        <f>J126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813</v>
      </c>
      <c r="E63" s="177"/>
      <c r="F63" s="177"/>
      <c r="G63" s="177"/>
      <c r="H63" s="177"/>
      <c r="I63" s="177"/>
      <c r="J63" s="178">
        <f>J129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4"/>
      <c r="C64" s="175"/>
      <c r="D64" s="176" t="s">
        <v>814</v>
      </c>
      <c r="E64" s="177"/>
      <c r="F64" s="177"/>
      <c r="G64" s="177"/>
      <c r="H64" s="177"/>
      <c r="I64" s="177"/>
      <c r="J64" s="178">
        <f>J130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4"/>
      <c r="C65" s="175"/>
      <c r="D65" s="176" t="s">
        <v>815</v>
      </c>
      <c r="E65" s="177"/>
      <c r="F65" s="177"/>
      <c r="G65" s="177"/>
      <c r="H65" s="177"/>
      <c r="I65" s="177"/>
      <c r="J65" s="178">
        <f>J148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816</v>
      </c>
      <c r="E66" s="177"/>
      <c r="F66" s="177"/>
      <c r="G66" s="177"/>
      <c r="H66" s="177"/>
      <c r="I66" s="177"/>
      <c r="J66" s="178">
        <f>J168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4"/>
      <c r="C67" s="175"/>
      <c r="D67" s="176" t="s">
        <v>817</v>
      </c>
      <c r="E67" s="177"/>
      <c r="F67" s="177"/>
      <c r="G67" s="177"/>
      <c r="H67" s="177"/>
      <c r="I67" s="177"/>
      <c r="J67" s="178">
        <f>J181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818</v>
      </c>
      <c r="E68" s="177"/>
      <c r="F68" s="177"/>
      <c r="G68" s="177"/>
      <c r="H68" s="177"/>
      <c r="I68" s="177"/>
      <c r="J68" s="178">
        <f>J192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819</v>
      </c>
      <c r="E69" s="177"/>
      <c r="F69" s="177"/>
      <c r="G69" s="177"/>
      <c r="H69" s="177"/>
      <c r="I69" s="177"/>
      <c r="J69" s="178">
        <f>J210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820</v>
      </c>
      <c r="E70" s="177"/>
      <c r="F70" s="177"/>
      <c r="G70" s="177"/>
      <c r="H70" s="177"/>
      <c r="I70" s="177"/>
      <c r="J70" s="178">
        <f>J228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821</v>
      </c>
      <c r="E71" s="177"/>
      <c r="F71" s="177"/>
      <c r="G71" s="177"/>
      <c r="H71" s="177"/>
      <c r="I71" s="177"/>
      <c r="J71" s="178">
        <f>J246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822</v>
      </c>
      <c r="E72" s="177"/>
      <c r="F72" s="177"/>
      <c r="G72" s="177"/>
      <c r="H72" s="177"/>
      <c r="I72" s="177"/>
      <c r="J72" s="178">
        <f>J264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823</v>
      </c>
      <c r="E73" s="177"/>
      <c r="F73" s="177"/>
      <c r="G73" s="177"/>
      <c r="H73" s="177"/>
      <c r="I73" s="177"/>
      <c r="J73" s="178">
        <f>J270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74"/>
      <c r="C74" s="175"/>
      <c r="D74" s="176" t="s">
        <v>824</v>
      </c>
      <c r="E74" s="177"/>
      <c r="F74" s="177"/>
      <c r="G74" s="177"/>
      <c r="H74" s="177"/>
      <c r="I74" s="177"/>
      <c r="J74" s="178">
        <f>J288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4"/>
      <c r="C75" s="175"/>
      <c r="D75" s="176" t="s">
        <v>825</v>
      </c>
      <c r="E75" s="177"/>
      <c r="F75" s="177"/>
      <c r="G75" s="177"/>
      <c r="H75" s="177"/>
      <c r="I75" s="177"/>
      <c r="J75" s="178">
        <f>J306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4"/>
      <c r="C76" s="175"/>
      <c r="D76" s="176" t="s">
        <v>826</v>
      </c>
      <c r="E76" s="177"/>
      <c r="F76" s="177"/>
      <c r="G76" s="177"/>
      <c r="H76" s="177"/>
      <c r="I76" s="177"/>
      <c r="J76" s="178">
        <f>J317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4"/>
      <c r="C77" s="175"/>
      <c r="D77" s="176" t="s">
        <v>827</v>
      </c>
      <c r="E77" s="177"/>
      <c r="F77" s="177"/>
      <c r="G77" s="177"/>
      <c r="H77" s="177"/>
      <c r="I77" s="177"/>
      <c r="J77" s="178">
        <f>J326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4"/>
      <c r="C78" s="175"/>
      <c r="D78" s="176" t="s">
        <v>828</v>
      </c>
      <c r="E78" s="177"/>
      <c r="F78" s="177"/>
      <c r="G78" s="177"/>
      <c r="H78" s="177"/>
      <c r="I78" s="177"/>
      <c r="J78" s="178">
        <f>J344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74"/>
      <c r="C79" s="175"/>
      <c r="D79" s="176" t="s">
        <v>829</v>
      </c>
      <c r="E79" s="177"/>
      <c r="F79" s="177"/>
      <c r="G79" s="177"/>
      <c r="H79" s="177"/>
      <c r="I79" s="177"/>
      <c r="J79" s="178">
        <f>J351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4"/>
      <c r="C80" s="175"/>
      <c r="D80" s="176" t="s">
        <v>830</v>
      </c>
      <c r="E80" s="177"/>
      <c r="F80" s="177"/>
      <c r="G80" s="177"/>
      <c r="H80" s="177"/>
      <c r="I80" s="177"/>
      <c r="J80" s="178">
        <f>J365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4"/>
      <c r="C81" s="175"/>
      <c r="D81" s="176" t="s">
        <v>831</v>
      </c>
      <c r="E81" s="177"/>
      <c r="F81" s="177"/>
      <c r="G81" s="177"/>
      <c r="H81" s="177"/>
      <c r="I81" s="177"/>
      <c r="J81" s="178">
        <f>J374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4"/>
      <c r="C82" s="175"/>
      <c r="D82" s="176" t="s">
        <v>832</v>
      </c>
      <c r="E82" s="177"/>
      <c r="F82" s="177"/>
      <c r="G82" s="177"/>
      <c r="H82" s="177"/>
      <c r="I82" s="177"/>
      <c r="J82" s="178">
        <f>J383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74"/>
      <c r="C83" s="175"/>
      <c r="D83" s="176" t="s">
        <v>833</v>
      </c>
      <c r="E83" s="177"/>
      <c r="F83" s="177"/>
      <c r="G83" s="177"/>
      <c r="H83" s="177"/>
      <c r="I83" s="177"/>
      <c r="J83" s="178">
        <f>J397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834</v>
      </c>
      <c r="E84" s="177"/>
      <c r="F84" s="177"/>
      <c r="G84" s="177"/>
      <c r="H84" s="177"/>
      <c r="I84" s="177"/>
      <c r="J84" s="178">
        <f>J418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835</v>
      </c>
      <c r="E85" s="177"/>
      <c r="F85" s="177"/>
      <c r="G85" s="177"/>
      <c r="H85" s="177"/>
      <c r="I85" s="177"/>
      <c r="J85" s="178">
        <f>J428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836</v>
      </c>
      <c r="E86" s="177"/>
      <c r="F86" s="177"/>
      <c r="G86" s="177"/>
      <c r="H86" s="177"/>
      <c r="I86" s="177"/>
      <c r="J86" s="178">
        <f>J437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837</v>
      </c>
      <c r="E87" s="177"/>
      <c r="F87" s="177"/>
      <c r="G87" s="177"/>
      <c r="H87" s="177"/>
      <c r="I87" s="177"/>
      <c r="J87" s="178">
        <f>J444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838</v>
      </c>
      <c r="E88" s="177"/>
      <c r="F88" s="177"/>
      <c r="G88" s="177"/>
      <c r="H88" s="177"/>
      <c r="I88" s="177"/>
      <c r="J88" s="178">
        <f>J468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839</v>
      </c>
      <c r="E89" s="177"/>
      <c r="F89" s="177"/>
      <c r="G89" s="177"/>
      <c r="H89" s="177"/>
      <c r="I89" s="177"/>
      <c r="J89" s="178">
        <f>J475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840</v>
      </c>
      <c r="E90" s="177"/>
      <c r="F90" s="177"/>
      <c r="G90" s="177"/>
      <c r="H90" s="177"/>
      <c r="I90" s="177"/>
      <c r="J90" s="178">
        <f>J533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111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63" t="str">
        <f>E7</f>
        <v>výběh pro pouštní kočky a karakaly</v>
      </c>
      <c r="F100" s="35"/>
      <c r="G100" s="35"/>
      <c r="H100" s="35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92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SO-02 - HORNÍ STAVBA</v>
      </c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F12</f>
        <v xml:space="preserve"> </v>
      </c>
      <c r="G104" s="43"/>
      <c r="H104" s="43"/>
      <c r="I104" s="35" t="s">
        <v>23</v>
      </c>
      <c r="J104" s="75" t="str">
        <f>IF(J12="","",J12)</f>
        <v>21. 2. 2025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E15</f>
        <v xml:space="preserve"> </v>
      </c>
      <c r="G106" s="43"/>
      <c r="H106" s="43"/>
      <c r="I106" s="35" t="s">
        <v>30</v>
      </c>
      <c r="J106" s="39" t="str">
        <f>E21</f>
        <v xml:space="preserve"> 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IF(E18="","",E18)</f>
        <v>Vyplň údaj</v>
      </c>
      <c r="G107" s="43"/>
      <c r="H107" s="43"/>
      <c r="I107" s="35" t="s">
        <v>31</v>
      </c>
      <c r="J107" s="39" t="str">
        <f>E24</f>
        <v xml:space="preserve"> 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0"/>
      <c r="B109" s="181"/>
      <c r="C109" s="182" t="s">
        <v>112</v>
      </c>
      <c r="D109" s="183" t="s">
        <v>53</v>
      </c>
      <c r="E109" s="183" t="s">
        <v>49</v>
      </c>
      <c r="F109" s="183" t="s">
        <v>50</v>
      </c>
      <c r="G109" s="183" t="s">
        <v>113</v>
      </c>
      <c r="H109" s="183" t="s">
        <v>114</v>
      </c>
      <c r="I109" s="183" t="s">
        <v>115</v>
      </c>
      <c r="J109" s="183" t="s">
        <v>96</v>
      </c>
      <c r="K109" s="184" t="s">
        <v>116</v>
      </c>
      <c r="L109" s="185"/>
      <c r="M109" s="95" t="s">
        <v>19</v>
      </c>
      <c r="N109" s="96" t="s">
        <v>38</v>
      </c>
      <c r="O109" s="96" t="s">
        <v>117</v>
      </c>
      <c r="P109" s="96" t="s">
        <v>118</v>
      </c>
      <c r="Q109" s="96" t="s">
        <v>119</v>
      </c>
      <c r="R109" s="96" t="s">
        <v>120</v>
      </c>
      <c r="S109" s="96" t="s">
        <v>121</v>
      </c>
      <c r="T109" s="97" t="s">
        <v>122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</row>
    <row r="110" s="2" customFormat="1" ht="22.8" customHeight="1">
      <c r="A110" s="41"/>
      <c r="B110" s="42"/>
      <c r="C110" s="102" t="s">
        <v>123</v>
      </c>
      <c r="D110" s="43"/>
      <c r="E110" s="43"/>
      <c r="F110" s="43"/>
      <c r="G110" s="43"/>
      <c r="H110" s="43"/>
      <c r="I110" s="43"/>
      <c r="J110" s="186">
        <f>BK110</f>
        <v>0</v>
      </c>
      <c r="K110" s="43"/>
      <c r="L110" s="47"/>
      <c r="M110" s="98"/>
      <c r="N110" s="187"/>
      <c r="O110" s="99"/>
      <c r="P110" s="188">
        <f>P111</f>
        <v>0</v>
      </c>
      <c r="Q110" s="99"/>
      <c r="R110" s="188">
        <f>R111</f>
        <v>6465.3619903100016</v>
      </c>
      <c r="S110" s="99"/>
      <c r="T110" s="189">
        <f>T111</f>
        <v>0.073499999999999996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67</v>
      </c>
      <c r="AU110" s="20" t="s">
        <v>97</v>
      </c>
      <c r="BK110" s="190">
        <f>BK111</f>
        <v>0</v>
      </c>
    </row>
    <row r="111" s="12" customFormat="1" ht="25.92" customHeight="1">
      <c r="A111" s="12"/>
      <c r="B111" s="191"/>
      <c r="C111" s="192"/>
      <c r="D111" s="193" t="s">
        <v>67</v>
      </c>
      <c r="E111" s="194" t="s">
        <v>124</v>
      </c>
      <c r="F111" s="194" t="s">
        <v>125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P112+P126+P129+P168+P192+P210+P228+P246+P264+P270+P418+P428+P437+P444+P468+P475+P533</f>
        <v>0</v>
      </c>
      <c r="Q111" s="199"/>
      <c r="R111" s="200">
        <f>R112+R126+R129+R168+R192+R210+R228+R246+R264+R270+R418+R428+R437+R444+R468+R475+R533</f>
        <v>6465.3619903100016</v>
      </c>
      <c r="S111" s="199"/>
      <c r="T111" s="201">
        <f>T112+T126+T129+T168+T192+T210+T228+T246+T264+T270+T418+T428+T437+T444+T468+T475+T533</f>
        <v>0.073499999999999996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76</v>
      </c>
      <c r="AT111" s="203" t="s">
        <v>67</v>
      </c>
      <c r="AU111" s="203" t="s">
        <v>68</v>
      </c>
      <c r="AY111" s="202" t="s">
        <v>126</v>
      </c>
      <c r="BK111" s="204">
        <f>BK112+BK126+BK129+BK168+BK192+BK210+BK228+BK246+BK264+BK270+BK418+BK428+BK437+BK444+BK468+BK475+BK533</f>
        <v>0</v>
      </c>
    </row>
    <row r="112" s="12" customFormat="1" ht="22.8" customHeight="1">
      <c r="A112" s="12"/>
      <c r="B112" s="191"/>
      <c r="C112" s="192"/>
      <c r="D112" s="193" t="s">
        <v>67</v>
      </c>
      <c r="E112" s="205" t="s">
        <v>841</v>
      </c>
      <c r="F112" s="205" t="s">
        <v>842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SUM(P113:P125)</f>
        <v>0</v>
      </c>
      <c r="Q112" s="199"/>
      <c r="R112" s="200">
        <f>SUM(R113:R125)</f>
        <v>0</v>
      </c>
      <c r="S112" s="199"/>
      <c r="T112" s="201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76</v>
      </c>
      <c r="AT112" s="203" t="s">
        <v>67</v>
      </c>
      <c r="AU112" s="203" t="s">
        <v>76</v>
      </c>
      <c r="AY112" s="202" t="s">
        <v>126</v>
      </c>
      <c r="BK112" s="204">
        <f>SUM(BK113:BK125)</f>
        <v>0</v>
      </c>
    </row>
    <row r="113" s="2" customFormat="1" ht="24.15" customHeight="1">
      <c r="A113" s="41"/>
      <c r="B113" s="42"/>
      <c r="C113" s="207" t="s">
        <v>76</v>
      </c>
      <c r="D113" s="207" t="s">
        <v>128</v>
      </c>
      <c r="E113" s="208" t="s">
        <v>843</v>
      </c>
      <c r="F113" s="209" t="s">
        <v>844</v>
      </c>
      <c r="G113" s="210" t="s">
        <v>165</v>
      </c>
      <c r="H113" s="211">
        <v>310</v>
      </c>
      <c r="I113" s="212"/>
      <c r="J113" s="213">
        <f>ROUND(I113*H113,2)</f>
        <v>0</v>
      </c>
      <c r="K113" s="209" t="s">
        <v>150</v>
      </c>
      <c r="L113" s="47"/>
      <c r="M113" s="214" t="s">
        <v>19</v>
      </c>
      <c r="N113" s="215" t="s">
        <v>39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133</v>
      </c>
      <c r="AT113" s="218" t="s">
        <v>128</v>
      </c>
      <c r="AU113" s="218" t="s">
        <v>78</v>
      </c>
      <c r="AY113" s="20" t="s">
        <v>126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76</v>
      </c>
      <c r="BK113" s="219">
        <f>ROUND(I113*H113,2)</f>
        <v>0</v>
      </c>
      <c r="BL113" s="20" t="s">
        <v>133</v>
      </c>
      <c r="BM113" s="218" t="s">
        <v>845</v>
      </c>
    </row>
    <row r="114" s="2" customFormat="1">
      <c r="A114" s="41"/>
      <c r="B114" s="42"/>
      <c r="C114" s="43"/>
      <c r="D114" s="264" t="s">
        <v>152</v>
      </c>
      <c r="E114" s="43"/>
      <c r="F114" s="265" t="s">
        <v>846</v>
      </c>
      <c r="G114" s="43"/>
      <c r="H114" s="43"/>
      <c r="I114" s="266"/>
      <c r="J114" s="43"/>
      <c r="K114" s="43"/>
      <c r="L114" s="47"/>
      <c r="M114" s="267"/>
      <c r="N114" s="268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152</v>
      </c>
      <c r="AU114" s="20" t="s">
        <v>78</v>
      </c>
    </row>
    <row r="115" s="2" customFormat="1" ht="24.15" customHeight="1">
      <c r="A115" s="41"/>
      <c r="B115" s="42"/>
      <c r="C115" s="207" t="s">
        <v>78</v>
      </c>
      <c r="D115" s="207" t="s">
        <v>128</v>
      </c>
      <c r="E115" s="208" t="s">
        <v>847</v>
      </c>
      <c r="F115" s="209" t="s">
        <v>848</v>
      </c>
      <c r="G115" s="210" t="s">
        <v>165</v>
      </c>
      <c r="H115" s="211">
        <v>27900</v>
      </c>
      <c r="I115" s="212"/>
      <c r="J115" s="213">
        <f>ROUND(I115*H115,2)</f>
        <v>0</v>
      </c>
      <c r="K115" s="209" t="s">
        <v>150</v>
      </c>
      <c r="L115" s="47"/>
      <c r="M115" s="214" t="s">
        <v>19</v>
      </c>
      <c r="N115" s="215" t="s">
        <v>39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133</v>
      </c>
      <c r="AT115" s="218" t="s">
        <v>128</v>
      </c>
      <c r="AU115" s="218" t="s">
        <v>78</v>
      </c>
      <c r="AY115" s="20" t="s">
        <v>126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76</v>
      </c>
      <c r="BK115" s="219">
        <f>ROUND(I115*H115,2)</f>
        <v>0</v>
      </c>
      <c r="BL115" s="20" t="s">
        <v>133</v>
      </c>
      <c r="BM115" s="218" t="s">
        <v>849</v>
      </c>
    </row>
    <row r="116" s="2" customFormat="1">
      <c r="A116" s="41"/>
      <c r="B116" s="42"/>
      <c r="C116" s="43"/>
      <c r="D116" s="264" t="s">
        <v>152</v>
      </c>
      <c r="E116" s="43"/>
      <c r="F116" s="265" t="s">
        <v>850</v>
      </c>
      <c r="G116" s="43"/>
      <c r="H116" s="43"/>
      <c r="I116" s="266"/>
      <c r="J116" s="43"/>
      <c r="K116" s="43"/>
      <c r="L116" s="47"/>
      <c r="M116" s="267"/>
      <c r="N116" s="268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152</v>
      </c>
      <c r="AU116" s="20" t="s">
        <v>78</v>
      </c>
    </row>
    <row r="117" s="13" customFormat="1">
      <c r="A117" s="13"/>
      <c r="B117" s="220"/>
      <c r="C117" s="221"/>
      <c r="D117" s="222" t="s">
        <v>134</v>
      </c>
      <c r="E117" s="223" t="s">
        <v>19</v>
      </c>
      <c r="F117" s="224" t="s">
        <v>851</v>
      </c>
      <c r="G117" s="221"/>
      <c r="H117" s="225">
        <v>27900</v>
      </c>
      <c r="I117" s="226"/>
      <c r="J117" s="221"/>
      <c r="K117" s="221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134</v>
      </c>
      <c r="AU117" s="231" t="s">
        <v>78</v>
      </c>
      <c r="AV117" s="13" t="s">
        <v>78</v>
      </c>
      <c r="AW117" s="13" t="s">
        <v>135</v>
      </c>
      <c r="AX117" s="13" t="s">
        <v>76</v>
      </c>
      <c r="AY117" s="231" t="s">
        <v>126</v>
      </c>
    </row>
    <row r="118" s="2" customFormat="1" ht="24.15" customHeight="1">
      <c r="A118" s="41"/>
      <c r="B118" s="42"/>
      <c r="C118" s="207" t="s">
        <v>138</v>
      </c>
      <c r="D118" s="207" t="s">
        <v>128</v>
      </c>
      <c r="E118" s="208" t="s">
        <v>852</v>
      </c>
      <c r="F118" s="209" t="s">
        <v>853</v>
      </c>
      <c r="G118" s="210" t="s">
        <v>165</v>
      </c>
      <c r="H118" s="211">
        <v>310</v>
      </c>
      <c r="I118" s="212"/>
      <c r="J118" s="213">
        <f>ROUND(I118*H118,2)</f>
        <v>0</v>
      </c>
      <c r="K118" s="209" t="s">
        <v>150</v>
      </c>
      <c r="L118" s="47"/>
      <c r="M118" s="214" t="s">
        <v>19</v>
      </c>
      <c r="N118" s="215" t="s">
        <v>39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180</v>
      </c>
      <c r="AT118" s="218" t="s">
        <v>128</v>
      </c>
      <c r="AU118" s="218" t="s">
        <v>78</v>
      </c>
      <c r="AY118" s="20" t="s">
        <v>126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76</v>
      </c>
      <c r="BK118" s="219">
        <f>ROUND(I118*H118,2)</f>
        <v>0</v>
      </c>
      <c r="BL118" s="20" t="s">
        <v>180</v>
      </c>
      <c r="BM118" s="218" t="s">
        <v>854</v>
      </c>
    </row>
    <row r="119" s="2" customFormat="1">
      <c r="A119" s="41"/>
      <c r="B119" s="42"/>
      <c r="C119" s="43"/>
      <c r="D119" s="264" t="s">
        <v>152</v>
      </c>
      <c r="E119" s="43"/>
      <c r="F119" s="265" t="s">
        <v>855</v>
      </c>
      <c r="G119" s="43"/>
      <c r="H119" s="43"/>
      <c r="I119" s="266"/>
      <c r="J119" s="43"/>
      <c r="K119" s="43"/>
      <c r="L119" s="47"/>
      <c r="M119" s="267"/>
      <c r="N119" s="268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78</v>
      </c>
    </row>
    <row r="120" s="13" customFormat="1">
      <c r="A120" s="13"/>
      <c r="B120" s="220"/>
      <c r="C120" s="221"/>
      <c r="D120" s="222" t="s">
        <v>134</v>
      </c>
      <c r="E120" s="223" t="s">
        <v>19</v>
      </c>
      <c r="F120" s="224" t="s">
        <v>856</v>
      </c>
      <c r="G120" s="221"/>
      <c r="H120" s="225">
        <v>310</v>
      </c>
      <c r="I120" s="226"/>
      <c r="J120" s="221"/>
      <c r="K120" s="221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134</v>
      </c>
      <c r="AU120" s="231" t="s">
        <v>78</v>
      </c>
      <c r="AV120" s="13" t="s">
        <v>78</v>
      </c>
      <c r="AW120" s="13" t="s">
        <v>135</v>
      </c>
      <c r="AX120" s="13" t="s">
        <v>76</v>
      </c>
      <c r="AY120" s="231" t="s">
        <v>126</v>
      </c>
    </row>
    <row r="121" s="2" customFormat="1" ht="16.5" customHeight="1">
      <c r="A121" s="41"/>
      <c r="B121" s="42"/>
      <c r="C121" s="207" t="s">
        <v>133</v>
      </c>
      <c r="D121" s="207" t="s">
        <v>128</v>
      </c>
      <c r="E121" s="208" t="s">
        <v>857</v>
      </c>
      <c r="F121" s="209" t="s">
        <v>858</v>
      </c>
      <c r="G121" s="210" t="s">
        <v>165</v>
      </c>
      <c r="H121" s="211">
        <v>310</v>
      </c>
      <c r="I121" s="212"/>
      <c r="J121" s="213">
        <f>ROUND(I121*H121,2)</f>
        <v>0</v>
      </c>
      <c r="K121" s="209" t="s">
        <v>150</v>
      </c>
      <c r="L121" s="47"/>
      <c r="M121" s="214" t="s">
        <v>19</v>
      </c>
      <c r="N121" s="215" t="s">
        <v>39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133</v>
      </c>
      <c r="AT121" s="218" t="s">
        <v>128</v>
      </c>
      <c r="AU121" s="218" t="s">
        <v>78</v>
      </c>
      <c r="AY121" s="20" t="s">
        <v>126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76</v>
      </c>
      <c r="BK121" s="219">
        <f>ROUND(I121*H121,2)</f>
        <v>0</v>
      </c>
      <c r="BL121" s="20" t="s">
        <v>133</v>
      </c>
      <c r="BM121" s="218" t="s">
        <v>859</v>
      </c>
    </row>
    <row r="122" s="2" customFormat="1">
      <c r="A122" s="41"/>
      <c r="B122" s="42"/>
      <c r="C122" s="43"/>
      <c r="D122" s="264" t="s">
        <v>152</v>
      </c>
      <c r="E122" s="43"/>
      <c r="F122" s="265" t="s">
        <v>860</v>
      </c>
      <c r="G122" s="43"/>
      <c r="H122" s="43"/>
      <c r="I122" s="266"/>
      <c r="J122" s="43"/>
      <c r="K122" s="43"/>
      <c r="L122" s="47"/>
      <c r="M122" s="267"/>
      <c r="N122" s="268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78</v>
      </c>
    </row>
    <row r="123" s="2" customFormat="1" ht="24.15" customHeight="1">
      <c r="A123" s="41"/>
      <c r="B123" s="42"/>
      <c r="C123" s="207" t="s">
        <v>146</v>
      </c>
      <c r="D123" s="207" t="s">
        <v>128</v>
      </c>
      <c r="E123" s="208" t="s">
        <v>861</v>
      </c>
      <c r="F123" s="209" t="s">
        <v>862</v>
      </c>
      <c r="G123" s="210" t="s">
        <v>165</v>
      </c>
      <c r="H123" s="211">
        <v>7440</v>
      </c>
      <c r="I123" s="212"/>
      <c r="J123" s="213">
        <f>ROUND(I123*H123,2)</f>
        <v>0</v>
      </c>
      <c r="K123" s="209" t="s">
        <v>150</v>
      </c>
      <c r="L123" s="47"/>
      <c r="M123" s="214" t="s">
        <v>19</v>
      </c>
      <c r="N123" s="215" t="s">
        <v>39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133</v>
      </c>
      <c r="AT123" s="218" t="s">
        <v>128</v>
      </c>
      <c r="AU123" s="218" t="s">
        <v>78</v>
      </c>
      <c r="AY123" s="20" t="s">
        <v>126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76</v>
      </c>
      <c r="BK123" s="219">
        <f>ROUND(I123*H123,2)</f>
        <v>0</v>
      </c>
      <c r="BL123" s="20" t="s">
        <v>133</v>
      </c>
      <c r="BM123" s="218" t="s">
        <v>863</v>
      </c>
    </row>
    <row r="124" s="2" customFormat="1">
      <c r="A124" s="41"/>
      <c r="B124" s="42"/>
      <c r="C124" s="43"/>
      <c r="D124" s="264" t="s">
        <v>152</v>
      </c>
      <c r="E124" s="43"/>
      <c r="F124" s="265" t="s">
        <v>864</v>
      </c>
      <c r="G124" s="43"/>
      <c r="H124" s="43"/>
      <c r="I124" s="266"/>
      <c r="J124" s="43"/>
      <c r="K124" s="43"/>
      <c r="L124" s="47"/>
      <c r="M124" s="267"/>
      <c r="N124" s="268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152</v>
      </c>
      <c r="AU124" s="20" t="s">
        <v>78</v>
      </c>
    </row>
    <row r="125" s="13" customFormat="1">
      <c r="A125" s="13"/>
      <c r="B125" s="220"/>
      <c r="C125" s="221"/>
      <c r="D125" s="222" t="s">
        <v>134</v>
      </c>
      <c r="E125" s="223" t="s">
        <v>19</v>
      </c>
      <c r="F125" s="224" t="s">
        <v>865</v>
      </c>
      <c r="G125" s="221"/>
      <c r="H125" s="225">
        <v>7440</v>
      </c>
      <c r="I125" s="226"/>
      <c r="J125" s="221"/>
      <c r="K125" s="221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134</v>
      </c>
      <c r="AU125" s="231" t="s">
        <v>78</v>
      </c>
      <c r="AV125" s="13" t="s">
        <v>78</v>
      </c>
      <c r="AW125" s="13" t="s">
        <v>135</v>
      </c>
      <c r="AX125" s="13" t="s">
        <v>76</v>
      </c>
      <c r="AY125" s="231" t="s">
        <v>126</v>
      </c>
    </row>
    <row r="126" s="12" customFormat="1" ht="22.8" customHeight="1">
      <c r="A126" s="12"/>
      <c r="B126" s="191"/>
      <c r="C126" s="192"/>
      <c r="D126" s="193" t="s">
        <v>67</v>
      </c>
      <c r="E126" s="205" t="s">
        <v>444</v>
      </c>
      <c r="F126" s="205" t="s">
        <v>445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SUM(P127:P128)</f>
        <v>0</v>
      </c>
      <c r="Q126" s="199"/>
      <c r="R126" s="200">
        <f>SUM(R127:R128)</f>
        <v>0</v>
      </c>
      <c r="S126" s="199"/>
      <c r="T126" s="20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76</v>
      </c>
      <c r="AT126" s="203" t="s">
        <v>67</v>
      </c>
      <c r="AU126" s="203" t="s">
        <v>76</v>
      </c>
      <c r="AY126" s="202" t="s">
        <v>126</v>
      </c>
      <c r="BK126" s="204">
        <f>SUM(BK127:BK128)</f>
        <v>0</v>
      </c>
    </row>
    <row r="127" s="2" customFormat="1" ht="33" customHeight="1">
      <c r="A127" s="41"/>
      <c r="B127" s="42"/>
      <c r="C127" s="207" t="s">
        <v>145</v>
      </c>
      <c r="D127" s="207" t="s">
        <v>128</v>
      </c>
      <c r="E127" s="208" t="s">
        <v>866</v>
      </c>
      <c r="F127" s="209" t="s">
        <v>867</v>
      </c>
      <c r="G127" s="210" t="s">
        <v>196</v>
      </c>
      <c r="H127" s="211">
        <v>5.8419999999999996</v>
      </c>
      <c r="I127" s="212"/>
      <c r="J127" s="213">
        <f>ROUND(I127*H127,2)</f>
        <v>0</v>
      </c>
      <c r="K127" s="209" t="s">
        <v>150</v>
      </c>
      <c r="L127" s="47"/>
      <c r="M127" s="214" t="s">
        <v>19</v>
      </c>
      <c r="N127" s="215" t="s">
        <v>39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133</v>
      </c>
      <c r="AT127" s="218" t="s">
        <v>128</v>
      </c>
      <c r="AU127" s="218" t="s">
        <v>78</v>
      </c>
      <c r="AY127" s="20" t="s">
        <v>126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76</v>
      </c>
      <c r="BK127" s="219">
        <f>ROUND(I127*H127,2)</f>
        <v>0</v>
      </c>
      <c r="BL127" s="20" t="s">
        <v>133</v>
      </c>
      <c r="BM127" s="218" t="s">
        <v>868</v>
      </c>
    </row>
    <row r="128" s="2" customFormat="1">
      <c r="A128" s="41"/>
      <c r="B128" s="42"/>
      <c r="C128" s="43"/>
      <c r="D128" s="264" t="s">
        <v>152</v>
      </c>
      <c r="E128" s="43"/>
      <c r="F128" s="265" t="s">
        <v>869</v>
      </c>
      <c r="G128" s="43"/>
      <c r="H128" s="43"/>
      <c r="I128" s="266"/>
      <c r="J128" s="43"/>
      <c r="K128" s="43"/>
      <c r="L128" s="47"/>
      <c r="M128" s="267"/>
      <c r="N128" s="268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78</v>
      </c>
    </row>
    <row r="129" s="12" customFormat="1" ht="22.8" customHeight="1">
      <c r="A129" s="12"/>
      <c r="B129" s="191"/>
      <c r="C129" s="192"/>
      <c r="D129" s="193" t="s">
        <v>67</v>
      </c>
      <c r="E129" s="205" t="s">
        <v>870</v>
      </c>
      <c r="F129" s="205" t="s">
        <v>871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P130+P148</f>
        <v>0</v>
      </c>
      <c r="Q129" s="199"/>
      <c r="R129" s="200">
        <f>R130+R148</f>
        <v>144.184157</v>
      </c>
      <c r="S129" s="199"/>
      <c r="T129" s="201">
        <f>T130+T148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78</v>
      </c>
      <c r="AT129" s="203" t="s">
        <v>67</v>
      </c>
      <c r="AU129" s="203" t="s">
        <v>76</v>
      </c>
      <c r="AY129" s="202" t="s">
        <v>126</v>
      </c>
      <c r="BK129" s="204">
        <f>BK130+BK148</f>
        <v>0</v>
      </c>
    </row>
    <row r="130" s="12" customFormat="1" ht="20.88" customHeight="1">
      <c r="A130" s="12"/>
      <c r="B130" s="191"/>
      <c r="C130" s="192"/>
      <c r="D130" s="193" t="s">
        <v>67</v>
      </c>
      <c r="E130" s="205" t="s">
        <v>872</v>
      </c>
      <c r="F130" s="205" t="s">
        <v>873</v>
      </c>
      <c r="G130" s="192"/>
      <c r="H130" s="192"/>
      <c r="I130" s="195"/>
      <c r="J130" s="206">
        <f>BK130</f>
        <v>0</v>
      </c>
      <c r="K130" s="192"/>
      <c r="L130" s="197"/>
      <c r="M130" s="198"/>
      <c r="N130" s="199"/>
      <c r="O130" s="199"/>
      <c r="P130" s="200">
        <f>SUM(P131:P147)</f>
        <v>0</v>
      </c>
      <c r="Q130" s="199"/>
      <c r="R130" s="200">
        <f>SUM(R131:R147)</f>
        <v>122.376113</v>
      </c>
      <c r="S130" s="199"/>
      <c r="T130" s="201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78</v>
      </c>
      <c r="AT130" s="203" t="s">
        <v>67</v>
      </c>
      <c r="AU130" s="203" t="s">
        <v>78</v>
      </c>
      <c r="AY130" s="202" t="s">
        <v>126</v>
      </c>
      <c r="BK130" s="204">
        <f>SUM(BK131:BK147)</f>
        <v>0</v>
      </c>
    </row>
    <row r="131" s="2" customFormat="1" ht="16.5" customHeight="1">
      <c r="A131" s="41"/>
      <c r="B131" s="42"/>
      <c r="C131" s="207" t="s">
        <v>171</v>
      </c>
      <c r="D131" s="207" t="s">
        <v>128</v>
      </c>
      <c r="E131" s="208" t="s">
        <v>874</v>
      </c>
      <c r="F131" s="209" t="s">
        <v>875</v>
      </c>
      <c r="G131" s="210" t="s">
        <v>240</v>
      </c>
      <c r="H131" s="211">
        <v>432.10000000000002</v>
      </c>
      <c r="I131" s="212"/>
      <c r="J131" s="213">
        <f>ROUND(I131*H131,2)</f>
        <v>0</v>
      </c>
      <c r="K131" s="209" t="s">
        <v>150</v>
      </c>
      <c r="L131" s="47"/>
      <c r="M131" s="214" t="s">
        <v>19</v>
      </c>
      <c r="N131" s="215" t="s">
        <v>39</v>
      </c>
      <c r="O131" s="87"/>
      <c r="P131" s="216">
        <f>O131*H131</f>
        <v>0</v>
      </c>
      <c r="Q131" s="216">
        <v>5.0000000000000002E-05</v>
      </c>
      <c r="R131" s="216">
        <f>Q131*H131</f>
        <v>0.021605000000000003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180</v>
      </c>
      <c r="AT131" s="218" t="s">
        <v>128</v>
      </c>
      <c r="AU131" s="218" t="s">
        <v>138</v>
      </c>
      <c r="AY131" s="20" t="s">
        <v>126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76</v>
      </c>
      <c r="BK131" s="219">
        <f>ROUND(I131*H131,2)</f>
        <v>0</v>
      </c>
      <c r="BL131" s="20" t="s">
        <v>180</v>
      </c>
      <c r="BM131" s="218" t="s">
        <v>876</v>
      </c>
    </row>
    <row r="132" s="2" customFormat="1">
      <c r="A132" s="41"/>
      <c r="B132" s="42"/>
      <c r="C132" s="43"/>
      <c r="D132" s="264" t="s">
        <v>152</v>
      </c>
      <c r="E132" s="43"/>
      <c r="F132" s="265" t="s">
        <v>877</v>
      </c>
      <c r="G132" s="43"/>
      <c r="H132" s="43"/>
      <c r="I132" s="266"/>
      <c r="J132" s="43"/>
      <c r="K132" s="43"/>
      <c r="L132" s="47"/>
      <c r="M132" s="267"/>
      <c r="N132" s="268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138</v>
      </c>
    </row>
    <row r="133" s="2" customFormat="1" ht="16.5" customHeight="1">
      <c r="A133" s="41"/>
      <c r="B133" s="42"/>
      <c r="C133" s="269" t="s">
        <v>151</v>
      </c>
      <c r="D133" s="269" t="s">
        <v>222</v>
      </c>
      <c r="E133" s="270" t="s">
        <v>878</v>
      </c>
      <c r="F133" s="271" t="s">
        <v>879</v>
      </c>
      <c r="G133" s="272" t="s">
        <v>240</v>
      </c>
      <c r="H133" s="273">
        <v>318.19999999999999</v>
      </c>
      <c r="I133" s="274"/>
      <c r="J133" s="275">
        <f>ROUND(I133*H133,2)</f>
        <v>0</v>
      </c>
      <c r="K133" s="271" t="s">
        <v>880</v>
      </c>
      <c r="L133" s="276"/>
      <c r="M133" s="277" t="s">
        <v>19</v>
      </c>
      <c r="N133" s="278" t="s">
        <v>39</v>
      </c>
      <c r="O133" s="87"/>
      <c r="P133" s="216">
        <f>O133*H133</f>
        <v>0</v>
      </c>
      <c r="Q133" s="216">
        <v>0.047940000000000003</v>
      </c>
      <c r="R133" s="216">
        <f>Q133*H133</f>
        <v>15.254508000000001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241</v>
      </c>
      <c r="AT133" s="218" t="s">
        <v>222</v>
      </c>
      <c r="AU133" s="218" t="s">
        <v>138</v>
      </c>
      <c r="AY133" s="20" t="s">
        <v>126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76</v>
      </c>
      <c r="BK133" s="219">
        <f>ROUND(I133*H133,2)</f>
        <v>0</v>
      </c>
      <c r="BL133" s="20" t="s">
        <v>180</v>
      </c>
      <c r="BM133" s="218" t="s">
        <v>881</v>
      </c>
    </row>
    <row r="134" s="13" customFormat="1">
      <c r="A134" s="13"/>
      <c r="B134" s="220"/>
      <c r="C134" s="221"/>
      <c r="D134" s="222" t="s">
        <v>134</v>
      </c>
      <c r="E134" s="223" t="s">
        <v>19</v>
      </c>
      <c r="F134" s="224" t="s">
        <v>882</v>
      </c>
      <c r="G134" s="221"/>
      <c r="H134" s="225">
        <v>318.19999999999999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134</v>
      </c>
      <c r="AU134" s="231" t="s">
        <v>138</v>
      </c>
      <c r="AV134" s="13" t="s">
        <v>78</v>
      </c>
      <c r="AW134" s="13" t="s">
        <v>135</v>
      </c>
      <c r="AX134" s="13" t="s">
        <v>76</v>
      </c>
      <c r="AY134" s="231" t="s">
        <v>126</v>
      </c>
    </row>
    <row r="135" s="2" customFormat="1" ht="24.15" customHeight="1">
      <c r="A135" s="41"/>
      <c r="B135" s="42"/>
      <c r="C135" s="269" t="s">
        <v>188</v>
      </c>
      <c r="D135" s="269" t="s">
        <v>222</v>
      </c>
      <c r="E135" s="270" t="s">
        <v>883</v>
      </c>
      <c r="F135" s="271" t="s">
        <v>884</v>
      </c>
      <c r="G135" s="272" t="s">
        <v>240</v>
      </c>
      <c r="H135" s="273">
        <v>99.400000000000006</v>
      </c>
      <c r="I135" s="274"/>
      <c r="J135" s="275">
        <f>ROUND(I135*H135,2)</f>
        <v>0</v>
      </c>
      <c r="K135" s="271" t="s">
        <v>880</v>
      </c>
      <c r="L135" s="276"/>
      <c r="M135" s="277" t="s">
        <v>19</v>
      </c>
      <c r="N135" s="278" t="s">
        <v>39</v>
      </c>
      <c r="O135" s="87"/>
      <c r="P135" s="216">
        <f>O135*H135</f>
        <v>0</v>
      </c>
      <c r="Q135" s="216">
        <v>1</v>
      </c>
      <c r="R135" s="216">
        <f>Q135*H135</f>
        <v>99.400000000000006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241</v>
      </c>
      <c r="AT135" s="218" t="s">
        <v>222</v>
      </c>
      <c r="AU135" s="218" t="s">
        <v>138</v>
      </c>
      <c r="AY135" s="20" t="s">
        <v>126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76</v>
      </c>
      <c r="BK135" s="219">
        <f>ROUND(I135*H135,2)</f>
        <v>0</v>
      </c>
      <c r="BL135" s="20" t="s">
        <v>180</v>
      </c>
      <c r="BM135" s="218" t="s">
        <v>885</v>
      </c>
    </row>
    <row r="136" s="13" customFormat="1">
      <c r="A136" s="13"/>
      <c r="B136" s="220"/>
      <c r="C136" s="221"/>
      <c r="D136" s="222" t="s">
        <v>134</v>
      </c>
      <c r="E136" s="223" t="s">
        <v>19</v>
      </c>
      <c r="F136" s="224" t="s">
        <v>886</v>
      </c>
      <c r="G136" s="221"/>
      <c r="H136" s="225">
        <v>11.4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134</v>
      </c>
      <c r="AU136" s="231" t="s">
        <v>138</v>
      </c>
      <c r="AV136" s="13" t="s">
        <v>78</v>
      </c>
      <c r="AW136" s="13" t="s">
        <v>135</v>
      </c>
      <c r="AX136" s="13" t="s">
        <v>68</v>
      </c>
      <c r="AY136" s="231" t="s">
        <v>126</v>
      </c>
    </row>
    <row r="137" s="13" customFormat="1">
      <c r="A137" s="13"/>
      <c r="B137" s="220"/>
      <c r="C137" s="221"/>
      <c r="D137" s="222" t="s">
        <v>134</v>
      </c>
      <c r="E137" s="223" t="s">
        <v>19</v>
      </c>
      <c r="F137" s="224" t="s">
        <v>887</v>
      </c>
      <c r="G137" s="221"/>
      <c r="H137" s="225">
        <v>10.800000000000001</v>
      </c>
      <c r="I137" s="226"/>
      <c r="J137" s="221"/>
      <c r="K137" s="221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134</v>
      </c>
      <c r="AU137" s="231" t="s">
        <v>138</v>
      </c>
      <c r="AV137" s="13" t="s">
        <v>78</v>
      </c>
      <c r="AW137" s="13" t="s">
        <v>135</v>
      </c>
      <c r="AX137" s="13" t="s">
        <v>68</v>
      </c>
      <c r="AY137" s="231" t="s">
        <v>126</v>
      </c>
    </row>
    <row r="138" s="13" customFormat="1">
      <c r="A138" s="13"/>
      <c r="B138" s="220"/>
      <c r="C138" s="221"/>
      <c r="D138" s="222" t="s">
        <v>134</v>
      </c>
      <c r="E138" s="223" t="s">
        <v>19</v>
      </c>
      <c r="F138" s="224" t="s">
        <v>888</v>
      </c>
      <c r="G138" s="221"/>
      <c r="H138" s="225">
        <v>77.200000000000003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134</v>
      </c>
      <c r="AU138" s="231" t="s">
        <v>138</v>
      </c>
      <c r="AV138" s="13" t="s">
        <v>78</v>
      </c>
      <c r="AW138" s="13" t="s">
        <v>135</v>
      </c>
      <c r="AX138" s="13" t="s">
        <v>68</v>
      </c>
      <c r="AY138" s="231" t="s">
        <v>126</v>
      </c>
    </row>
    <row r="139" s="16" customFormat="1">
      <c r="A139" s="16"/>
      <c r="B139" s="253"/>
      <c r="C139" s="254"/>
      <c r="D139" s="222" t="s">
        <v>134</v>
      </c>
      <c r="E139" s="255" t="s">
        <v>19</v>
      </c>
      <c r="F139" s="256" t="s">
        <v>139</v>
      </c>
      <c r="G139" s="254"/>
      <c r="H139" s="257">
        <v>99.400000000000006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3" t="s">
        <v>134</v>
      </c>
      <c r="AU139" s="263" t="s">
        <v>138</v>
      </c>
      <c r="AV139" s="16" t="s">
        <v>133</v>
      </c>
      <c r="AW139" s="16" t="s">
        <v>135</v>
      </c>
      <c r="AX139" s="16" t="s">
        <v>76</v>
      </c>
      <c r="AY139" s="263" t="s">
        <v>126</v>
      </c>
    </row>
    <row r="140" s="2" customFormat="1" ht="24.15" customHeight="1">
      <c r="A140" s="41"/>
      <c r="B140" s="42"/>
      <c r="C140" s="269" t="s">
        <v>159</v>
      </c>
      <c r="D140" s="269" t="s">
        <v>222</v>
      </c>
      <c r="E140" s="270" t="s">
        <v>889</v>
      </c>
      <c r="F140" s="271" t="s">
        <v>890</v>
      </c>
      <c r="G140" s="272" t="s">
        <v>240</v>
      </c>
      <c r="H140" s="273">
        <v>6</v>
      </c>
      <c r="I140" s="274"/>
      <c r="J140" s="275">
        <f>ROUND(I140*H140,2)</f>
        <v>0</v>
      </c>
      <c r="K140" s="271" t="s">
        <v>880</v>
      </c>
      <c r="L140" s="276"/>
      <c r="M140" s="277" t="s">
        <v>19</v>
      </c>
      <c r="N140" s="278" t="s">
        <v>39</v>
      </c>
      <c r="O140" s="87"/>
      <c r="P140" s="216">
        <f>O140*H140</f>
        <v>0</v>
      </c>
      <c r="Q140" s="216">
        <v>1</v>
      </c>
      <c r="R140" s="216">
        <f>Q140*H140</f>
        <v>6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241</v>
      </c>
      <c r="AT140" s="218" t="s">
        <v>222</v>
      </c>
      <c r="AU140" s="218" t="s">
        <v>138</v>
      </c>
      <c r="AY140" s="20" t="s">
        <v>126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76</v>
      </c>
      <c r="BK140" s="219">
        <f>ROUND(I140*H140,2)</f>
        <v>0</v>
      </c>
      <c r="BL140" s="20" t="s">
        <v>180</v>
      </c>
      <c r="BM140" s="218" t="s">
        <v>891</v>
      </c>
    </row>
    <row r="141" s="13" customFormat="1">
      <c r="A141" s="13"/>
      <c r="B141" s="220"/>
      <c r="C141" s="221"/>
      <c r="D141" s="222" t="s">
        <v>134</v>
      </c>
      <c r="E141" s="223" t="s">
        <v>19</v>
      </c>
      <c r="F141" s="224" t="s">
        <v>892</v>
      </c>
      <c r="G141" s="221"/>
      <c r="H141" s="225">
        <v>6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134</v>
      </c>
      <c r="AU141" s="231" t="s">
        <v>138</v>
      </c>
      <c r="AV141" s="13" t="s">
        <v>78</v>
      </c>
      <c r="AW141" s="13" t="s">
        <v>135</v>
      </c>
      <c r="AX141" s="13" t="s">
        <v>76</v>
      </c>
      <c r="AY141" s="231" t="s">
        <v>126</v>
      </c>
    </row>
    <row r="142" s="2" customFormat="1" ht="24.15" customHeight="1">
      <c r="A142" s="41"/>
      <c r="B142" s="42"/>
      <c r="C142" s="269" t="s">
        <v>200</v>
      </c>
      <c r="D142" s="269" t="s">
        <v>222</v>
      </c>
      <c r="E142" s="270" t="s">
        <v>893</v>
      </c>
      <c r="F142" s="271" t="s">
        <v>894</v>
      </c>
      <c r="G142" s="272" t="s">
        <v>240</v>
      </c>
      <c r="H142" s="273">
        <v>1.7</v>
      </c>
      <c r="I142" s="274"/>
      <c r="J142" s="275">
        <f>ROUND(I142*H142,2)</f>
        <v>0</v>
      </c>
      <c r="K142" s="271" t="s">
        <v>880</v>
      </c>
      <c r="L142" s="276"/>
      <c r="M142" s="277" t="s">
        <v>19</v>
      </c>
      <c r="N142" s="278" t="s">
        <v>39</v>
      </c>
      <c r="O142" s="87"/>
      <c r="P142" s="216">
        <f>O142*H142</f>
        <v>0</v>
      </c>
      <c r="Q142" s="216">
        <v>1</v>
      </c>
      <c r="R142" s="216">
        <f>Q142*H142</f>
        <v>1.7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241</v>
      </c>
      <c r="AT142" s="218" t="s">
        <v>222</v>
      </c>
      <c r="AU142" s="218" t="s">
        <v>138</v>
      </c>
      <c r="AY142" s="20" t="s">
        <v>126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76</v>
      </c>
      <c r="BK142" s="219">
        <f>ROUND(I142*H142,2)</f>
        <v>0</v>
      </c>
      <c r="BL142" s="20" t="s">
        <v>180</v>
      </c>
      <c r="BM142" s="218" t="s">
        <v>895</v>
      </c>
    </row>
    <row r="143" s="13" customFormat="1">
      <c r="A143" s="13"/>
      <c r="B143" s="220"/>
      <c r="C143" s="221"/>
      <c r="D143" s="222" t="s">
        <v>134</v>
      </c>
      <c r="E143" s="223" t="s">
        <v>19</v>
      </c>
      <c r="F143" s="224" t="s">
        <v>896</v>
      </c>
      <c r="G143" s="221"/>
      <c r="H143" s="225">
        <v>1.7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134</v>
      </c>
      <c r="AU143" s="231" t="s">
        <v>138</v>
      </c>
      <c r="AV143" s="13" t="s">
        <v>78</v>
      </c>
      <c r="AW143" s="13" t="s">
        <v>135</v>
      </c>
      <c r="AX143" s="13" t="s">
        <v>76</v>
      </c>
      <c r="AY143" s="231" t="s">
        <v>126</v>
      </c>
    </row>
    <row r="144" s="2" customFormat="1" ht="16.5" customHeight="1">
      <c r="A144" s="41"/>
      <c r="B144" s="42"/>
      <c r="C144" s="269" t="s">
        <v>8</v>
      </c>
      <c r="D144" s="269" t="s">
        <v>222</v>
      </c>
      <c r="E144" s="270" t="s">
        <v>897</v>
      </c>
      <c r="F144" s="271" t="s">
        <v>898</v>
      </c>
      <c r="G144" s="272" t="s">
        <v>240</v>
      </c>
      <c r="H144" s="273">
        <v>6.7999999999999998</v>
      </c>
      <c r="I144" s="274"/>
      <c r="J144" s="275">
        <f>ROUND(I144*H144,2)</f>
        <v>0</v>
      </c>
      <c r="K144" s="271" t="s">
        <v>880</v>
      </c>
      <c r="L144" s="276"/>
      <c r="M144" s="277" t="s">
        <v>19</v>
      </c>
      <c r="N144" s="278" t="s">
        <v>39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151</v>
      </c>
      <c r="AT144" s="218" t="s">
        <v>222</v>
      </c>
      <c r="AU144" s="218" t="s">
        <v>138</v>
      </c>
      <c r="AY144" s="20" t="s">
        <v>126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76</v>
      </c>
      <c r="BK144" s="219">
        <f>ROUND(I144*H144,2)</f>
        <v>0</v>
      </c>
      <c r="BL144" s="20" t="s">
        <v>133</v>
      </c>
      <c r="BM144" s="218" t="s">
        <v>899</v>
      </c>
    </row>
    <row r="145" s="13" customFormat="1">
      <c r="A145" s="13"/>
      <c r="B145" s="220"/>
      <c r="C145" s="221"/>
      <c r="D145" s="222" t="s">
        <v>134</v>
      </c>
      <c r="E145" s="223" t="s">
        <v>19</v>
      </c>
      <c r="F145" s="224" t="s">
        <v>900</v>
      </c>
      <c r="G145" s="221"/>
      <c r="H145" s="225">
        <v>0.80000000000000004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134</v>
      </c>
      <c r="AU145" s="231" t="s">
        <v>138</v>
      </c>
      <c r="AV145" s="13" t="s">
        <v>78</v>
      </c>
      <c r="AW145" s="13" t="s">
        <v>135</v>
      </c>
      <c r="AX145" s="13" t="s">
        <v>68</v>
      </c>
      <c r="AY145" s="231" t="s">
        <v>126</v>
      </c>
    </row>
    <row r="146" s="13" customFormat="1">
      <c r="A146" s="13"/>
      <c r="B146" s="220"/>
      <c r="C146" s="221"/>
      <c r="D146" s="222" t="s">
        <v>134</v>
      </c>
      <c r="E146" s="223" t="s">
        <v>19</v>
      </c>
      <c r="F146" s="224" t="s">
        <v>901</v>
      </c>
      <c r="G146" s="221"/>
      <c r="H146" s="225">
        <v>6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134</v>
      </c>
      <c r="AU146" s="231" t="s">
        <v>138</v>
      </c>
      <c r="AV146" s="13" t="s">
        <v>78</v>
      </c>
      <c r="AW146" s="13" t="s">
        <v>135</v>
      </c>
      <c r="AX146" s="13" t="s">
        <v>68</v>
      </c>
      <c r="AY146" s="231" t="s">
        <v>126</v>
      </c>
    </row>
    <row r="147" s="16" customFormat="1">
      <c r="A147" s="16"/>
      <c r="B147" s="253"/>
      <c r="C147" s="254"/>
      <c r="D147" s="222" t="s">
        <v>134</v>
      </c>
      <c r="E147" s="255" t="s">
        <v>19</v>
      </c>
      <c r="F147" s="256" t="s">
        <v>139</v>
      </c>
      <c r="G147" s="254"/>
      <c r="H147" s="257">
        <v>6.7999999999999998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3" t="s">
        <v>134</v>
      </c>
      <c r="AU147" s="263" t="s">
        <v>138</v>
      </c>
      <c r="AV147" s="16" t="s">
        <v>133</v>
      </c>
      <c r="AW147" s="16" t="s">
        <v>135</v>
      </c>
      <c r="AX147" s="16" t="s">
        <v>76</v>
      </c>
      <c r="AY147" s="263" t="s">
        <v>126</v>
      </c>
    </row>
    <row r="148" s="12" customFormat="1" ht="20.88" customHeight="1">
      <c r="A148" s="12"/>
      <c r="B148" s="191"/>
      <c r="C148" s="192"/>
      <c r="D148" s="193" t="s">
        <v>67</v>
      </c>
      <c r="E148" s="205" t="s">
        <v>902</v>
      </c>
      <c r="F148" s="205" t="s">
        <v>903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SUM(P149:P167)</f>
        <v>0</v>
      </c>
      <c r="Q148" s="199"/>
      <c r="R148" s="200">
        <f>SUM(R149:R167)</f>
        <v>21.808044000000002</v>
      </c>
      <c r="S148" s="199"/>
      <c r="T148" s="201">
        <f>SUM(T149:T167)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78</v>
      </c>
      <c r="AT148" s="203" t="s">
        <v>67</v>
      </c>
      <c r="AU148" s="203" t="s">
        <v>78</v>
      </c>
      <c r="AY148" s="202" t="s">
        <v>126</v>
      </c>
      <c r="BK148" s="204">
        <f>SUM(BK149:BK167)</f>
        <v>0</v>
      </c>
    </row>
    <row r="149" s="2" customFormat="1" ht="16.5" customHeight="1">
      <c r="A149" s="41"/>
      <c r="B149" s="42"/>
      <c r="C149" s="207" t="s">
        <v>211</v>
      </c>
      <c r="D149" s="207" t="s">
        <v>128</v>
      </c>
      <c r="E149" s="208" t="s">
        <v>874</v>
      </c>
      <c r="F149" s="209" t="s">
        <v>875</v>
      </c>
      <c r="G149" s="210" t="s">
        <v>240</v>
      </c>
      <c r="H149" s="211">
        <v>149.40000000000001</v>
      </c>
      <c r="I149" s="212"/>
      <c r="J149" s="213">
        <f>ROUND(I149*H149,2)</f>
        <v>0</v>
      </c>
      <c r="K149" s="209" t="s">
        <v>150</v>
      </c>
      <c r="L149" s="47"/>
      <c r="M149" s="214" t="s">
        <v>19</v>
      </c>
      <c r="N149" s="215" t="s">
        <v>39</v>
      </c>
      <c r="O149" s="87"/>
      <c r="P149" s="216">
        <f>O149*H149</f>
        <v>0</v>
      </c>
      <c r="Q149" s="216">
        <v>5.0000000000000002E-05</v>
      </c>
      <c r="R149" s="216">
        <f>Q149*H149</f>
        <v>0.0074700000000000009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180</v>
      </c>
      <c r="AT149" s="218" t="s">
        <v>128</v>
      </c>
      <c r="AU149" s="218" t="s">
        <v>138</v>
      </c>
      <c r="AY149" s="20" t="s">
        <v>126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76</v>
      </c>
      <c r="BK149" s="219">
        <f>ROUND(I149*H149,2)</f>
        <v>0</v>
      </c>
      <c r="BL149" s="20" t="s">
        <v>180</v>
      </c>
      <c r="BM149" s="218" t="s">
        <v>904</v>
      </c>
    </row>
    <row r="150" s="2" customFormat="1">
      <c r="A150" s="41"/>
      <c r="B150" s="42"/>
      <c r="C150" s="43"/>
      <c r="D150" s="264" t="s">
        <v>152</v>
      </c>
      <c r="E150" s="43"/>
      <c r="F150" s="265" t="s">
        <v>877</v>
      </c>
      <c r="G150" s="43"/>
      <c r="H150" s="43"/>
      <c r="I150" s="266"/>
      <c r="J150" s="43"/>
      <c r="K150" s="43"/>
      <c r="L150" s="47"/>
      <c r="M150" s="267"/>
      <c r="N150" s="268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152</v>
      </c>
      <c r="AU150" s="20" t="s">
        <v>138</v>
      </c>
    </row>
    <row r="151" s="2" customFormat="1" ht="16.5" customHeight="1">
      <c r="A151" s="41"/>
      <c r="B151" s="42"/>
      <c r="C151" s="269" t="s">
        <v>174</v>
      </c>
      <c r="D151" s="269" t="s">
        <v>222</v>
      </c>
      <c r="E151" s="270" t="s">
        <v>905</v>
      </c>
      <c r="F151" s="271" t="s">
        <v>906</v>
      </c>
      <c r="G151" s="272" t="s">
        <v>240</v>
      </c>
      <c r="H151" s="273">
        <v>111.7</v>
      </c>
      <c r="I151" s="274"/>
      <c r="J151" s="275">
        <f>ROUND(I151*H151,2)</f>
        <v>0</v>
      </c>
      <c r="K151" s="271" t="s">
        <v>880</v>
      </c>
      <c r="L151" s="276"/>
      <c r="M151" s="277" t="s">
        <v>19</v>
      </c>
      <c r="N151" s="278" t="s">
        <v>39</v>
      </c>
      <c r="O151" s="87"/>
      <c r="P151" s="216">
        <f>O151*H151</f>
        <v>0</v>
      </c>
      <c r="Q151" s="216">
        <v>0.021899999999999999</v>
      </c>
      <c r="R151" s="216">
        <f>Q151*H151</f>
        <v>2.4462299999999999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241</v>
      </c>
      <c r="AT151" s="218" t="s">
        <v>222</v>
      </c>
      <c r="AU151" s="218" t="s">
        <v>138</v>
      </c>
      <c r="AY151" s="20" t="s">
        <v>126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76</v>
      </c>
      <c r="BK151" s="219">
        <f>ROUND(I151*H151,2)</f>
        <v>0</v>
      </c>
      <c r="BL151" s="20" t="s">
        <v>180</v>
      </c>
      <c r="BM151" s="218" t="s">
        <v>907</v>
      </c>
    </row>
    <row r="152" s="2" customFormat="1" ht="16.5" customHeight="1">
      <c r="A152" s="41"/>
      <c r="B152" s="42"/>
      <c r="C152" s="269" t="s">
        <v>232</v>
      </c>
      <c r="D152" s="269" t="s">
        <v>222</v>
      </c>
      <c r="E152" s="270" t="s">
        <v>908</v>
      </c>
      <c r="F152" s="271" t="s">
        <v>909</v>
      </c>
      <c r="G152" s="272" t="s">
        <v>240</v>
      </c>
      <c r="H152" s="273">
        <v>6.4000000000000004</v>
      </c>
      <c r="I152" s="274"/>
      <c r="J152" s="275">
        <f>ROUND(I152*H152,2)</f>
        <v>0</v>
      </c>
      <c r="K152" s="271" t="s">
        <v>150</v>
      </c>
      <c r="L152" s="276"/>
      <c r="M152" s="277" t="s">
        <v>19</v>
      </c>
      <c r="N152" s="278" t="s">
        <v>39</v>
      </c>
      <c r="O152" s="87"/>
      <c r="P152" s="216">
        <f>O152*H152</f>
        <v>0</v>
      </c>
      <c r="Q152" s="216">
        <v>0.0055500000000000002</v>
      </c>
      <c r="R152" s="216">
        <f>Q152*H152</f>
        <v>0.035520000000000003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241</v>
      </c>
      <c r="AT152" s="218" t="s">
        <v>222</v>
      </c>
      <c r="AU152" s="218" t="s">
        <v>138</v>
      </c>
      <c r="AY152" s="20" t="s">
        <v>126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76</v>
      </c>
      <c r="BK152" s="219">
        <f>ROUND(I152*H152,2)</f>
        <v>0</v>
      </c>
      <c r="BL152" s="20" t="s">
        <v>180</v>
      </c>
      <c r="BM152" s="218" t="s">
        <v>910</v>
      </c>
    </row>
    <row r="153" s="13" customFormat="1">
      <c r="A153" s="13"/>
      <c r="B153" s="220"/>
      <c r="C153" s="221"/>
      <c r="D153" s="222" t="s">
        <v>134</v>
      </c>
      <c r="E153" s="223" t="s">
        <v>19</v>
      </c>
      <c r="F153" s="224" t="s">
        <v>911</v>
      </c>
      <c r="G153" s="221"/>
      <c r="H153" s="225">
        <v>6.4000000000000004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134</v>
      </c>
      <c r="AU153" s="231" t="s">
        <v>138</v>
      </c>
      <c r="AV153" s="13" t="s">
        <v>78</v>
      </c>
      <c r="AW153" s="13" t="s">
        <v>135</v>
      </c>
      <c r="AX153" s="13" t="s">
        <v>76</v>
      </c>
      <c r="AY153" s="231" t="s">
        <v>126</v>
      </c>
    </row>
    <row r="154" s="2" customFormat="1" ht="16.5" customHeight="1">
      <c r="A154" s="41"/>
      <c r="B154" s="42"/>
      <c r="C154" s="269" t="s">
        <v>180</v>
      </c>
      <c r="D154" s="269" t="s">
        <v>222</v>
      </c>
      <c r="E154" s="270" t="s">
        <v>912</v>
      </c>
      <c r="F154" s="271" t="s">
        <v>913</v>
      </c>
      <c r="G154" s="272" t="s">
        <v>240</v>
      </c>
      <c r="H154" s="273">
        <v>5.2000000000000002</v>
      </c>
      <c r="I154" s="274"/>
      <c r="J154" s="275">
        <f>ROUND(I154*H154,2)</f>
        <v>0</v>
      </c>
      <c r="K154" s="271" t="s">
        <v>150</v>
      </c>
      <c r="L154" s="276"/>
      <c r="M154" s="277" t="s">
        <v>19</v>
      </c>
      <c r="N154" s="278" t="s">
        <v>39</v>
      </c>
      <c r="O154" s="87"/>
      <c r="P154" s="216">
        <f>O154*H154</f>
        <v>0</v>
      </c>
      <c r="Q154" s="216">
        <v>0.00362</v>
      </c>
      <c r="R154" s="216">
        <f>Q154*H154</f>
        <v>0.018824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241</v>
      </c>
      <c r="AT154" s="218" t="s">
        <v>222</v>
      </c>
      <c r="AU154" s="218" t="s">
        <v>138</v>
      </c>
      <c r="AY154" s="20" t="s">
        <v>126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76</v>
      </c>
      <c r="BK154" s="219">
        <f>ROUND(I154*H154,2)</f>
        <v>0</v>
      </c>
      <c r="BL154" s="20" t="s">
        <v>180</v>
      </c>
      <c r="BM154" s="218" t="s">
        <v>914</v>
      </c>
    </row>
    <row r="155" s="13" customFormat="1">
      <c r="A155" s="13"/>
      <c r="B155" s="220"/>
      <c r="C155" s="221"/>
      <c r="D155" s="222" t="s">
        <v>134</v>
      </c>
      <c r="E155" s="223" t="s">
        <v>19</v>
      </c>
      <c r="F155" s="224" t="s">
        <v>915</v>
      </c>
      <c r="G155" s="221"/>
      <c r="H155" s="225">
        <v>5.2000000000000002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134</v>
      </c>
      <c r="AU155" s="231" t="s">
        <v>138</v>
      </c>
      <c r="AV155" s="13" t="s">
        <v>78</v>
      </c>
      <c r="AW155" s="13" t="s">
        <v>135</v>
      </c>
      <c r="AX155" s="13" t="s">
        <v>76</v>
      </c>
      <c r="AY155" s="231" t="s">
        <v>126</v>
      </c>
    </row>
    <row r="156" s="2" customFormat="1" ht="24.15" customHeight="1">
      <c r="A156" s="41"/>
      <c r="B156" s="42"/>
      <c r="C156" s="269" t="s">
        <v>243</v>
      </c>
      <c r="D156" s="269" t="s">
        <v>222</v>
      </c>
      <c r="E156" s="270" t="s">
        <v>916</v>
      </c>
      <c r="F156" s="271" t="s">
        <v>917</v>
      </c>
      <c r="G156" s="272" t="s">
        <v>240</v>
      </c>
      <c r="H156" s="273">
        <v>8.4000000000000004</v>
      </c>
      <c r="I156" s="274"/>
      <c r="J156" s="275">
        <f>ROUND(I156*H156,2)</f>
        <v>0</v>
      </c>
      <c r="K156" s="271" t="s">
        <v>880</v>
      </c>
      <c r="L156" s="276"/>
      <c r="M156" s="277" t="s">
        <v>19</v>
      </c>
      <c r="N156" s="278" t="s">
        <v>39</v>
      </c>
      <c r="O156" s="87"/>
      <c r="P156" s="216">
        <f>O156*H156</f>
        <v>0</v>
      </c>
      <c r="Q156" s="216">
        <v>1</v>
      </c>
      <c r="R156" s="216">
        <f>Q156*H156</f>
        <v>8.4000000000000004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241</v>
      </c>
      <c r="AT156" s="218" t="s">
        <v>222</v>
      </c>
      <c r="AU156" s="218" t="s">
        <v>138</v>
      </c>
      <c r="AY156" s="20" t="s">
        <v>126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76</v>
      </c>
      <c r="BK156" s="219">
        <f>ROUND(I156*H156,2)</f>
        <v>0</v>
      </c>
      <c r="BL156" s="20" t="s">
        <v>180</v>
      </c>
      <c r="BM156" s="218" t="s">
        <v>918</v>
      </c>
    </row>
    <row r="157" s="13" customFormat="1">
      <c r="A157" s="13"/>
      <c r="B157" s="220"/>
      <c r="C157" s="221"/>
      <c r="D157" s="222" t="s">
        <v>134</v>
      </c>
      <c r="E157" s="223" t="s">
        <v>19</v>
      </c>
      <c r="F157" s="224" t="s">
        <v>919</v>
      </c>
      <c r="G157" s="221"/>
      <c r="H157" s="225">
        <v>8.4000000000000004</v>
      </c>
      <c r="I157" s="226"/>
      <c r="J157" s="221"/>
      <c r="K157" s="221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134</v>
      </c>
      <c r="AU157" s="231" t="s">
        <v>138</v>
      </c>
      <c r="AV157" s="13" t="s">
        <v>78</v>
      </c>
      <c r="AW157" s="13" t="s">
        <v>135</v>
      </c>
      <c r="AX157" s="13" t="s">
        <v>76</v>
      </c>
      <c r="AY157" s="231" t="s">
        <v>126</v>
      </c>
    </row>
    <row r="158" s="2" customFormat="1" ht="24.15" customHeight="1">
      <c r="A158" s="41"/>
      <c r="B158" s="42"/>
      <c r="C158" s="269" t="s">
        <v>191</v>
      </c>
      <c r="D158" s="269" t="s">
        <v>222</v>
      </c>
      <c r="E158" s="270" t="s">
        <v>889</v>
      </c>
      <c r="F158" s="271" t="s">
        <v>890</v>
      </c>
      <c r="G158" s="272" t="s">
        <v>240</v>
      </c>
      <c r="H158" s="273">
        <v>9.1999999999999993</v>
      </c>
      <c r="I158" s="274"/>
      <c r="J158" s="275">
        <f>ROUND(I158*H158,2)</f>
        <v>0</v>
      </c>
      <c r="K158" s="271" t="s">
        <v>880</v>
      </c>
      <c r="L158" s="276"/>
      <c r="M158" s="277" t="s">
        <v>19</v>
      </c>
      <c r="N158" s="278" t="s">
        <v>39</v>
      </c>
      <c r="O158" s="87"/>
      <c r="P158" s="216">
        <f>O158*H158</f>
        <v>0</v>
      </c>
      <c r="Q158" s="216">
        <v>1</v>
      </c>
      <c r="R158" s="216">
        <f>Q158*H158</f>
        <v>9.1999999999999993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241</v>
      </c>
      <c r="AT158" s="218" t="s">
        <v>222</v>
      </c>
      <c r="AU158" s="218" t="s">
        <v>138</v>
      </c>
      <c r="AY158" s="20" t="s">
        <v>126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76</v>
      </c>
      <c r="BK158" s="219">
        <f>ROUND(I158*H158,2)</f>
        <v>0</v>
      </c>
      <c r="BL158" s="20" t="s">
        <v>180</v>
      </c>
      <c r="BM158" s="218" t="s">
        <v>920</v>
      </c>
    </row>
    <row r="159" s="13" customFormat="1">
      <c r="A159" s="13"/>
      <c r="B159" s="220"/>
      <c r="C159" s="221"/>
      <c r="D159" s="222" t="s">
        <v>134</v>
      </c>
      <c r="E159" s="223" t="s">
        <v>19</v>
      </c>
      <c r="F159" s="224" t="s">
        <v>921</v>
      </c>
      <c r="G159" s="221"/>
      <c r="H159" s="225">
        <v>3.2000000000000002</v>
      </c>
      <c r="I159" s="226"/>
      <c r="J159" s="221"/>
      <c r="K159" s="221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134</v>
      </c>
      <c r="AU159" s="231" t="s">
        <v>138</v>
      </c>
      <c r="AV159" s="13" t="s">
        <v>78</v>
      </c>
      <c r="AW159" s="13" t="s">
        <v>135</v>
      </c>
      <c r="AX159" s="13" t="s">
        <v>68</v>
      </c>
      <c r="AY159" s="231" t="s">
        <v>126</v>
      </c>
    </row>
    <row r="160" s="13" customFormat="1">
      <c r="A160" s="13"/>
      <c r="B160" s="220"/>
      <c r="C160" s="221"/>
      <c r="D160" s="222" t="s">
        <v>134</v>
      </c>
      <c r="E160" s="223" t="s">
        <v>19</v>
      </c>
      <c r="F160" s="224" t="s">
        <v>892</v>
      </c>
      <c r="G160" s="221"/>
      <c r="H160" s="225">
        <v>6</v>
      </c>
      <c r="I160" s="226"/>
      <c r="J160" s="221"/>
      <c r="K160" s="221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134</v>
      </c>
      <c r="AU160" s="231" t="s">
        <v>138</v>
      </c>
      <c r="AV160" s="13" t="s">
        <v>78</v>
      </c>
      <c r="AW160" s="13" t="s">
        <v>135</v>
      </c>
      <c r="AX160" s="13" t="s">
        <v>68</v>
      </c>
      <c r="AY160" s="231" t="s">
        <v>126</v>
      </c>
    </row>
    <row r="161" s="16" customFormat="1">
      <c r="A161" s="16"/>
      <c r="B161" s="253"/>
      <c r="C161" s="254"/>
      <c r="D161" s="222" t="s">
        <v>134</v>
      </c>
      <c r="E161" s="255" t="s">
        <v>19</v>
      </c>
      <c r="F161" s="256" t="s">
        <v>139</v>
      </c>
      <c r="G161" s="254"/>
      <c r="H161" s="257">
        <v>9.1999999999999993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3" t="s">
        <v>134</v>
      </c>
      <c r="AU161" s="263" t="s">
        <v>138</v>
      </c>
      <c r="AV161" s="16" t="s">
        <v>133</v>
      </c>
      <c r="AW161" s="16" t="s">
        <v>135</v>
      </c>
      <c r="AX161" s="16" t="s">
        <v>76</v>
      </c>
      <c r="AY161" s="263" t="s">
        <v>126</v>
      </c>
    </row>
    <row r="162" s="2" customFormat="1" ht="24.15" customHeight="1">
      <c r="A162" s="41"/>
      <c r="B162" s="42"/>
      <c r="C162" s="269" t="s">
        <v>252</v>
      </c>
      <c r="D162" s="269" t="s">
        <v>222</v>
      </c>
      <c r="E162" s="270" t="s">
        <v>893</v>
      </c>
      <c r="F162" s="271" t="s">
        <v>894</v>
      </c>
      <c r="G162" s="272" t="s">
        <v>240</v>
      </c>
      <c r="H162" s="273">
        <v>1.7</v>
      </c>
      <c r="I162" s="274"/>
      <c r="J162" s="275">
        <f>ROUND(I162*H162,2)</f>
        <v>0</v>
      </c>
      <c r="K162" s="271" t="s">
        <v>880</v>
      </c>
      <c r="L162" s="276"/>
      <c r="M162" s="277" t="s">
        <v>19</v>
      </c>
      <c r="N162" s="278" t="s">
        <v>39</v>
      </c>
      <c r="O162" s="87"/>
      <c r="P162" s="216">
        <f>O162*H162</f>
        <v>0</v>
      </c>
      <c r="Q162" s="216">
        <v>1</v>
      </c>
      <c r="R162" s="216">
        <f>Q162*H162</f>
        <v>1.7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241</v>
      </c>
      <c r="AT162" s="218" t="s">
        <v>222</v>
      </c>
      <c r="AU162" s="218" t="s">
        <v>138</v>
      </c>
      <c r="AY162" s="20" t="s">
        <v>126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76</v>
      </c>
      <c r="BK162" s="219">
        <f>ROUND(I162*H162,2)</f>
        <v>0</v>
      </c>
      <c r="BL162" s="20" t="s">
        <v>180</v>
      </c>
      <c r="BM162" s="218" t="s">
        <v>922</v>
      </c>
    </row>
    <row r="163" s="13" customFormat="1">
      <c r="A163" s="13"/>
      <c r="B163" s="220"/>
      <c r="C163" s="221"/>
      <c r="D163" s="222" t="s">
        <v>134</v>
      </c>
      <c r="E163" s="223" t="s">
        <v>19</v>
      </c>
      <c r="F163" s="224" t="s">
        <v>896</v>
      </c>
      <c r="G163" s="221"/>
      <c r="H163" s="225">
        <v>1.7</v>
      </c>
      <c r="I163" s="226"/>
      <c r="J163" s="221"/>
      <c r="K163" s="221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134</v>
      </c>
      <c r="AU163" s="231" t="s">
        <v>138</v>
      </c>
      <c r="AV163" s="13" t="s">
        <v>78</v>
      </c>
      <c r="AW163" s="13" t="s">
        <v>135</v>
      </c>
      <c r="AX163" s="13" t="s">
        <v>76</v>
      </c>
      <c r="AY163" s="231" t="s">
        <v>126</v>
      </c>
    </row>
    <row r="164" s="2" customFormat="1" ht="16.5" customHeight="1">
      <c r="A164" s="41"/>
      <c r="B164" s="42"/>
      <c r="C164" s="269" t="s">
        <v>197</v>
      </c>
      <c r="D164" s="269" t="s">
        <v>222</v>
      </c>
      <c r="E164" s="270" t="s">
        <v>897</v>
      </c>
      <c r="F164" s="271" t="s">
        <v>898</v>
      </c>
      <c r="G164" s="272" t="s">
        <v>240</v>
      </c>
      <c r="H164" s="273">
        <v>6.7999999999999998</v>
      </c>
      <c r="I164" s="274"/>
      <c r="J164" s="275">
        <f>ROUND(I164*H164,2)</f>
        <v>0</v>
      </c>
      <c r="K164" s="271" t="s">
        <v>880</v>
      </c>
      <c r="L164" s="276"/>
      <c r="M164" s="277" t="s">
        <v>19</v>
      </c>
      <c r="N164" s="278" t="s">
        <v>39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241</v>
      </c>
      <c r="AT164" s="218" t="s">
        <v>222</v>
      </c>
      <c r="AU164" s="218" t="s">
        <v>138</v>
      </c>
      <c r="AY164" s="20" t="s">
        <v>126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76</v>
      </c>
      <c r="BK164" s="219">
        <f>ROUND(I164*H164,2)</f>
        <v>0</v>
      </c>
      <c r="BL164" s="20" t="s">
        <v>180</v>
      </c>
      <c r="BM164" s="218" t="s">
        <v>923</v>
      </c>
    </row>
    <row r="165" s="13" customFormat="1">
      <c r="A165" s="13"/>
      <c r="B165" s="220"/>
      <c r="C165" s="221"/>
      <c r="D165" s="222" t="s">
        <v>134</v>
      </c>
      <c r="E165" s="223" t="s">
        <v>19</v>
      </c>
      <c r="F165" s="224" t="s">
        <v>900</v>
      </c>
      <c r="G165" s="221"/>
      <c r="H165" s="225">
        <v>0.80000000000000004</v>
      </c>
      <c r="I165" s="226"/>
      <c r="J165" s="221"/>
      <c r="K165" s="221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134</v>
      </c>
      <c r="AU165" s="231" t="s">
        <v>138</v>
      </c>
      <c r="AV165" s="13" t="s">
        <v>78</v>
      </c>
      <c r="AW165" s="13" t="s">
        <v>135</v>
      </c>
      <c r="AX165" s="13" t="s">
        <v>68</v>
      </c>
      <c r="AY165" s="231" t="s">
        <v>126</v>
      </c>
    </row>
    <row r="166" s="13" customFormat="1">
      <c r="A166" s="13"/>
      <c r="B166" s="220"/>
      <c r="C166" s="221"/>
      <c r="D166" s="222" t="s">
        <v>134</v>
      </c>
      <c r="E166" s="223" t="s">
        <v>19</v>
      </c>
      <c r="F166" s="224" t="s">
        <v>901</v>
      </c>
      <c r="G166" s="221"/>
      <c r="H166" s="225">
        <v>6</v>
      </c>
      <c r="I166" s="226"/>
      <c r="J166" s="221"/>
      <c r="K166" s="221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134</v>
      </c>
      <c r="AU166" s="231" t="s">
        <v>138</v>
      </c>
      <c r="AV166" s="13" t="s">
        <v>78</v>
      </c>
      <c r="AW166" s="13" t="s">
        <v>135</v>
      </c>
      <c r="AX166" s="13" t="s">
        <v>68</v>
      </c>
      <c r="AY166" s="231" t="s">
        <v>126</v>
      </c>
    </row>
    <row r="167" s="16" customFormat="1">
      <c r="A167" s="16"/>
      <c r="B167" s="253"/>
      <c r="C167" s="254"/>
      <c r="D167" s="222" t="s">
        <v>134</v>
      </c>
      <c r="E167" s="255" t="s">
        <v>19</v>
      </c>
      <c r="F167" s="256" t="s">
        <v>139</v>
      </c>
      <c r="G167" s="254"/>
      <c r="H167" s="257">
        <v>6.7999999999999998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3" t="s">
        <v>134</v>
      </c>
      <c r="AU167" s="263" t="s">
        <v>138</v>
      </c>
      <c r="AV167" s="16" t="s">
        <v>133</v>
      </c>
      <c r="AW167" s="16" t="s">
        <v>135</v>
      </c>
      <c r="AX167" s="16" t="s">
        <v>76</v>
      </c>
      <c r="AY167" s="263" t="s">
        <v>126</v>
      </c>
    </row>
    <row r="168" s="12" customFormat="1" ht="22.8" customHeight="1">
      <c r="A168" s="12"/>
      <c r="B168" s="191"/>
      <c r="C168" s="192"/>
      <c r="D168" s="193" t="s">
        <v>67</v>
      </c>
      <c r="E168" s="205" t="s">
        <v>924</v>
      </c>
      <c r="F168" s="205" t="s">
        <v>925</v>
      </c>
      <c r="G168" s="192"/>
      <c r="H168" s="192"/>
      <c r="I168" s="195"/>
      <c r="J168" s="206">
        <f>BK168</f>
        <v>0</v>
      </c>
      <c r="K168" s="192"/>
      <c r="L168" s="197"/>
      <c r="M168" s="198"/>
      <c r="N168" s="199"/>
      <c r="O168" s="199"/>
      <c r="P168" s="200">
        <f>P169+SUM(P170:P181)</f>
        <v>0</v>
      </c>
      <c r="Q168" s="199"/>
      <c r="R168" s="200">
        <f>R169+SUM(R170:R181)</f>
        <v>1517.3843300000003</v>
      </c>
      <c r="S168" s="199"/>
      <c r="T168" s="201">
        <f>T169+SUM(T170:T181)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78</v>
      </c>
      <c r="AT168" s="203" t="s">
        <v>67</v>
      </c>
      <c r="AU168" s="203" t="s">
        <v>76</v>
      </c>
      <c r="AY168" s="202" t="s">
        <v>126</v>
      </c>
      <c r="BK168" s="204">
        <f>BK169+SUM(BK170:BK181)</f>
        <v>0</v>
      </c>
    </row>
    <row r="169" s="2" customFormat="1" ht="16.5" customHeight="1">
      <c r="A169" s="41"/>
      <c r="B169" s="42"/>
      <c r="C169" s="207" t="s">
        <v>7</v>
      </c>
      <c r="D169" s="207" t="s">
        <v>128</v>
      </c>
      <c r="E169" s="208" t="s">
        <v>926</v>
      </c>
      <c r="F169" s="209" t="s">
        <v>927</v>
      </c>
      <c r="G169" s="210" t="s">
        <v>240</v>
      </c>
      <c r="H169" s="211">
        <v>127</v>
      </c>
      <c r="I169" s="212"/>
      <c r="J169" s="213">
        <f>ROUND(I169*H169,2)</f>
        <v>0</v>
      </c>
      <c r="K169" s="209" t="s">
        <v>150</v>
      </c>
      <c r="L169" s="47"/>
      <c r="M169" s="214" t="s">
        <v>19</v>
      </c>
      <c r="N169" s="215" t="s">
        <v>39</v>
      </c>
      <c r="O169" s="87"/>
      <c r="P169" s="216">
        <f>O169*H169</f>
        <v>0</v>
      </c>
      <c r="Q169" s="216">
        <v>5.0000000000000002E-05</v>
      </c>
      <c r="R169" s="216">
        <f>Q169*H169</f>
        <v>0.0063500000000000006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180</v>
      </c>
      <c r="AT169" s="218" t="s">
        <v>128</v>
      </c>
      <c r="AU169" s="218" t="s">
        <v>78</v>
      </c>
      <c r="AY169" s="20" t="s">
        <v>126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76</v>
      </c>
      <c r="BK169" s="219">
        <f>ROUND(I169*H169,2)</f>
        <v>0</v>
      </c>
      <c r="BL169" s="20" t="s">
        <v>180</v>
      </c>
      <c r="BM169" s="218" t="s">
        <v>928</v>
      </c>
    </row>
    <row r="170" s="2" customFormat="1">
      <c r="A170" s="41"/>
      <c r="B170" s="42"/>
      <c r="C170" s="43"/>
      <c r="D170" s="264" t="s">
        <v>152</v>
      </c>
      <c r="E170" s="43"/>
      <c r="F170" s="265" t="s">
        <v>929</v>
      </c>
      <c r="G170" s="43"/>
      <c r="H170" s="43"/>
      <c r="I170" s="266"/>
      <c r="J170" s="43"/>
      <c r="K170" s="43"/>
      <c r="L170" s="47"/>
      <c r="M170" s="267"/>
      <c r="N170" s="268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152</v>
      </c>
      <c r="AU170" s="20" t="s">
        <v>78</v>
      </c>
    </row>
    <row r="171" s="2" customFormat="1" ht="16.5" customHeight="1">
      <c r="A171" s="41"/>
      <c r="B171" s="42"/>
      <c r="C171" s="269" t="s">
        <v>203</v>
      </c>
      <c r="D171" s="269" t="s">
        <v>222</v>
      </c>
      <c r="E171" s="270" t="s">
        <v>930</v>
      </c>
      <c r="F171" s="271" t="s">
        <v>931</v>
      </c>
      <c r="G171" s="272" t="s">
        <v>240</v>
      </c>
      <c r="H171" s="273">
        <v>102</v>
      </c>
      <c r="I171" s="274"/>
      <c r="J171" s="275">
        <f>ROUND(I171*H171,2)</f>
        <v>0</v>
      </c>
      <c r="K171" s="271" t="s">
        <v>880</v>
      </c>
      <c r="L171" s="276"/>
      <c r="M171" s="277" t="s">
        <v>19</v>
      </c>
      <c r="N171" s="278" t="s">
        <v>39</v>
      </c>
      <c r="O171" s="87"/>
      <c r="P171" s="216">
        <f>O171*H171</f>
        <v>0</v>
      </c>
      <c r="Q171" s="216">
        <v>0.0055500000000000002</v>
      </c>
      <c r="R171" s="216">
        <f>Q171*H171</f>
        <v>0.56610000000000005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241</v>
      </c>
      <c r="AT171" s="218" t="s">
        <v>222</v>
      </c>
      <c r="AU171" s="218" t="s">
        <v>78</v>
      </c>
      <c r="AY171" s="20" t="s">
        <v>126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76</v>
      </c>
      <c r="BK171" s="219">
        <f>ROUND(I171*H171,2)</f>
        <v>0</v>
      </c>
      <c r="BL171" s="20" t="s">
        <v>180</v>
      </c>
      <c r="BM171" s="218" t="s">
        <v>932</v>
      </c>
    </row>
    <row r="172" s="13" customFormat="1">
      <c r="A172" s="13"/>
      <c r="B172" s="220"/>
      <c r="C172" s="221"/>
      <c r="D172" s="222" t="s">
        <v>134</v>
      </c>
      <c r="E172" s="223" t="s">
        <v>19</v>
      </c>
      <c r="F172" s="224" t="s">
        <v>933</v>
      </c>
      <c r="G172" s="221"/>
      <c r="H172" s="225">
        <v>37.539999999999999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134</v>
      </c>
      <c r="AU172" s="231" t="s">
        <v>78</v>
      </c>
      <c r="AV172" s="13" t="s">
        <v>78</v>
      </c>
      <c r="AW172" s="13" t="s">
        <v>135</v>
      </c>
      <c r="AX172" s="13" t="s">
        <v>68</v>
      </c>
      <c r="AY172" s="231" t="s">
        <v>126</v>
      </c>
    </row>
    <row r="173" s="13" customFormat="1">
      <c r="A173" s="13"/>
      <c r="B173" s="220"/>
      <c r="C173" s="221"/>
      <c r="D173" s="222" t="s">
        <v>134</v>
      </c>
      <c r="E173" s="223" t="s">
        <v>19</v>
      </c>
      <c r="F173" s="224" t="s">
        <v>934</v>
      </c>
      <c r="G173" s="221"/>
      <c r="H173" s="225">
        <v>64.459999999999994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134</v>
      </c>
      <c r="AU173" s="231" t="s">
        <v>78</v>
      </c>
      <c r="AV173" s="13" t="s">
        <v>78</v>
      </c>
      <c r="AW173" s="13" t="s">
        <v>135</v>
      </c>
      <c r="AX173" s="13" t="s">
        <v>68</v>
      </c>
      <c r="AY173" s="231" t="s">
        <v>126</v>
      </c>
    </row>
    <row r="174" s="16" customFormat="1">
      <c r="A174" s="16"/>
      <c r="B174" s="253"/>
      <c r="C174" s="254"/>
      <c r="D174" s="222" t="s">
        <v>134</v>
      </c>
      <c r="E174" s="255" t="s">
        <v>19</v>
      </c>
      <c r="F174" s="256" t="s">
        <v>139</v>
      </c>
      <c r="G174" s="254"/>
      <c r="H174" s="257">
        <v>102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63" t="s">
        <v>134</v>
      </c>
      <c r="AU174" s="263" t="s">
        <v>78</v>
      </c>
      <c r="AV174" s="16" t="s">
        <v>133</v>
      </c>
      <c r="AW174" s="16" t="s">
        <v>135</v>
      </c>
      <c r="AX174" s="16" t="s">
        <v>76</v>
      </c>
      <c r="AY174" s="263" t="s">
        <v>126</v>
      </c>
    </row>
    <row r="175" s="2" customFormat="1" ht="24.15" customHeight="1">
      <c r="A175" s="41"/>
      <c r="B175" s="42"/>
      <c r="C175" s="269" t="s">
        <v>268</v>
      </c>
      <c r="D175" s="269" t="s">
        <v>222</v>
      </c>
      <c r="E175" s="270" t="s">
        <v>889</v>
      </c>
      <c r="F175" s="271" t="s">
        <v>890</v>
      </c>
      <c r="G175" s="272" t="s">
        <v>240</v>
      </c>
      <c r="H175" s="273">
        <v>18.199999999999999</v>
      </c>
      <c r="I175" s="274"/>
      <c r="J175" s="275">
        <f>ROUND(I175*H175,2)</f>
        <v>0</v>
      </c>
      <c r="K175" s="271" t="s">
        <v>880</v>
      </c>
      <c r="L175" s="276"/>
      <c r="M175" s="277" t="s">
        <v>19</v>
      </c>
      <c r="N175" s="278" t="s">
        <v>39</v>
      </c>
      <c r="O175" s="87"/>
      <c r="P175" s="216">
        <f>O175*H175</f>
        <v>0</v>
      </c>
      <c r="Q175" s="216">
        <v>1</v>
      </c>
      <c r="R175" s="216">
        <f>Q175*H175</f>
        <v>18.199999999999999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241</v>
      </c>
      <c r="AT175" s="218" t="s">
        <v>222</v>
      </c>
      <c r="AU175" s="218" t="s">
        <v>78</v>
      </c>
      <c r="AY175" s="20" t="s">
        <v>126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76</v>
      </c>
      <c r="BK175" s="219">
        <f>ROUND(I175*H175,2)</f>
        <v>0</v>
      </c>
      <c r="BL175" s="20" t="s">
        <v>180</v>
      </c>
      <c r="BM175" s="218" t="s">
        <v>935</v>
      </c>
    </row>
    <row r="176" s="13" customFormat="1">
      <c r="A176" s="13"/>
      <c r="B176" s="220"/>
      <c r="C176" s="221"/>
      <c r="D176" s="222" t="s">
        <v>134</v>
      </c>
      <c r="E176" s="223" t="s">
        <v>19</v>
      </c>
      <c r="F176" s="224" t="s">
        <v>936</v>
      </c>
      <c r="G176" s="221"/>
      <c r="H176" s="225">
        <v>1.3999999999999999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134</v>
      </c>
      <c r="AU176" s="231" t="s">
        <v>78</v>
      </c>
      <c r="AV176" s="13" t="s">
        <v>78</v>
      </c>
      <c r="AW176" s="13" t="s">
        <v>135</v>
      </c>
      <c r="AX176" s="13" t="s">
        <v>68</v>
      </c>
      <c r="AY176" s="231" t="s">
        <v>126</v>
      </c>
    </row>
    <row r="177" s="13" customFormat="1">
      <c r="A177" s="13"/>
      <c r="B177" s="220"/>
      <c r="C177" s="221"/>
      <c r="D177" s="222" t="s">
        <v>134</v>
      </c>
      <c r="E177" s="223" t="s">
        <v>19</v>
      </c>
      <c r="F177" s="224" t="s">
        <v>937</v>
      </c>
      <c r="G177" s="221"/>
      <c r="H177" s="225">
        <v>16.800000000000001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134</v>
      </c>
      <c r="AU177" s="231" t="s">
        <v>78</v>
      </c>
      <c r="AV177" s="13" t="s">
        <v>78</v>
      </c>
      <c r="AW177" s="13" t="s">
        <v>135</v>
      </c>
      <c r="AX177" s="13" t="s">
        <v>68</v>
      </c>
      <c r="AY177" s="231" t="s">
        <v>126</v>
      </c>
    </row>
    <row r="178" s="16" customFormat="1">
      <c r="A178" s="16"/>
      <c r="B178" s="253"/>
      <c r="C178" s="254"/>
      <c r="D178" s="222" t="s">
        <v>134</v>
      </c>
      <c r="E178" s="255" t="s">
        <v>19</v>
      </c>
      <c r="F178" s="256" t="s">
        <v>139</v>
      </c>
      <c r="G178" s="254"/>
      <c r="H178" s="257">
        <v>18.199999999999999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3" t="s">
        <v>134</v>
      </c>
      <c r="AU178" s="263" t="s">
        <v>78</v>
      </c>
      <c r="AV178" s="16" t="s">
        <v>133</v>
      </c>
      <c r="AW178" s="16" t="s">
        <v>135</v>
      </c>
      <c r="AX178" s="16" t="s">
        <v>76</v>
      </c>
      <c r="AY178" s="263" t="s">
        <v>126</v>
      </c>
    </row>
    <row r="179" s="2" customFormat="1" ht="24.15" customHeight="1">
      <c r="A179" s="41"/>
      <c r="B179" s="42"/>
      <c r="C179" s="269" t="s">
        <v>208</v>
      </c>
      <c r="D179" s="269" t="s">
        <v>222</v>
      </c>
      <c r="E179" s="270" t="s">
        <v>893</v>
      </c>
      <c r="F179" s="271" t="s">
        <v>894</v>
      </c>
      <c r="G179" s="272" t="s">
        <v>240</v>
      </c>
      <c r="H179" s="273">
        <v>6.7999999999999998</v>
      </c>
      <c r="I179" s="274"/>
      <c r="J179" s="275">
        <f>ROUND(I179*H179,2)</f>
        <v>0</v>
      </c>
      <c r="K179" s="271" t="s">
        <v>880</v>
      </c>
      <c r="L179" s="276"/>
      <c r="M179" s="277" t="s">
        <v>19</v>
      </c>
      <c r="N179" s="278" t="s">
        <v>39</v>
      </c>
      <c r="O179" s="87"/>
      <c r="P179" s="216">
        <f>O179*H179</f>
        <v>0</v>
      </c>
      <c r="Q179" s="216">
        <v>1</v>
      </c>
      <c r="R179" s="216">
        <f>Q179*H179</f>
        <v>6.7999999999999998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241</v>
      </c>
      <c r="AT179" s="218" t="s">
        <v>222</v>
      </c>
      <c r="AU179" s="218" t="s">
        <v>78</v>
      </c>
      <c r="AY179" s="20" t="s">
        <v>126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76</v>
      </c>
      <c r="BK179" s="219">
        <f>ROUND(I179*H179,2)</f>
        <v>0</v>
      </c>
      <c r="BL179" s="20" t="s">
        <v>180</v>
      </c>
      <c r="BM179" s="218" t="s">
        <v>938</v>
      </c>
    </row>
    <row r="180" s="13" customFormat="1">
      <c r="A180" s="13"/>
      <c r="B180" s="220"/>
      <c r="C180" s="221"/>
      <c r="D180" s="222" t="s">
        <v>134</v>
      </c>
      <c r="E180" s="223" t="s">
        <v>19</v>
      </c>
      <c r="F180" s="224" t="s">
        <v>939</v>
      </c>
      <c r="G180" s="221"/>
      <c r="H180" s="225">
        <v>6.7999999999999998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134</v>
      </c>
      <c r="AU180" s="231" t="s">
        <v>78</v>
      </c>
      <c r="AV180" s="13" t="s">
        <v>78</v>
      </c>
      <c r="AW180" s="13" t="s">
        <v>135</v>
      </c>
      <c r="AX180" s="13" t="s">
        <v>76</v>
      </c>
      <c r="AY180" s="231" t="s">
        <v>126</v>
      </c>
    </row>
    <row r="181" s="12" customFormat="1" ht="20.88" customHeight="1">
      <c r="A181" s="12"/>
      <c r="B181" s="191"/>
      <c r="C181" s="192"/>
      <c r="D181" s="193" t="s">
        <v>67</v>
      </c>
      <c r="E181" s="205" t="s">
        <v>940</v>
      </c>
      <c r="F181" s="205" t="s">
        <v>941</v>
      </c>
      <c r="G181" s="192"/>
      <c r="H181" s="192"/>
      <c r="I181" s="195"/>
      <c r="J181" s="206">
        <f>BK181</f>
        <v>0</v>
      </c>
      <c r="K181" s="192"/>
      <c r="L181" s="197"/>
      <c r="M181" s="198"/>
      <c r="N181" s="199"/>
      <c r="O181" s="199"/>
      <c r="P181" s="200">
        <f>SUM(P182:P191)</f>
        <v>0</v>
      </c>
      <c r="Q181" s="199"/>
      <c r="R181" s="200">
        <f>SUM(R182:R191)</f>
        <v>1491.8118800000002</v>
      </c>
      <c r="S181" s="199"/>
      <c r="T181" s="201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78</v>
      </c>
      <c r="AT181" s="203" t="s">
        <v>67</v>
      </c>
      <c r="AU181" s="203" t="s">
        <v>78</v>
      </c>
      <c r="AY181" s="202" t="s">
        <v>126</v>
      </c>
      <c r="BK181" s="204">
        <f>SUM(BK182:BK191)</f>
        <v>0</v>
      </c>
    </row>
    <row r="182" s="2" customFormat="1" ht="16.5" customHeight="1">
      <c r="A182" s="41"/>
      <c r="B182" s="42"/>
      <c r="C182" s="207" t="s">
        <v>218</v>
      </c>
      <c r="D182" s="207" t="s">
        <v>128</v>
      </c>
      <c r="E182" s="208" t="s">
        <v>942</v>
      </c>
      <c r="F182" s="209" t="s">
        <v>943</v>
      </c>
      <c r="G182" s="210" t="s">
        <v>240</v>
      </c>
      <c r="H182" s="211">
        <v>1604.8</v>
      </c>
      <c r="I182" s="212"/>
      <c r="J182" s="213">
        <f>ROUND(I182*H182,2)</f>
        <v>0</v>
      </c>
      <c r="K182" s="209" t="s">
        <v>150</v>
      </c>
      <c r="L182" s="47"/>
      <c r="M182" s="214" t="s">
        <v>19</v>
      </c>
      <c r="N182" s="215" t="s">
        <v>39</v>
      </c>
      <c r="O182" s="87"/>
      <c r="P182" s="216">
        <f>O182*H182</f>
        <v>0</v>
      </c>
      <c r="Q182" s="216">
        <v>5.0000000000000002E-05</v>
      </c>
      <c r="R182" s="216">
        <f>Q182*H182</f>
        <v>0.080240000000000006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180</v>
      </c>
      <c r="AT182" s="218" t="s">
        <v>128</v>
      </c>
      <c r="AU182" s="218" t="s">
        <v>138</v>
      </c>
      <c r="AY182" s="20" t="s">
        <v>126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76</v>
      </c>
      <c r="BK182" s="219">
        <f>ROUND(I182*H182,2)</f>
        <v>0</v>
      </c>
      <c r="BL182" s="20" t="s">
        <v>180</v>
      </c>
      <c r="BM182" s="218" t="s">
        <v>944</v>
      </c>
    </row>
    <row r="183" s="2" customFormat="1">
      <c r="A183" s="41"/>
      <c r="B183" s="42"/>
      <c r="C183" s="43"/>
      <c r="D183" s="264" t="s">
        <v>152</v>
      </c>
      <c r="E183" s="43"/>
      <c r="F183" s="265" t="s">
        <v>945</v>
      </c>
      <c r="G183" s="43"/>
      <c r="H183" s="43"/>
      <c r="I183" s="266"/>
      <c r="J183" s="43"/>
      <c r="K183" s="43"/>
      <c r="L183" s="47"/>
      <c r="M183" s="267"/>
      <c r="N183" s="268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152</v>
      </c>
      <c r="AU183" s="20" t="s">
        <v>138</v>
      </c>
    </row>
    <row r="184" s="2" customFormat="1" ht="16.5" customHeight="1">
      <c r="A184" s="41"/>
      <c r="B184" s="42"/>
      <c r="C184" s="269" t="s">
        <v>214</v>
      </c>
      <c r="D184" s="269" t="s">
        <v>222</v>
      </c>
      <c r="E184" s="270" t="s">
        <v>946</v>
      </c>
      <c r="F184" s="271" t="s">
        <v>947</v>
      </c>
      <c r="G184" s="272" t="s">
        <v>240</v>
      </c>
      <c r="H184" s="273">
        <v>115.59999999999999</v>
      </c>
      <c r="I184" s="274"/>
      <c r="J184" s="275">
        <f>ROUND(I184*H184,2)</f>
        <v>0</v>
      </c>
      <c r="K184" s="271" t="s">
        <v>880</v>
      </c>
      <c r="L184" s="276"/>
      <c r="M184" s="277" t="s">
        <v>19</v>
      </c>
      <c r="N184" s="278" t="s">
        <v>39</v>
      </c>
      <c r="O184" s="87"/>
      <c r="P184" s="216">
        <f>O184*H184</f>
        <v>0</v>
      </c>
      <c r="Q184" s="216">
        <v>0.021899999999999999</v>
      </c>
      <c r="R184" s="216">
        <f>Q184*H184</f>
        <v>2.5316399999999999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241</v>
      </c>
      <c r="AT184" s="218" t="s">
        <v>222</v>
      </c>
      <c r="AU184" s="218" t="s">
        <v>138</v>
      </c>
      <c r="AY184" s="20" t="s">
        <v>126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76</v>
      </c>
      <c r="BK184" s="219">
        <f>ROUND(I184*H184,2)</f>
        <v>0</v>
      </c>
      <c r="BL184" s="20" t="s">
        <v>180</v>
      </c>
      <c r="BM184" s="218" t="s">
        <v>948</v>
      </c>
    </row>
    <row r="185" s="13" customFormat="1">
      <c r="A185" s="13"/>
      <c r="B185" s="220"/>
      <c r="C185" s="221"/>
      <c r="D185" s="222" t="s">
        <v>134</v>
      </c>
      <c r="E185" s="223" t="s">
        <v>19</v>
      </c>
      <c r="F185" s="224" t="s">
        <v>949</v>
      </c>
      <c r="G185" s="221"/>
      <c r="H185" s="225">
        <v>115.59999999999999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134</v>
      </c>
      <c r="AU185" s="231" t="s">
        <v>138</v>
      </c>
      <c r="AV185" s="13" t="s">
        <v>78</v>
      </c>
      <c r="AW185" s="13" t="s">
        <v>135</v>
      </c>
      <c r="AX185" s="13" t="s">
        <v>76</v>
      </c>
      <c r="AY185" s="231" t="s">
        <v>126</v>
      </c>
    </row>
    <row r="186" s="2" customFormat="1" ht="24.15" customHeight="1">
      <c r="A186" s="41"/>
      <c r="B186" s="42"/>
      <c r="C186" s="269" t="s">
        <v>220</v>
      </c>
      <c r="D186" s="269" t="s">
        <v>222</v>
      </c>
      <c r="E186" s="270" t="s">
        <v>883</v>
      </c>
      <c r="F186" s="271" t="s">
        <v>884</v>
      </c>
      <c r="G186" s="272" t="s">
        <v>240</v>
      </c>
      <c r="H186" s="273">
        <v>901</v>
      </c>
      <c r="I186" s="274"/>
      <c r="J186" s="275">
        <f>ROUND(I186*H186,2)</f>
        <v>0</v>
      </c>
      <c r="K186" s="271" t="s">
        <v>880</v>
      </c>
      <c r="L186" s="276"/>
      <c r="M186" s="277" t="s">
        <v>19</v>
      </c>
      <c r="N186" s="278" t="s">
        <v>39</v>
      </c>
      <c r="O186" s="87"/>
      <c r="P186" s="216">
        <f>O186*H186</f>
        <v>0</v>
      </c>
      <c r="Q186" s="216">
        <v>1</v>
      </c>
      <c r="R186" s="216">
        <f>Q186*H186</f>
        <v>901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241</v>
      </c>
      <c r="AT186" s="218" t="s">
        <v>222</v>
      </c>
      <c r="AU186" s="218" t="s">
        <v>138</v>
      </c>
      <c r="AY186" s="20" t="s">
        <v>126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76</v>
      </c>
      <c r="BK186" s="219">
        <f>ROUND(I186*H186,2)</f>
        <v>0</v>
      </c>
      <c r="BL186" s="20" t="s">
        <v>180</v>
      </c>
      <c r="BM186" s="218" t="s">
        <v>950</v>
      </c>
    </row>
    <row r="187" s="13" customFormat="1">
      <c r="A187" s="13"/>
      <c r="B187" s="220"/>
      <c r="C187" s="221"/>
      <c r="D187" s="222" t="s">
        <v>134</v>
      </c>
      <c r="E187" s="223" t="s">
        <v>19</v>
      </c>
      <c r="F187" s="224" t="s">
        <v>951</v>
      </c>
      <c r="G187" s="221"/>
      <c r="H187" s="225">
        <v>513.39999999999998</v>
      </c>
      <c r="I187" s="226"/>
      <c r="J187" s="221"/>
      <c r="K187" s="221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134</v>
      </c>
      <c r="AU187" s="231" t="s">
        <v>138</v>
      </c>
      <c r="AV187" s="13" t="s">
        <v>78</v>
      </c>
      <c r="AW187" s="13" t="s">
        <v>135</v>
      </c>
      <c r="AX187" s="13" t="s">
        <v>68</v>
      </c>
      <c r="AY187" s="231" t="s">
        <v>126</v>
      </c>
    </row>
    <row r="188" s="13" customFormat="1">
      <c r="A188" s="13"/>
      <c r="B188" s="220"/>
      <c r="C188" s="221"/>
      <c r="D188" s="222" t="s">
        <v>134</v>
      </c>
      <c r="E188" s="223" t="s">
        <v>19</v>
      </c>
      <c r="F188" s="224" t="s">
        <v>952</v>
      </c>
      <c r="G188" s="221"/>
      <c r="H188" s="225">
        <v>387.60000000000002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134</v>
      </c>
      <c r="AU188" s="231" t="s">
        <v>138</v>
      </c>
      <c r="AV188" s="13" t="s">
        <v>78</v>
      </c>
      <c r="AW188" s="13" t="s">
        <v>135</v>
      </c>
      <c r="AX188" s="13" t="s">
        <v>68</v>
      </c>
      <c r="AY188" s="231" t="s">
        <v>126</v>
      </c>
    </row>
    <row r="189" s="16" customFormat="1">
      <c r="A189" s="16"/>
      <c r="B189" s="253"/>
      <c r="C189" s="254"/>
      <c r="D189" s="222" t="s">
        <v>134</v>
      </c>
      <c r="E189" s="255" t="s">
        <v>19</v>
      </c>
      <c r="F189" s="256" t="s">
        <v>139</v>
      </c>
      <c r="G189" s="254"/>
      <c r="H189" s="257">
        <v>901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3" t="s">
        <v>134</v>
      </c>
      <c r="AU189" s="263" t="s">
        <v>138</v>
      </c>
      <c r="AV189" s="16" t="s">
        <v>133</v>
      </c>
      <c r="AW189" s="16" t="s">
        <v>135</v>
      </c>
      <c r="AX189" s="16" t="s">
        <v>76</v>
      </c>
      <c r="AY189" s="263" t="s">
        <v>126</v>
      </c>
    </row>
    <row r="190" s="2" customFormat="1" ht="24.15" customHeight="1">
      <c r="A190" s="41"/>
      <c r="B190" s="42"/>
      <c r="C190" s="269" t="s">
        <v>225</v>
      </c>
      <c r="D190" s="269" t="s">
        <v>222</v>
      </c>
      <c r="E190" s="270" t="s">
        <v>953</v>
      </c>
      <c r="F190" s="271" t="s">
        <v>954</v>
      </c>
      <c r="G190" s="272" t="s">
        <v>240</v>
      </c>
      <c r="H190" s="273">
        <v>588.20000000000005</v>
      </c>
      <c r="I190" s="274"/>
      <c r="J190" s="275">
        <f>ROUND(I190*H190,2)</f>
        <v>0</v>
      </c>
      <c r="K190" s="271" t="s">
        <v>880</v>
      </c>
      <c r="L190" s="276"/>
      <c r="M190" s="277" t="s">
        <v>19</v>
      </c>
      <c r="N190" s="278" t="s">
        <v>39</v>
      </c>
      <c r="O190" s="87"/>
      <c r="P190" s="216">
        <f>O190*H190</f>
        <v>0</v>
      </c>
      <c r="Q190" s="216">
        <v>1</v>
      </c>
      <c r="R190" s="216">
        <f>Q190*H190</f>
        <v>588.20000000000005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241</v>
      </c>
      <c r="AT190" s="218" t="s">
        <v>222</v>
      </c>
      <c r="AU190" s="218" t="s">
        <v>138</v>
      </c>
      <c r="AY190" s="20" t="s">
        <v>126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76</v>
      </c>
      <c r="BK190" s="219">
        <f>ROUND(I190*H190,2)</f>
        <v>0</v>
      </c>
      <c r="BL190" s="20" t="s">
        <v>180</v>
      </c>
      <c r="BM190" s="218" t="s">
        <v>955</v>
      </c>
    </row>
    <row r="191" s="13" customFormat="1">
      <c r="A191" s="13"/>
      <c r="B191" s="220"/>
      <c r="C191" s="221"/>
      <c r="D191" s="222" t="s">
        <v>134</v>
      </c>
      <c r="E191" s="223" t="s">
        <v>19</v>
      </c>
      <c r="F191" s="224" t="s">
        <v>956</v>
      </c>
      <c r="G191" s="221"/>
      <c r="H191" s="225">
        <v>588.20000000000005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134</v>
      </c>
      <c r="AU191" s="231" t="s">
        <v>138</v>
      </c>
      <c r="AV191" s="13" t="s">
        <v>78</v>
      </c>
      <c r="AW191" s="13" t="s">
        <v>135</v>
      </c>
      <c r="AX191" s="13" t="s">
        <v>76</v>
      </c>
      <c r="AY191" s="231" t="s">
        <v>126</v>
      </c>
    </row>
    <row r="192" s="12" customFormat="1" ht="22.8" customHeight="1">
      <c r="A192" s="12"/>
      <c r="B192" s="191"/>
      <c r="C192" s="192"/>
      <c r="D192" s="193" t="s">
        <v>67</v>
      </c>
      <c r="E192" s="205" t="s">
        <v>957</v>
      </c>
      <c r="F192" s="205" t="s">
        <v>958</v>
      </c>
      <c r="G192" s="192"/>
      <c r="H192" s="192"/>
      <c r="I192" s="195"/>
      <c r="J192" s="206">
        <f>BK192</f>
        <v>0</v>
      </c>
      <c r="K192" s="192"/>
      <c r="L192" s="197"/>
      <c r="M192" s="198"/>
      <c r="N192" s="199"/>
      <c r="O192" s="199"/>
      <c r="P192" s="200">
        <f>SUM(P193:P209)</f>
        <v>0</v>
      </c>
      <c r="Q192" s="199"/>
      <c r="R192" s="200">
        <f>SUM(R193:R209)</f>
        <v>58.996583000000001</v>
      </c>
      <c r="S192" s="199"/>
      <c r="T192" s="201">
        <f>SUM(T193:T209)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78</v>
      </c>
      <c r="AT192" s="203" t="s">
        <v>67</v>
      </c>
      <c r="AU192" s="203" t="s">
        <v>76</v>
      </c>
      <c r="AY192" s="202" t="s">
        <v>126</v>
      </c>
      <c r="BK192" s="204">
        <f>SUM(BK193:BK209)</f>
        <v>0</v>
      </c>
    </row>
    <row r="193" s="2" customFormat="1" ht="16.5" customHeight="1">
      <c r="A193" s="41"/>
      <c r="B193" s="42"/>
      <c r="C193" s="207" t="s">
        <v>296</v>
      </c>
      <c r="D193" s="207" t="s">
        <v>128</v>
      </c>
      <c r="E193" s="208" t="s">
        <v>942</v>
      </c>
      <c r="F193" s="209" t="s">
        <v>943</v>
      </c>
      <c r="G193" s="210" t="s">
        <v>240</v>
      </c>
      <c r="H193" s="211">
        <v>99.5</v>
      </c>
      <c r="I193" s="212"/>
      <c r="J193" s="213">
        <f>ROUND(I193*H193,2)</f>
        <v>0</v>
      </c>
      <c r="K193" s="209" t="s">
        <v>150</v>
      </c>
      <c r="L193" s="47"/>
      <c r="M193" s="214" t="s">
        <v>19</v>
      </c>
      <c r="N193" s="215" t="s">
        <v>39</v>
      </c>
      <c r="O193" s="87"/>
      <c r="P193" s="216">
        <f>O193*H193</f>
        <v>0</v>
      </c>
      <c r="Q193" s="216">
        <v>5.0000000000000002E-05</v>
      </c>
      <c r="R193" s="216">
        <f>Q193*H193</f>
        <v>0.0049750000000000003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180</v>
      </c>
      <c r="AT193" s="218" t="s">
        <v>128</v>
      </c>
      <c r="AU193" s="218" t="s">
        <v>78</v>
      </c>
      <c r="AY193" s="20" t="s">
        <v>126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76</v>
      </c>
      <c r="BK193" s="219">
        <f>ROUND(I193*H193,2)</f>
        <v>0</v>
      </c>
      <c r="BL193" s="20" t="s">
        <v>180</v>
      </c>
      <c r="BM193" s="218" t="s">
        <v>959</v>
      </c>
    </row>
    <row r="194" s="2" customFormat="1">
      <c r="A194" s="41"/>
      <c r="B194" s="42"/>
      <c r="C194" s="43"/>
      <c r="D194" s="264" t="s">
        <v>152</v>
      </c>
      <c r="E194" s="43"/>
      <c r="F194" s="265" t="s">
        <v>945</v>
      </c>
      <c r="G194" s="43"/>
      <c r="H194" s="43"/>
      <c r="I194" s="266"/>
      <c r="J194" s="43"/>
      <c r="K194" s="43"/>
      <c r="L194" s="47"/>
      <c r="M194" s="267"/>
      <c r="N194" s="268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152</v>
      </c>
      <c r="AU194" s="20" t="s">
        <v>78</v>
      </c>
    </row>
    <row r="195" s="2" customFormat="1" ht="16.5" customHeight="1">
      <c r="A195" s="41"/>
      <c r="B195" s="42"/>
      <c r="C195" s="269" t="s">
        <v>235</v>
      </c>
      <c r="D195" s="269" t="s">
        <v>222</v>
      </c>
      <c r="E195" s="270" t="s">
        <v>960</v>
      </c>
      <c r="F195" s="271" t="s">
        <v>961</v>
      </c>
      <c r="G195" s="272" t="s">
        <v>240</v>
      </c>
      <c r="H195" s="273">
        <v>37.799999999999997</v>
      </c>
      <c r="I195" s="274"/>
      <c r="J195" s="275">
        <f>ROUND(I195*H195,2)</f>
        <v>0</v>
      </c>
      <c r="K195" s="271" t="s">
        <v>880</v>
      </c>
      <c r="L195" s="276"/>
      <c r="M195" s="277" t="s">
        <v>19</v>
      </c>
      <c r="N195" s="278" t="s">
        <v>39</v>
      </c>
      <c r="O195" s="87"/>
      <c r="P195" s="216">
        <f>O195*H195</f>
        <v>0</v>
      </c>
      <c r="Q195" s="216">
        <v>0.010359999999999999</v>
      </c>
      <c r="R195" s="216">
        <f>Q195*H195</f>
        <v>0.39160799999999996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241</v>
      </c>
      <c r="AT195" s="218" t="s">
        <v>222</v>
      </c>
      <c r="AU195" s="218" t="s">
        <v>78</v>
      </c>
      <c r="AY195" s="20" t="s">
        <v>126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76</v>
      </c>
      <c r="BK195" s="219">
        <f>ROUND(I195*H195,2)</f>
        <v>0</v>
      </c>
      <c r="BL195" s="20" t="s">
        <v>180</v>
      </c>
      <c r="BM195" s="218" t="s">
        <v>962</v>
      </c>
    </row>
    <row r="196" s="13" customFormat="1">
      <c r="A196" s="13"/>
      <c r="B196" s="220"/>
      <c r="C196" s="221"/>
      <c r="D196" s="222" t="s">
        <v>134</v>
      </c>
      <c r="E196" s="223" t="s">
        <v>19</v>
      </c>
      <c r="F196" s="224" t="s">
        <v>963</v>
      </c>
      <c r="G196" s="221"/>
      <c r="H196" s="225">
        <v>37.799999999999997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134</v>
      </c>
      <c r="AU196" s="231" t="s">
        <v>78</v>
      </c>
      <c r="AV196" s="13" t="s">
        <v>78</v>
      </c>
      <c r="AW196" s="13" t="s">
        <v>135</v>
      </c>
      <c r="AX196" s="13" t="s">
        <v>76</v>
      </c>
      <c r="AY196" s="231" t="s">
        <v>126</v>
      </c>
    </row>
    <row r="197" s="2" customFormat="1" ht="24.15" customHeight="1">
      <c r="A197" s="41"/>
      <c r="B197" s="42"/>
      <c r="C197" s="269" t="s">
        <v>304</v>
      </c>
      <c r="D197" s="269" t="s">
        <v>222</v>
      </c>
      <c r="E197" s="270" t="s">
        <v>883</v>
      </c>
      <c r="F197" s="271" t="s">
        <v>884</v>
      </c>
      <c r="G197" s="272" t="s">
        <v>240</v>
      </c>
      <c r="H197" s="273">
        <v>50</v>
      </c>
      <c r="I197" s="274"/>
      <c r="J197" s="275">
        <f>ROUND(I197*H197,2)</f>
        <v>0</v>
      </c>
      <c r="K197" s="271" t="s">
        <v>880</v>
      </c>
      <c r="L197" s="276"/>
      <c r="M197" s="277" t="s">
        <v>19</v>
      </c>
      <c r="N197" s="278" t="s">
        <v>39</v>
      </c>
      <c r="O197" s="87"/>
      <c r="P197" s="216">
        <f>O197*H197</f>
        <v>0</v>
      </c>
      <c r="Q197" s="216">
        <v>1</v>
      </c>
      <c r="R197" s="216">
        <f>Q197*H197</f>
        <v>50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241</v>
      </c>
      <c r="AT197" s="218" t="s">
        <v>222</v>
      </c>
      <c r="AU197" s="218" t="s">
        <v>78</v>
      </c>
      <c r="AY197" s="20" t="s">
        <v>126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76</v>
      </c>
      <c r="BK197" s="219">
        <f>ROUND(I197*H197,2)</f>
        <v>0</v>
      </c>
      <c r="BL197" s="20" t="s">
        <v>180</v>
      </c>
      <c r="BM197" s="218" t="s">
        <v>964</v>
      </c>
    </row>
    <row r="198" s="13" customFormat="1">
      <c r="A198" s="13"/>
      <c r="B198" s="220"/>
      <c r="C198" s="221"/>
      <c r="D198" s="222" t="s">
        <v>134</v>
      </c>
      <c r="E198" s="223" t="s">
        <v>19</v>
      </c>
      <c r="F198" s="224" t="s">
        <v>886</v>
      </c>
      <c r="G198" s="221"/>
      <c r="H198" s="225">
        <v>11.4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134</v>
      </c>
      <c r="AU198" s="231" t="s">
        <v>78</v>
      </c>
      <c r="AV198" s="13" t="s">
        <v>78</v>
      </c>
      <c r="AW198" s="13" t="s">
        <v>135</v>
      </c>
      <c r="AX198" s="13" t="s">
        <v>68</v>
      </c>
      <c r="AY198" s="231" t="s">
        <v>126</v>
      </c>
    </row>
    <row r="199" s="13" customFormat="1">
      <c r="A199" s="13"/>
      <c r="B199" s="220"/>
      <c r="C199" s="221"/>
      <c r="D199" s="222" t="s">
        <v>134</v>
      </c>
      <c r="E199" s="223" t="s">
        <v>19</v>
      </c>
      <c r="F199" s="224" t="s">
        <v>965</v>
      </c>
      <c r="G199" s="221"/>
      <c r="H199" s="225">
        <v>38.600000000000001</v>
      </c>
      <c r="I199" s="226"/>
      <c r="J199" s="221"/>
      <c r="K199" s="221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134</v>
      </c>
      <c r="AU199" s="231" t="s">
        <v>78</v>
      </c>
      <c r="AV199" s="13" t="s">
        <v>78</v>
      </c>
      <c r="AW199" s="13" t="s">
        <v>135</v>
      </c>
      <c r="AX199" s="13" t="s">
        <v>68</v>
      </c>
      <c r="AY199" s="231" t="s">
        <v>126</v>
      </c>
    </row>
    <row r="200" s="16" customFormat="1">
      <c r="A200" s="16"/>
      <c r="B200" s="253"/>
      <c r="C200" s="254"/>
      <c r="D200" s="222" t="s">
        <v>134</v>
      </c>
      <c r="E200" s="255" t="s">
        <v>19</v>
      </c>
      <c r="F200" s="256" t="s">
        <v>139</v>
      </c>
      <c r="G200" s="254"/>
      <c r="H200" s="257">
        <v>50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63" t="s">
        <v>134</v>
      </c>
      <c r="AU200" s="263" t="s">
        <v>78</v>
      </c>
      <c r="AV200" s="16" t="s">
        <v>133</v>
      </c>
      <c r="AW200" s="16" t="s">
        <v>135</v>
      </c>
      <c r="AX200" s="16" t="s">
        <v>76</v>
      </c>
      <c r="AY200" s="263" t="s">
        <v>126</v>
      </c>
    </row>
    <row r="201" s="2" customFormat="1" ht="24.15" customHeight="1">
      <c r="A201" s="41"/>
      <c r="B201" s="42"/>
      <c r="C201" s="269" t="s">
        <v>241</v>
      </c>
      <c r="D201" s="269" t="s">
        <v>222</v>
      </c>
      <c r="E201" s="270" t="s">
        <v>889</v>
      </c>
      <c r="F201" s="271" t="s">
        <v>890</v>
      </c>
      <c r="G201" s="272" t="s">
        <v>240</v>
      </c>
      <c r="H201" s="273">
        <v>6.9000000000000004</v>
      </c>
      <c r="I201" s="274"/>
      <c r="J201" s="275">
        <f>ROUND(I201*H201,2)</f>
        <v>0</v>
      </c>
      <c r="K201" s="271" t="s">
        <v>880</v>
      </c>
      <c r="L201" s="276"/>
      <c r="M201" s="277" t="s">
        <v>19</v>
      </c>
      <c r="N201" s="278" t="s">
        <v>39</v>
      </c>
      <c r="O201" s="87"/>
      <c r="P201" s="216">
        <f>O201*H201</f>
        <v>0</v>
      </c>
      <c r="Q201" s="216">
        <v>1</v>
      </c>
      <c r="R201" s="216">
        <f>Q201*H201</f>
        <v>6.9000000000000004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241</v>
      </c>
      <c r="AT201" s="218" t="s">
        <v>222</v>
      </c>
      <c r="AU201" s="218" t="s">
        <v>78</v>
      </c>
      <c r="AY201" s="20" t="s">
        <v>126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76</v>
      </c>
      <c r="BK201" s="219">
        <f>ROUND(I201*H201,2)</f>
        <v>0</v>
      </c>
      <c r="BL201" s="20" t="s">
        <v>180</v>
      </c>
      <c r="BM201" s="218" t="s">
        <v>966</v>
      </c>
    </row>
    <row r="202" s="13" customFormat="1">
      <c r="A202" s="13"/>
      <c r="B202" s="220"/>
      <c r="C202" s="221"/>
      <c r="D202" s="222" t="s">
        <v>134</v>
      </c>
      <c r="E202" s="223" t="s">
        <v>19</v>
      </c>
      <c r="F202" s="224" t="s">
        <v>967</v>
      </c>
      <c r="G202" s="221"/>
      <c r="H202" s="225">
        <v>2.3999999999999999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134</v>
      </c>
      <c r="AU202" s="231" t="s">
        <v>78</v>
      </c>
      <c r="AV202" s="13" t="s">
        <v>78</v>
      </c>
      <c r="AW202" s="13" t="s">
        <v>135</v>
      </c>
      <c r="AX202" s="13" t="s">
        <v>68</v>
      </c>
      <c r="AY202" s="231" t="s">
        <v>126</v>
      </c>
    </row>
    <row r="203" s="13" customFormat="1">
      <c r="A203" s="13"/>
      <c r="B203" s="220"/>
      <c r="C203" s="221"/>
      <c r="D203" s="222" t="s">
        <v>134</v>
      </c>
      <c r="E203" s="223" t="s">
        <v>19</v>
      </c>
      <c r="F203" s="224" t="s">
        <v>968</v>
      </c>
      <c r="G203" s="221"/>
      <c r="H203" s="225">
        <v>4.5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134</v>
      </c>
      <c r="AU203" s="231" t="s">
        <v>78</v>
      </c>
      <c r="AV203" s="13" t="s">
        <v>78</v>
      </c>
      <c r="AW203" s="13" t="s">
        <v>135</v>
      </c>
      <c r="AX203" s="13" t="s">
        <v>68</v>
      </c>
      <c r="AY203" s="231" t="s">
        <v>126</v>
      </c>
    </row>
    <row r="204" s="16" customFormat="1">
      <c r="A204" s="16"/>
      <c r="B204" s="253"/>
      <c r="C204" s="254"/>
      <c r="D204" s="222" t="s">
        <v>134</v>
      </c>
      <c r="E204" s="255" t="s">
        <v>19</v>
      </c>
      <c r="F204" s="256" t="s">
        <v>139</v>
      </c>
      <c r="G204" s="254"/>
      <c r="H204" s="257">
        <v>6.9000000000000004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63" t="s">
        <v>134</v>
      </c>
      <c r="AU204" s="263" t="s">
        <v>78</v>
      </c>
      <c r="AV204" s="16" t="s">
        <v>133</v>
      </c>
      <c r="AW204" s="16" t="s">
        <v>135</v>
      </c>
      <c r="AX204" s="16" t="s">
        <v>76</v>
      </c>
      <c r="AY204" s="263" t="s">
        <v>126</v>
      </c>
    </row>
    <row r="205" s="2" customFormat="1" ht="24.15" customHeight="1">
      <c r="A205" s="41"/>
      <c r="B205" s="42"/>
      <c r="C205" s="269" t="s">
        <v>314</v>
      </c>
      <c r="D205" s="269" t="s">
        <v>222</v>
      </c>
      <c r="E205" s="270" t="s">
        <v>893</v>
      </c>
      <c r="F205" s="271" t="s">
        <v>894</v>
      </c>
      <c r="G205" s="272" t="s">
        <v>240</v>
      </c>
      <c r="H205" s="273">
        <v>1.7</v>
      </c>
      <c r="I205" s="274"/>
      <c r="J205" s="275">
        <f>ROUND(I205*H205,2)</f>
        <v>0</v>
      </c>
      <c r="K205" s="271" t="s">
        <v>880</v>
      </c>
      <c r="L205" s="276"/>
      <c r="M205" s="277" t="s">
        <v>19</v>
      </c>
      <c r="N205" s="278" t="s">
        <v>39</v>
      </c>
      <c r="O205" s="87"/>
      <c r="P205" s="216">
        <f>O205*H205</f>
        <v>0</v>
      </c>
      <c r="Q205" s="216">
        <v>1</v>
      </c>
      <c r="R205" s="216">
        <f>Q205*H205</f>
        <v>1.7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241</v>
      </c>
      <c r="AT205" s="218" t="s">
        <v>222</v>
      </c>
      <c r="AU205" s="218" t="s">
        <v>78</v>
      </c>
      <c r="AY205" s="20" t="s">
        <v>126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76</v>
      </c>
      <c r="BK205" s="219">
        <f>ROUND(I205*H205,2)</f>
        <v>0</v>
      </c>
      <c r="BL205" s="20" t="s">
        <v>180</v>
      </c>
      <c r="BM205" s="218" t="s">
        <v>969</v>
      </c>
    </row>
    <row r="206" s="2" customFormat="1" ht="16.5" customHeight="1">
      <c r="A206" s="41"/>
      <c r="B206" s="42"/>
      <c r="C206" s="269" t="s">
        <v>246</v>
      </c>
      <c r="D206" s="269" t="s">
        <v>222</v>
      </c>
      <c r="E206" s="270" t="s">
        <v>897</v>
      </c>
      <c r="F206" s="271" t="s">
        <v>898</v>
      </c>
      <c r="G206" s="272" t="s">
        <v>240</v>
      </c>
      <c r="H206" s="273">
        <v>3.1000000000000001</v>
      </c>
      <c r="I206" s="274"/>
      <c r="J206" s="275">
        <f>ROUND(I206*H206,2)</f>
        <v>0</v>
      </c>
      <c r="K206" s="271" t="s">
        <v>880</v>
      </c>
      <c r="L206" s="276"/>
      <c r="M206" s="277" t="s">
        <v>19</v>
      </c>
      <c r="N206" s="278" t="s">
        <v>39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241</v>
      </c>
      <c r="AT206" s="218" t="s">
        <v>222</v>
      </c>
      <c r="AU206" s="218" t="s">
        <v>78</v>
      </c>
      <c r="AY206" s="20" t="s">
        <v>126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76</v>
      </c>
      <c r="BK206" s="219">
        <f>ROUND(I206*H206,2)</f>
        <v>0</v>
      </c>
      <c r="BL206" s="20" t="s">
        <v>180</v>
      </c>
      <c r="BM206" s="218" t="s">
        <v>970</v>
      </c>
    </row>
    <row r="207" s="13" customFormat="1">
      <c r="A207" s="13"/>
      <c r="B207" s="220"/>
      <c r="C207" s="221"/>
      <c r="D207" s="222" t="s">
        <v>134</v>
      </c>
      <c r="E207" s="223" t="s">
        <v>19</v>
      </c>
      <c r="F207" s="224" t="s">
        <v>971</v>
      </c>
      <c r="G207" s="221"/>
      <c r="H207" s="225">
        <v>0.40000000000000002</v>
      </c>
      <c r="I207" s="226"/>
      <c r="J207" s="221"/>
      <c r="K207" s="221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134</v>
      </c>
      <c r="AU207" s="231" t="s">
        <v>78</v>
      </c>
      <c r="AV207" s="13" t="s">
        <v>78</v>
      </c>
      <c r="AW207" s="13" t="s">
        <v>135</v>
      </c>
      <c r="AX207" s="13" t="s">
        <v>68</v>
      </c>
      <c r="AY207" s="231" t="s">
        <v>126</v>
      </c>
    </row>
    <row r="208" s="13" customFormat="1">
      <c r="A208" s="13"/>
      <c r="B208" s="220"/>
      <c r="C208" s="221"/>
      <c r="D208" s="222" t="s">
        <v>134</v>
      </c>
      <c r="E208" s="223" t="s">
        <v>19</v>
      </c>
      <c r="F208" s="224" t="s">
        <v>972</v>
      </c>
      <c r="G208" s="221"/>
      <c r="H208" s="225">
        <v>2.7000000000000002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134</v>
      </c>
      <c r="AU208" s="231" t="s">
        <v>78</v>
      </c>
      <c r="AV208" s="13" t="s">
        <v>78</v>
      </c>
      <c r="AW208" s="13" t="s">
        <v>135</v>
      </c>
      <c r="AX208" s="13" t="s">
        <v>68</v>
      </c>
      <c r="AY208" s="231" t="s">
        <v>126</v>
      </c>
    </row>
    <row r="209" s="16" customFormat="1">
      <c r="A209" s="16"/>
      <c r="B209" s="253"/>
      <c r="C209" s="254"/>
      <c r="D209" s="222" t="s">
        <v>134</v>
      </c>
      <c r="E209" s="255" t="s">
        <v>19</v>
      </c>
      <c r="F209" s="256" t="s">
        <v>139</v>
      </c>
      <c r="G209" s="254"/>
      <c r="H209" s="257">
        <v>3.1000000000000001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63" t="s">
        <v>134</v>
      </c>
      <c r="AU209" s="263" t="s">
        <v>78</v>
      </c>
      <c r="AV209" s="16" t="s">
        <v>133</v>
      </c>
      <c r="AW209" s="16" t="s">
        <v>135</v>
      </c>
      <c r="AX209" s="16" t="s">
        <v>76</v>
      </c>
      <c r="AY209" s="263" t="s">
        <v>126</v>
      </c>
    </row>
    <row r="210" s="12" customFormat="1" ht="22.8" customHeight="1">
      <c r="A210" s="12"/>
      <c r="B210" s="191"/>
      <c r="C210" s="192"/>
      <c r="D210" s="193" t="s">
        <v>67</v>
      </c>
      <c r="E210" s="205" t="s">
        <v>973</v>
      </c>
      <c r="F210" s="205" t="s">
        <v>974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SUM(P211:P227)</f>
        <v>0</v>
      </c>
      <c r="Q210" s="199"/>
      <c r="R210" s="200">
        <f>SUM(R211:R227)</f>
        <v>51.140090000000001</v>
      </c>
      <c r="S210" s="199"/>
      <c r="T210" s="201">
        <f>SUM(T211:T227)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78</v>
      </c>
      <c r="AT210" s="203" t="s">
        <v>67</v>
      </c>
      <c r="AU210" s="203" t="s">
        <v>76</v>
      </c>
      <c r="AY210" s="202" t="s">
        <v>126</v>
      </c>
      <c r="BK210" s="204">
        <f>SUM(BK211:BK227)</f>
        <v>0</v>
      </c>
    </row>
    <row r="211" s="2" customFormat="1" ht="16.5" customHeight="1">
      <c r="A211" s="41"/>
      <c r="B211" s="42"/>
      <c r="C211" s="207" t="s">
        <v>326</v>
      </c>
      <c r="D211" s="207" t="s">
        <v>128</v>
      </c>
      <c r="E211" s="208" t="s">
        <v>975</v>
      </c>
      <c r="F211" s="209" t="s">
        <v>976</v>
      </c>
      <c r="G211" s="210" t="s">
        <v>240</v>
      </c>
      <c r="H211" s="211">
        <v>102.40000000000001</v>
      </c>
      <c r="I211" s="212"/>
      <c r="J211" s="213">
        <f>ROUND(I211*H211,2)</f>
        <v>0</v>
      </c>
      <c r="K211" s="209" t="s">
        <v>150</v>
      </c>
      <c r="L211" s="47"/>
      <c r="M211" s="214" t="s">
        <v>19</v>
      </c>
      <c r="N211" s="215" t="s">
        <v>39</v>
      </c>
      <c r="O211" s="87"/>
      <c r="P211" s="216">
        <f>O211*H211</f>
        <v>0</v>
      </c>
      <c r="Q211" s="216">
        <v>5.0000000000000002E-05</v>
      </c>
      <c r="R211" s="216">
        <f>Q211*H211</f>
        <v>0.0051200000000000004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180</v>
      </c>
      <c r="AT211" s="218" t="s">
        <v>128</v>
      </c>
      <c r="AU211" s="218" t="s">
        <v>78</v>
      </c>
      <c r="AY211" s="20" t="s">
        <v>126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76</v>
      </c>
      <c r="BK211" s="219">
        <f>ROUND(I211*H211,2)</f>
        <v>0</v>
      </c>
      <c r="BL211" s="20" t="s">
        <v>180</v>
      </c>
      <c r="BM211" s="218" t="s">
        <v>977</v>
      </c>
    </row>
    <row r="212" s="2" customFormat="1">
      <c r="A212" s="41"/>
      <c r="B212" s="42"/>
      <c r="C212" s="43"/>
      <c r="D212" s="264" t="s">
        <v>152</v>
      </c>
      <c r="E212" s="43"/>
      <c r="F212" s="265" t="s">
        <v>978</v>
      </c>
      <c r="G212" s="43"/>
      <c r="H212" s="43"/>
      <c r="I212" s="266"/>
      <c r="J212" s="43"/>
      <c r="K212" s="43"/>
      <c r="L212" s="47"/>
      <c r="M212" s="267"/>
      <c r="N212" s="268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78</v>
      </c>
    </row>
    <row r="213" s="2" customFormat="1" ht="16.5" customHeight="1">
      <c r="A213" s="41"/>
      <c r="B213" s="42"/>
      <c r="C213" s="269" t="s">
        <v>216</v>
      </c>
      <c r="D213" s="269" t="s">
        <v>222</v>
      </c>
      <c r="E213" s="270" t="s">
        <v>979</v>
      </c>
      <c r="F213" s="271" t="s">
        <v>980</v>
      </c>
      <c r="G213" s="272" t="s">
        <v>240</v>
      </c>
      <c r="H213" s="273">
        <v>47</v>
      </c>
      <c r="I213" s="274"/>
      <c r="J213" s="275">
        <f>ROUND(I213*H213,2)</f>
        <v>0</v>
      </c>
      <c r="K213" s="271" t="s">
        <v>880</v>
      </c>
      <c r="L213" s="276"/>
      <c r="M213" s="277" t="s">
        <v>19</v>
      </c>
      <c r="N213" s="278" t="s">
        <v>39</v>
      </c>
      <c r="O213" s="87"/>
      <c r="P213" s="216">
        <f>O213*H213</f>
        <v>0</v>
      </c>
      <c r="Q213" s="216">
        <v>0.013509999999999999</v>
      </c>
      <c r="R213" s="216">
        <f>Q213*H213</f>
        <v>0.63496999999999992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241</v>
      </c>
      <c r="AT213" s="218" t="s">
        <v>222</v>
      </c>
      <c r="AU213" s="218" t="s">
        <v>78</v>
      </c>
      <c r="AY213" s="20" t="s">
        <v>126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76</v>
      </c>
      <c r="BK213" s="219">
        <f>ROUND(I213*H213,2)</f>
        <v>0</v>
      </c>
      <c r="BL213" s="20" t="s">
        <v>180</v>
      </c>
      <c r="BM213" s="218" t="s">
        <v>981</v>
      </c>
    </row>
    <row r="214" s="13" customFormat="1">
      <c r="A214" s="13"/>
      <c r="B214" s="220"/>
      <c r="C214" s="221"/>
      <c r="D214" s="222" t="s">
        <v>134</v>
      </c>
      <c r="E214" s="223" t="s">
        <v>19</v>
      </c>
      <c r="F214" s="224" t="s">
        <v>982</v>
      </c>
      <c r="G214" s="221"/>
      <c r="H214" s="225">
        <v>47</v>
      </c>
      <c r="I214" s="226"/>
      <c r="J214" s="221"/>
      <c r="K214" s="221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134</v>
      </c>
      <c r="AU214" s="231" t="s">
        <v>78</v>
      </c>
      <c r="AV214" s="13" t="s">
        <v>78</v>
      </c>
      <c r="AW214" s="13" t="s">
        <v>135</v>
      </c>
      <c r="AX214" s="13" t="s">
        <v>76</v>
      </c>
      <c r="AY214" s="231" t="s">
        <v>126</v>
      </c>
    </row>
    <row r="215" s="2" customFormat="1" ht="24.15" customHeight="1">
      <c r="A215" s="41"/>
      <c r="B215" s="42"/>
      <c r="C215" s="269" t="s">
        <v>338</v>
      </c>
      <c r="D215" s="269" t="s">
        <v>222</v>
      </c>
      <c r="E215" s="270" t="s">
        <v>883</v>
      </c>
      <c r="F215" s="271" t="s">
        <v>884</v>
      </c>
      <c r="G215" s="272" t="s">
        <v>240</v>
      </c>
      <c r="H215" s="273">
        <v>38.600000000000001</v>
      </c>
      <c r="I215" s="274"/>
      <c r="J215" s="275">
        <f>ROUND(I215*H215,2)</f>
        <v>0</v>
      </c>
      <c r="K215" s="271" t="s">
        <v>880</v>
      </c>
      <c r="L215" s="276"/>
      <c r="M215" s="277" t="s">
        <v>19</v>
      </c>
      <c r="N215" s="278" t="s">
        <v>39</v>
      </c>
      <c r="O215" s="87"/>
      <c r="P215" s="216">
        <f>O215*H215</f>
        <v>0</v>
      </c>
      <c r="Q215" s="216">
        <v>1</v>
      </c>
      <c r="R215" s="216">
        <f>Q215*H215</f>
        <v>38.600000000000001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241</v>
      </c>
      <c r="AT215" s="218" t="s">
        <v>222</v>
      </c>
      <c r="AU215" s="218" t="s">
        <v>78</v>
      </c>
      <c r="AY215" s="20" t="s">
        <v>126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76</v>
      </c>
      <c r="BK215" s="219">
        <f>ROUND(I215*H215,2)</f>
        <v>0</v>
      </c>
      <c r="BL215" s="20" t="s">
        <v>180</v>
      </c>
      <c r="BM215" s="218" t="s">
        <v>983</v>
      </c>
    </row>
    <row r="216" s="13" customFormat="1">
      <c r="A216" s="13"/>
      <c r="B216" s="220"/>
      <c r="C216" s="221"/>
      <c r="D216" s="222" t="s">
        <v>134</v>
      </c>
      <c r="E216" s="223" t="s">
        <v>19</v>
      </c>
      <c r="F216" s="224" t="s">
        <v>965</v>
      </c>
      <c r="G216" s="221"/>
      <c r="H216" s="225">
        <v>38.600000000000001</v>
      </c>
      <c r="I216" s="226"/>
      <c r="J216" s="221"/>
      <c r="K216" s="221"/>
      <c r="L216" s="227"/>
      <c r="M216" s="228"/>
      <c r="N216" s="229"/>
      <c r="O216" s="229"/>
      <c r="P216" s="229"/>
      <c r="Q216" s="229"/>
      <c r="R216" s="229"/>
      <c r="S216" s="229"/>
      <c r="T216" s="23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1" t="s">
        <v>134</v>
      </c>
      <c r="AU216" s="231" t="s">
        <v>78</v>
      </c>
      <c r="AV216" s="13" t="s">
        <v>78</v>
      </c>
      <c r="AW216" s="13" t="s">
        <v>135</v>
      </c>
      <c r="AX216" s="13" t="s">
        <v>76</v>
      </c>
      <c r="AY216" s="231" t="s">
        <v>126</v>
      </c>
    </row>
    <row r="217" s="2" customFormat="1" ht="24.15" customHeight="1">
      <c r="A217" s="41"/>
      <c r="B217" s="42"/>
      <c r="C217" s="269" t="s">
        <v>255</v>
      </c>
      <c r="D217" s="269" t="s">
        <v>222</v>
      </c>
      <c r="E217" s="270" t="s">
        <v>916</v>
      </c>
      <c r="F217" s="271" t="s">
        <v>917</v>
      </c>
      <c r="G217" s="272" t="s">
        <v>240</v>
      </c>
      <c r="H217" s="273">
        <v>4.2000000000000002</v>
      </c>
      <c r="I217" s="274"/>
      <c r="J217" s="275">
        <f>ROUND(I217*H217,2)</f>
        <v>0</v>
      </c>
      <c r="K217" s="271" t="s">
        <v>880</v>
      </c>
      <c r="L217" s="276"/>
      <c r="M217" s="277" t="s">
        <v>19</v>
      </c>
      <c r="N217" s="278" t="s">
        <v>39</v>
      </c>
      <c r="O217" s="87"/>
      <c r="P217" s="216">
        <f>O217*H217</f>
        <v>0</v>
      </c>
      <c r="Q217" s="216">
        <v>1</v>
      </c>
      <c r="R217" s="216">
        <f>Q217*H217</f>
        <v>4.2000000000000002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241</v>
      </c>
      <c r="AT217" s="218" t="s">
        <v>222</v>
      </c>
      <c r="AU217" s="218" t="s">
        <v>78</v>
      </c>
      <c r="AY217" s="20" t="s">
        <v>126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76</v>
      </c>
      <c r="BK217" s="219">
        <f>ROUND(I217*H217,2)</f>
        <v>0</v>
      </c>
      <c r="BL217" s="20" t="s">
        <v>180</v>
      </c>
      <c r="BM217" s="218" t="s">
        <v>984</v>
      </c>
    </row>
    <row r="218" s="13" customFormat="1">
      <c r="A218" s="13"/>
      <c r="B218" s="220"/>
      <c r="C218" s="221"/>
      <c r="D218" s="222" t="s">
        <v>134</v>
      </c>
      <c r="E218" s="223" t="s">
        <v>19</v>
      </c>
      <c r="F218" s="224" t="s">
        <v>985</v>
      </c>
      <c r="G218" s="221"/>
      <c r="H218" s="225">
        <v>4.2000000000000002</v>
      </c>
      <c r="I218" s="226"/>
      <c r="J218" s="221"/>
      <c r="K218" s="221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134</v>
      </c>
      <c r="AU218" s="231" t="s">
        <v>78</v>
      </c>
      <c r="AV218" s="13" t="s">
        <v>78</v>
      </c>
      <c r="AW218" s="13" t="s">
        <v>135</v>
      </c>
      <c r="AX218" s="13" t="s">
        <v>76</v>
      </c>
      <c r="AY218" s="231" t="s">
        <v>126</v>
      </c>
    </row>
    <row r="219" s="2" customFormat="1" ht="24.15" customHeight="1">
      <c r="A219" s="41"/>
      <c r="B219" s="42"/>
      <c r="C219" s="269" t="s">
        <v>347</v>
      </c>
      <c r="D219" s="269" t="s">
        <v>222</v>
      </c>
      <c r="E219" s="270" t="s">
        <v>889</v>
      </c>
      <c r="F219" s="271" t="s">
        <v>890</v>
      </c>
      <c r="G219" s="272" t="s">
        <v>240</v>
      </c>
      <c r="H219" s="273">
        <v>6</v>
      </c>
      <c r="I219" s="274"/>
      <c r="J219" s="275">
        <f>ROUND(I219*H219,2)</f>
        <v>0</v>
      </c>
      <c r="K219" s="271" t="s">
        <v>880</v>
      </c>
      <c r="L219" s="276"/>
      <c r="M219" s="277" t="s">
        <v>19</v>
      </c>
      <c r="N219" s="278" t="s">
        <v>39</v>
      </c>
      <c r="O219" s="87"/>
      <c r="P219" s="216">
        <f>O219*H219</f>
        <v>0</v>
      </c>
      <c r="Q219" s="216">
        <v>1</v>
      </c>
      <c r="R219" s="216">
        <f>Q219*H219</f>
        <v>6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241</v>
      </c>
      <c r="AT219" s="218" t="s">
        <v>222</v>
      </c>
      <c r="AU219" s="218" t="s">
        <v>78</v>
      </c>
      <c r="AY219" s="20" t="s">
        <v>126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76</v>
      </c>
      <c r="BK219" s="219">
        <f>ROUND(I219*H219,2)</f>
        <v>0</v>
      </c>
      <c r="BL219" s="20" t="s">
        <v>180</v>
      </c>
      <c r="BM219" s="218" t="s">
        <v>986</v>
      </c>
    </row>
    <row r="220" s="13" customFormat="1">
      <c r="A220" s="13"/>
      <c r="B220" s="220"/>
      <c r="C220" s="221"/>
      <c r="D220" s="222" t="s">
        <v>134</v>
      </c>
      <c r="E220" s="223" t="s">
        <v>19</v>
      </c>
      <c r="F220" s="224" t="s">
        <v>987</v>
      </c>
      <c r="G220" s="221"/>
      <c r="H220" s="225">
        <v>3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134</v>
      </c>
      <c r="AU220" s="231" t="s">
        <v>78</v>
      </c>
      <c r="AV220" s="13" t="s">
        <v>78</v>
      </c>
      <c r="AW220" s="13" t="s">
        <v>135</v>
      </c>
      <c r="AX220" s="13" t="s">
        <v>68</v>
      </c>
      <c r="AY220" s="231" t="s">
        <v>126</v>
      </c>
    </row>
    <row r="221" s="13" customFormat="1">
      <c r="A221" s="13"/>
      <c r="B221" s="220"/>
      <c r="C221" s="221"/>
      <c r="D221" s="222" t="s">
        <v>134</v>
      </c>
      <c r="E221" s="223" t="s">
        <v>19</v>
      </c>
      <c r="F221" s="224" t="s">
        <v>988</v>
      </c>
      <c r="G221" s="221"/>
      <c r="H221" s="225">
        <v>3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134</v>
      </c>
      <c r="AU221" s="231" t="s">
        <v>78</v>
      </c>
      <c r="AV221" s="13" t="s">
        <v>78</v>
      </c>
      <c r="AW221" s="13" t="s">
        <v>135</v>
      </c>
      <c r="AX221" s="13" t="s">
        <v>68</v>
      </c>
      <c r="AY221" s="231" t="s">
        <v>126</v>
      </c>
    </row>
    <row r="222" s="16" customFormat="1">
      <c r="A222" s="16"/>
      <c r="B222" s="253"/>
      <c r="C222" s="254"/>
      <c r="D222" s="222" t="s">
        <v>134</v>
      </c>
      <c r="E222" s="255" t="s">
        <v>19</v>
      </c>
      <c r="F222" s="256" t="s">
        <v>139</v>
      </c>
      <c r="G222" s="254"/>
      <c r="H222" s="257">
        <v>6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3" t="s">
        <v>134</v>
      </c>
      <c r="AU222" s="263" t="s">
        <v>78</v>
      </c>
      <c r="AV222" s="16" t="s">
        <v>133</v>
      </c>
      <c r="AW222" s="16" t="s">
        <v>135</v>
      </c>
      <c r="AX222" s="16" t="s">
        <v>76</v>
      </c>
      <c r="AY222" s="263" t="s">
        <v>126</v>
      </c>
    </row>
    <row r="223" s="2" customFormat="1" ht="24.15" customHeight="1">
      <c r="A223" s="41"/>
      <c r="B223" s="42"/>
      <c r="C223" s="269" t="s">
        <v>258</v>
      </c>
      <c r="D223" s="269" t="s">
        <v>222</v>
      </c>
      <c r="E223" s="270" t="s">
        <v>893</v>
      </c>
      <c r="F223" s="271" t="s">
        <v>894</v>
      </c>
      <c r="G223" s="272" t="s">
        <v>240</v>
      </c>
      <c r="H223" s="273">
        <v>1.7</v>
      </c>
      <c r="I223" s="274"/>
      <c r="J223" s="275">
        <f>ROUND(I223*H223,2)</f>
        <v>0</v>
      </c>
      <c r="K223" s="271" t="s">
        <v>880</v>
      </c>
      <c r="L223" s="276"/>
      <c r="M223" s="277" t="s">
        <v>19</v>
      </c>
      <c r="N223" s="278" t="s">
        <v>39</v>
      </c>
      <c r="O223" s="87"/>
      <c r="P223" s="216">
        <f>O223*H223</f>
        <v>0</v>
      </c>
      <c r="Q223" s="216">
        <v>1</v>
      </c>
      <c r="R223" s="216">
        <f>Q223*H223</f>
        <v>1.7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241</v>
      </c>
      <c r="AT223" s="218" t="s">
        <v>222</v>
      </c>
      <c r="AU223" s="218" t="s">
        <v>78</v>
      </c>
      <c r="AY223" s="20" t="s">
        <v>126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76</v>
      </c>
      <c r="BK223" s="219">
        <f>ROUND(I223*H223,2)</f>
        <v>0</v>
      </c>
      <c r="BL223" s="20" t="s">
        <v>180</v>
      </c>
      <c r="BM223" s="218" t="s">
        <v>989</v>
      </c>
    </row>
    <row r="224" s="2" customFormat="1" ht="16.5" customHeight="1">
      <c r="A224" s="41"/>
      <c r="B224" s="42"/>
      <c r="C224" s="269" t="s">
        <v>361</v>
      </c>
      <c r="D224" s="269" t="s">
        <v>222</v>
      </c>
      <c r="E224" s="270" t="s">
        <v>897</v>
      </c>
      <c r="F224" s="271" t="s">
        <v>898</v>
      </c>
      <c r="G224" s="272" t="s">
        <v>240</v>
      </c>
      <c r="H224" s="273">
        <v>4.9000000000000004</v>
      </c>
      <c r="I224" s="274"/>
      <c r="J224" s="275">
        <f>ROUND(I224*H224,2)</f>
        <v>0</v>
      </c>
      <c r="K224" s="271" t="s">
        <v>880</v>
      </c>
      <c r="L224" s="276"/>
      <c r="M224" s="277" t="s">
        <v>19</v>
      </c>
      <c r="N224" s="278" t="s">
        <v>39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241</v>
      </c>
      <c r="AT224" s="218" t="s">
        <v>222</v>
      </c>
      <c r="AU224" s="218" t="s">
        <v>78</v>
      </c>
      <c r="AY224" s="20" t="s">
        <v>126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76</v>
      </c>
      <c r="BK224" s="219">
        <f>ROUND(I224*H224,2)</f>
        <v>0</v>
      </c>
      <c r="BL224" s="20" t="s">
        <v>180</v>
      </c>
      <c r="BM224" s="218" t="s">
        <v>990</v>
      </c>
    </row>
    <row r="225" s="13" customFormat="1">
      <c r="A225" s="13"/>
      <c r="B225" s="220"/>
      <c r="C225" s="221"/>
      <c r="D225" s="222" t="s">
        <v>134</v>
      </c>
      <c r="E225" s="223" t="s">
        <v>19</v>
      </c>
      <c r="F225" s="224" t="s">
        <v>991</v>
      </c>
      <c r="G225" s="221"/>
      <c r="H225" s="225">
        <v>0.59999999999999998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134</v>
      </c>
      <c r="AU225" s="231" t="s">
        <v>78</v>
      </c>
      <c r="AV225" s="13" t="s">
        <v>78</v>
      </c>
      <c r="AW225" s="13" t="s">
        <v>135</v>
      </c>
      <c r="AX225" s="13" t="s">
        <v>68</v>
      </c>
      <c r="AY225" s="231" t="s">
        <v>126</v>
      </c>
    </row>
    <row r="226" s="13" customFormat="1">
      <c r="A226" s="13"/>
      <c r="B226" s="220"/>
      <c r="C226" s="221"/>
      <c r="D226" s="222" t="s">
        <v>134</v>
      </c>
      <c r="E226" s="223" t="s">
        <v>19</v>
      </c>
      <c r="F226" s="224" t="s">
        <v>992</v>
      </c>
      <c r="G226" s="221"/>
      <c r="H226" s="225">
        <v>4.2999999999999998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134</v>
      </c>
      <c r="AU226" s="231" t="s">
        <v>78</v>
      </c>
      <c r="AV226" s="13" t="s">
        <v>78</v>
      </c>
      <c r="AW226" s="13" t="s">
        <v>135</v>
      </c>
      <c r="AX226" s="13" t="s">
        <v>68</v>
      </c>
      <c r="AY226" s="231" t="s">
        <v>126</v>
      </c>
    </row>
    <row r="227" s="16" customFormat="1">
      <c r="A227" s="16"/>
      <c r="B227" s="253"/>
      <c r="C227" s="254"/>
      <c r="D227" s="222" t="s">
        <v>134</v>
      </c>
      <c r="E227" s="255" t="s">
        <v>19</v>
      </c>
      <c r="F227" s="256" t="s">
        <v>139</v>
      </c>
      <c r="G227" s="254"/>
      <c r="H227" s="257">
        <v>4.9000000000000004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3" t="s">
        <v>134</v>
      </c>
      <c r="AU227" s="263" t="s">
        <v>78</v>
      </c>
      <c r="AV227" s="16" t="s">
        <v>133</v>
      </c>
      <c r="AW227" s="16" t="s">
        <v>135</v>
      </c>
      <c r="AX227" s="16" t="s">
        <v>76</v>
      </c>
      <c r="AY227" s="263" t="s">
        <v>126</v>
      </c>
    </row>
    <row r="228" s="12" customFormat="1" ht="22.8" customHeight="1">
      <c r="A228" s="12"/>
      <c r="B228" s="191"/>
      <c r="C228" s="192"/>
      <c r="D228" s="193" t="s">
        <v>67</v>
      </c>
      <c r="E228" s="205" t="s">
        <v>993</v>
      </c>
      <c r="F228" s="205" t="s">
        <v>994</v>
      </c>
      <c r="G228" s="192"/>
      <c r="H228" s="192"/>
      <c r="I228" s="195"/>
      <c r="J228" s="206">
        <f>BK228</f>
        <v>0</v>
      </c>
      <c r="K228" s="192"/>
      <c r="L228" s="197"/>
      <c r="M228" s="198"/>
      <c r="N228" s="199"/>
      <c r="O228" s="199"/>
      <c r="P228" s="200">
        <f>SUM(P229:P245)</f>
        <v>0</v>
      </c>
      <c r="Q228" s="199"/>
      <c r="R228" s="200">
        <f>SUM(R229:R245)</f>
        <v>36.612198000000006</v>
      </c>
      <c r="S228" s="199"/>
      <c r="T228" s="201">
        <f>SUM(T229:T245)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78</v>
      </c>
      <c r="AT228" s="203" t="s">
        <v>67</v>
      </c>
      <c r="AU228" s="203" t="s">
        <v>76</v>
      </c>
      <c r="AY228" s="202" t="s">
        <v>126</v>
      </c>
      <c r="BK228" s="204">
        <f>SUM(BK229:BK245)</f>
        <v>0</v>
      </c>
    </row>
    <row r="229" s="2" customFormat="1" ht="16.5" customHeight="1">
      <c r="A229" s="41"/>
      <c r="B229" s="42"/>
      <c r="C229" s="207" t="s">
        <v>262</v>
      </c>
      <c r="D229" s="207" t="s">
        <v>128</v>
      </c>
      <c r="E229" s="208" t="s">
        <v>942</v>
      </c>
      <c r="F229" s="209" t="s">
        <v>943</v>
      </c>
      <c r="G229" s="210" t="s">
        <v>240</v>
      </c>
      <c r="H229" s="211">
        <v>69.400000000000006</v>
      </c>
      <c r="I229" s="212"/>
      <c r="J229" s="213">
        <f>ROUND(I229*H229,2)</f>
        <v>0</v>
      </c>
      <c r="K229" s="209" t="s">
        <v>150</v>
      </c>
      <c r="L229" s="47"/>
      <c r="M229" s="214" t="s">
        <v>19</v>
      </c>
      <c r="N229" s="215" t="s">
        <v>39</v>
      </c>
      <c r="O229" s="87"/>
      <c r="P229" s="216">
        <f>O229*H229</f>
        <v>0</v>
      </c>
      <c r="Q229" s="216">
        <v>5.0000000000000002E-05</v>
      </c>
      <c r="R229" s="216">
        <f>Q229*H229</f>
        <v>0.0034700000000000004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180</v>
      </c>
      <c r="AT229" s="218" t="s">
        <v>128</v>
      </c>
      <c r="AU229" s="218" t="s">
        <v>78</v>
      </c>
      <c r="AY229" s="20" t="s">
        <v>126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76</v>
      </c>
      <c r="BK229" s="219">
        <f>ROUND(I229*H229,2)</f>
        <v>0</v>
      </c>
      <c r="BL229" s="20" t="s">
        <v>180</v>
      </c>
      <c r="BM229" s="218" t="s">
        <v>995</v>
      </c>
    </row>
    <row r="230" s="2" customFormat="1">
      <c r="A230" s="41"/>
      <c r="B230" s="42"/>
      <c r="C230" s="43"/>
      <c r="D230" s="264" t="s">
        <v>152</v>
      </c>
      <c r="E230" s="43"/>
      <c r="F230" s="265" t="s">
        <v>945</v>
      </c>
      <c r="G230" s="43"/>
      <c r="H230" s="43"/>
      <c r="I230" s="266"/>
      <c r="J230" s="43"/>
      <c r="K230" s="43"/>
      <c r="L230" s="47"/>
      <c r="M230" s="267"/>
      <c r="N230" s="268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78</v>
      </c>
    </row>
    <row r="231" s="2" customFormat="1" ht="16.5" customHeight="1">
      <c r="A231" s="41"/>
      <c r="B231" s="42"/>
      <c r="C231" s="269" t="s">
        <v>377</v>
      </c>
      <c r="D231" s="269" t="s">
        <v>222</v>
      </c>
      <c r="E231" s="270" t="s">
        <v>960</v>
      </c>
      <c r="F231" s="271" t="s">
        <v>961</v>
      </c>
      <c r="G231" s="272" t="s">
        <v>240</v>
      </c>
      <c r="H231" s="273">
        <v>29.800000000000001</v>
      </c>
      <c r="I231" s="274"/>
      <c r="J231" s="275">
        <f>ROUND(I231*H231,2)</f>
        <v>0</v>
      </c>
      <c r="K231" s="271" t="s">
        <v>880</v>
      </c>
      <c r="L231" s="276"/>
      <c r="M231" s="277" t="s">
        <v>19</v>
      </c>
      <c r="N231" s="278" t="s">
        <v>39</v>
      </c>
      <c r="O231" s="87"/>
      <c r="P231" s="216">
        <f>O231*H231</f>
        <v>0</v>
      </c>
      <c r="Q231" s="216">
        <v>0.010359999999999999</v>
      </c>
      <c r="R231" s="216">
        <f>Q231*H231</f>
        <v>0.308728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241</v>
      </c>
      <c r="AT231" s="218" t="s">
        <v>222</v>
      </c>
      <c r="AU231" s="218" t="s">
        <v>78</v>
      </c>
      <c r="AY231" s="20" t="s">
        <v>126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76</v>
      </c>
      <c r="BK231" s="219">
        <f>ROUND(I231*H231,2)</f>
        <v>0</v>
      </c>
      <c r="BL231" s="20" t="s">
        <v>180</v>
      </c>
      <c r="BM231" s="218" t="s">
        <v>996</v>
      </c>
    </row>
    <row r="232" s="13" customFormat="1">
      <c r="A232" s="13"/>
      <c r="B232" s="220"/>
      <c r="C232" s="221"/>
      <c r="D232" s="222" t="s">
        <v>134</v>
      </c>
      <c r="E232" s="223" t="s">
        <v>19</v>
      </c>
      <c r="F232" s="224" t="s">
        <v>997</v>
      </c>
      <c r="G232" s="221"/>
      <c r="H232" s="225">
        <v>29.800000000000001</v>
      </c>
      <c r="I232" s="226"/>
      <c r="J232" s="221"/>
      <c r="K232" s="221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134</v>
      </c>
      <c r="AU232" s="231" t="s">
        <v>78</v>
      </c>
      <c r="AV232" s="13" t="s">
        <v>78</v>
      </c>
      <c r="AW232" s="13" t="s">
        <v>135</v>
      </c>
      <c r="AX232" s="13" t="s">
        <v>76</v>
      </c>
      <c r="AY232" s="231" t="s">
        <v>126</v>
      </c>
    </row>
    <row r="233" s="2" customFormat="1" ht="24.15" customHeight="1">
      <c r="A233" s="41"/>
      <c r="B233" s="42"/>
      <c r="C233" s="269" t="s">
        <v>267</v>
      </c>
      <c r="D233" s="269" t="s">
        <v>222</v>
      </c>
      <c r="E233" s="270" t="s">
        <v>883</v>
      </c>
      <c r="F233" s="271" t="s">
        <v>884</v>
      </c>
      <c r="G233" s="272" t="s">
        <v>240</v>
      </c>
      <c r="H233" s="273">
        <v>19.300000000000001</v>
      </c>
      <c r="I233" s="274"/>
      <c r="J233" s="275">
        <f>ROUND(I233*H233,2)</f>
        <v>0</v>
      </c>
      <c r="K233" s="271" t="s">
        <v>880</v>
      </c>
      <c r="L233" s="276"/>
      <c r="M233" s="277" t="s">
        <v>19</v>
      </c>
      <c r="N233" s="278" t="s">
        <v>39</v>
      </c>
      <c r="O233" s="87"/>
      <c r="P233" s="216">
        <f>O233*H233</f>
        <v>0</v>
      </c>
      <c r="Q233" s="216">
        <v>1</v>
      </c>
      <c r="R233" s="216">
        <f>Q233*H233</f>
        <v>19.300000000000001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241</v>
      </c>
      <c r="AT233" s="218" t="s">
        <v>222</v>
      </c>
      <c r="AU233" s="218" t="s">
        <v>78</v>
      </c>
      <c r="AY233" s="20" t="s">
        <v>126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76</v>
      </c>
      <c r="BK233" s="219">
        <f>ROUND(I233*H233,2)</f>
        <v>0</v>
      </c>
      <c r="BL233" s="20" t="s">
        <v>180</v>
      </c>
      <c r="BM233" s="218" t="s">
        <v>998</v>
      </c>
    </row>
    <row r="234" s="13" customFormat="1">
      <c r="A234" s="13"/>
      <c r="B234" s="220"/>
      <c r="C234" s="221"/>
      <c r="D234" s="222" t="s">
        <v>134</v>
      </c>
      <c r="E234" s="223" t="s">
        <v>19</v>
      </c>
      <c r="F234" s="224" t="s">
        <v>999</v>
      </c>
      <c r="G234" s="221"/>
      <c r="H234" s="225">
        <v>19.300000000000001</v>
      </c>
      <c r="I234" s="226"/>
      <c r="J234" s="221"/>
      <c r="K234" s="221"/>
      <c r="L234" s="227"/>
      <c r="M234" s="228"/>
      <c r="N234" s="229"/>
      <c r="O234" s="229"/>
      <c r="P234" s="229"/>
      <c r="Q234" s="229"/>
      <c r="R234" s="229"/>
      <c r="S234" s="229"/>
      <c r="T234" s="23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1" t="s">
        <v>134</v>
      </c>
      <c r="AU234" s="231" t="s">
        <v>78</v>
      </c>
      <c r="AV234" s="13" t="s">
        <v>78</v>
      </c>
      <c r="AW234" s="13" t="s">
        <v>135</v>
      </c>
      <c r="AX234" s="13" t="s">
        <v>76</v>
      </c>
      <c r="AY234" s="231" t="s">
        <v>126</v>
      </c>
    </row>
    <row r="235" s="2" customFormat="1" ht="24.15" customHeight="1">
      <c r="A235" s="41"/>
      <c r="B235" s="42"/>
      <c r="C235" s="269" t="s">
        <v>387</v>
      </c>
      <c r="D235" s="269" t="s">
        <v>222</v>
      </c>
      <c r="E235" s="270" t="s">
        <v>916</v>
      </c>
      <c r="F235" s="271" t="s">
        <v>917</v>
      </c>
      <c r="G235" s="272" t="s">
        <v>240</v>
      </c>
      <c r="H235" s="273">
        <v>8.4000000000000004</v>
      </c>
      <c r="I235" s="274"/>
      <c r="J235" s="275">
        <f>ROUND(I235*H235,2)</f>
        <v>0</v>
      </c>
      <c r="K235" s="271" t="s">
        <v>880</v>
      </c>
      <c r="L235" s="276"/>
      <c r="M235" s="277" t="s">
        <v>19</v>
      </c>
      <c r="N235" s="278" t="s">
        <v>39</v>
      </c>
      <c r="O235" s="87"/>
      <c r="P235" s="216">
        <f>O235*H235</f>
        <v>0</v>
      </c>
      <c r="Q235" s="216">
        <v>1</v>
      </c>
      <c r="R235" s="216">
        <f>Q235*H235</f>
        <v>8.4000000000000004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241</v>
      </c>
      <c r="AT235" s="218" t="s">
        <v>222</v>
      </c>
      <c r="AU235" s="218" t="s">
        <v>78</v>
      </c>
      <c r="AY235" s="20" t="s">
        <v>126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76</v>
      </c>
      <c r="BK235" s="219">
        <f>ROUND(I235*H235,2)</f>
        <v>0</v>
      </c>
      <c r="BL235" s="20" t="s">
        <v>180</v>
      </c>
      <c r="BM235" s="218" t="s">
        <v>1000</v>
      </c>
    </row>
    <row r="236" s="13" customFormat="1">
      <c r="A236" s="13"/>
      <c r="B236" s="220"/>
      <c r="C236" s="221"/>
      <c r="D236" s="222" t="s">
        <v>134</v>
      </c>
      <c r="E236" s="223" t="s">
        <v>19</v>
      </c>
      <c r="F236" s="224" t="s">
        <v>919</v>
      </c>
      <c r="G236" s="221"/>
      <c r="H236" s="225">
        <v>8.4000000000000004</v>
      </c>
      <c r="I236" s="226"/>
      <c r="J236" s="221"/>
      <c r="K236" s="221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134</v>
      </c>
      <c r="AU236" s="231" t="s">
        <v>78</v>
      </c>
      <c r="AV236" s="13" t="s">
        <v>78</v>
      </c>
      <c r="AW236" s="13" t="s">
        <v>135</v>
      </c>
      <c r="AX236" s="13" t="s">
        <v>76</v>
      </c>
      <c r="AY236" s="231" t="s">
        <v>126</v>
      </c>
    </row>
    <row r="237" s="2" customFormat="1" ht="24.15" customHeight="1">
      <c r="A237" s="41"/>
      <c r="B237" s="42"/>
      <c r="C237" s="269" t="s">
        <v>271</v>
      </c>
      <c r="D237" s="269" t="s">
        <v>222</v>
      </c>
      <c r="E237" s="270" t="s">
        <v>889</v>
      </c>
      <c r="F237" s="271" t="s">
        <v>890</v>
      </c>
      <c r="G237" s="272" t="s">
        <v>240</v>
      </c>
      <c r="H237" s="273">
        <v>6.9000000000000004</v>
      </c>
      <c r="I237" s="274"/>
      <c r="J237" s="275">
        <f>ROUND(I237*H237,2)</f>
        <v>0</v>
      </c>
      <c r="K237" s="271" t="s">
        <v>880</v>
      </c>
      <c r="L237" s="276"/>
      <c r="M237" s="277" t="s">
        <v>19</v>
      </c>
      <c r="N237" s="278" t="s">
        <v>39</v>
      </c>
      <c r="O237" s="87"/>
      <c r="P237" s="216">
        <f>O237*H237</f>
        <v>0</v>
      </c>
      <c r="Q237" s="216">
        <v>1</v>
      </c>
      <c r="R237" s="216">
        <f>Q237*H237</f>
        <v>6.9000000000000004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241</v>
      </c>
      <c r="AT237" s="218" t="s">
        <v>222</v>
      </c>
      <c r="AU237" s="218" t="s">
        <v>78</v>
      </c>
      <c r="AY237" s="20" t="s">
        <v>126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76</v>
      </c>
      <c r="BK237" s="219">
        <f>ROUND(I237*H237,2)</f>
        <v>0</v>
      </c>
      <c r="BL237" s="20" t="s">
        <v>180</v>
      </c>
      <c r="BM237" s="218" t="s">
        <v>1001</v>
      </c>
    </row>
    <row r="238" s="13" customFormat="1">
      <c r="A238" s="13"/>
      <c r="B238" s="220"/>
      <c r="C238" s="221"/>
      <c r="D238" s="222" t="s">
        <v>134</v>
      </c>
      <c r="E238" s="223" t="s">
        <v>19</v>
      </c>
      <c r="F238" s="224" t="s">
        <v>967</v>
      </c>
      <c r="G238" s="221"/>
      <c r="H238" s="225">
        <v>2.3999999999999999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134</v>
      </c>
      <c r="AU238" s="231" t="s">
        <v>78</v>
      </c>
      <c r="AV238" s="13" t="s">
        <v>78</v>
      </c>
      <c r="AW238" s="13" t="s">
        <v>135</v>
      </c>
      <c r="AX238" s="13" t="s">
        <v>68</v>
      </c>
      <c r="AY238" s="231" t="s">
        <v>126</v>
      </c>
    </row>
    <row r="239" s="13" customFormat="1">
      <c r="A239" s="13"/>
      <c r="B239" s="220"/>
      <c r="C239" s="221"/>
      <c r="D239" s="222" t="s">
        <v>134</v>
      </c>
      <c r="E239" s="223" t="s">
        <v>19</v>
      </c>
      <c r="F239" s="224" t="s">
        <v>968</v>
      </c>
      <c r="G239" s="221"/>
      <c r="H239" s="225">
        <v>4.5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134</v>
      </c>
      <c r="AU239" s="231" t="s">
        <v>78</v>
      </c>
      <c r="AV239" s="13" t="s">
        <v>78</v>
      </c>
      <c r="AW239" s="13" t="s">
        <v>135</v>
      </c>
      <c r="AX239" s="13" t="s">
        <v>68</v>
      </c>
      <c r="AY239" s="231" t="s">
        <v>126</v>
      </c>
    </row>
    <row r="240" s="16" customFormat="1">
      <c r="A240" s="16"/>
      <c r="B240" s="253"/>
      <c r="C240" s="254"/>
      <c r="D240" s="222" t="s">
        <v>134</v>
      </c>
      <c r="E240" s="255" t="s">
        <v>19</v>
      </c>
      <c r="F240" s="256" t="s">
        <v>139</v>
      </c>
      <c r="G240" s="254"/>
      <c r="H240" s="257">
        <v>6.9000000000000004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3" t="s">
        <v>134</v>
      </c>
      <c r="AU240" s="263" t="s">
        <v>78</v>
      </c>
      <c r="AV240" s="16" t="s">
        <v>133</v>
      </c>
      <c r="AW240" s="16" t="s">
        <v>135</v>
      </c>
      <c r="AX240" s="16" t="s">
        <v>76</v>
      </c>
      <c r="AY240" s="263" t="s">
        <v>126</v>
      </c>
    </row>
    <row r="241" s="2" customFormat="1" ht="24.15" customHeight="1">
      <c r="A241" s="41"/>
      <c r="B241" s="42"/>
      <c r="C241" s="269" t="s">
        <v>398</v>
      </c>
      <c r="D241" s="269" t="s">
        <v>222</v>
      </c>
      <c r="E241" s="270" t="s">
        <v>893</v>
      </c>
      <c r="F241" s="271" t="s">
        <v>894</v>
      </c>
      <c r="G241" s="272" t="s">
        <v>240</v>
      </c>
      <c r="H241" s="273">
        <v>1.7</v>
      </c>
      <c r="I241" s="274"/>
      <c r="J241" s="275">
        <f>ROUND(I241*H241,2)</f>
        <v>0</v>
      </c>
      <c r="K241" s="271" t="s">
        <v>880</v>
      </c>
      <c r="L241" s="276"/>
      <c r="M241" s="277" t="s">
        <v>19</v>
      </c>
      <c r="N241" s="278" t="s">
        <v>39</v>
      </c>
      <c r="O241" s="87"/>
      <c r="P241" s="216">
        <f>O241*H241</f>
        <v>0</v>
      </c>
      <c r="Q241" s="216">
        <v>1</v>
      </c>
      <c r="R241" s="216">
        <f>Q241*H241</f>
        <v>1.7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241</v>
      </c>
      <c r="AT241" s="218" t="s">
        <v>222</v>
      </c>
      <c r="AU241" s="218" t="s">
        <v>78</v>
      </c>
      <c r="AY241" s="20" t="s">
        <v>126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76</v>
      </c>
      <c r="BK241" s="219">
        <f>ROUND(I241*H241,2)</f>
        <v>0</v>
      </c>
      <c r="BL241" s="20" t="s">
        <v>180</v>
      </c>
      <c r="BM241" s="218" t="s">
        <v>1002</v>
      </c>
    </row>
    <row r="242" s="2" customFormat="1" ht="16.5" customHeight="1">
      <c r="A242" s="41"/>
      <c r="B242" s="42"/>
      <c r="C242" s="269" t="s">
        <v>275</v>
      </c>
      <c r="D242" s="269" t="s">
        <v>222</v>
      </c>
      <c r="E242" s="270" t="s">
        <v>897</v>
      </c>
      <c r="F242" s="271" t="s">
        <v>898</v>
      </c>
      <c r="G242" s="272" t="s">
        <v>240</v>
      </c>
      <c r="H242" s="273">
        <v>3.2999999999999998</v>
      </c>
      <c r="I242" s="274"/>
      <c r="J242" s="275">
        <f>ROUND(I242*H242,2)</f>
        <v>0</v>
      </c>
      <c r="K242" s="271" t="s">
        <v>880</v>
      </c>
      <c r="L242" s="276"/>
      <c r="M242" s="277" t="s">
        <v>19</v>
      </c>
      <c r="N242" s="278" t="s">
        <v>39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241</v>
      </c>
      <c r="AT242" s="218" t="s">
        <v>222</v>
      </c>
      <c r="AU242" s="218" t="s">
        <v>78</v>
      </c>
      <c r="AY242" s="20" t="s">
        <v>126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76</v>
      </c>
      <c r="BK242" s="219">
        <f>ROUND(I242*H242,2)</f>
        <v>0</v>
      </c>
      <c r="BL242" s="20" t="s">
        <v>180</v>
      </c>
      <c r="BM242" s="218" t="s">
        <v>1003</v>
      </c>
    </row>
    <row r="243" s="13" customFormat="1">
      <c r="A243" s="13"/>
      <c r="B243" s="220"/>
      <c r="C243" s="221"/>
      <c r="D243" s="222" t="s">
        <v>134</v>
      </c>
      <c r="E243" s="223" t="s">
        <v>19</v>
      </c>
      <c r="F243" s="224" t="s">
        <v>991</v>
      </c>
      <c r="G243" s="221"/>
      <c r="H243" s="225">
        <v>0.59999999999999998</v>
      </c>
      <c r="I243" s="226"/>
      <c r="J243" s="221"/>
      <c r="K243" s="221"/>
      <c r="L243" s="227"/>
      <c r="M243" s="228"/>
      <c r="N243" s="229"/>
      <c r="O243" s="229"/>
      <c r="P243" s="229"/>
      <c r="Q243" s="229"/>
      <c r="R243" s="229"/>
      <c r="S243" s="229"/>
      <c r="T243" s="23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1" t="s">
        <v>134</v>
      </c>
      <c r="AU243" s="231" t="s">
        <v>78</v>
      </c>
      <c r="AV243" s="13" t="s">
        <v>78</v>
      </c>
      <c r="AW243" s="13" t="s">
        <v>135</v>
      </c>
      <c r="AX243" s="13" t="s">
        <v>68</v>
      </c>
      <c r="AY243" s="231" t="s">
        <v>126</v>
      </c>
    </row>
    <row r="244" s="13" customFormat="1">
      <c r="A244" s="13"/>
      <c r="B244" s="220"/>
      <c r="C244" s="221"/>
      <c r="D244" s="222" t="s">
        <v>134</v>
      </c>
      <c r="E244" s="223" t="s">
        <v>19</v>
      </c>
      <c r="F244" s="224" t="s">
        <v>972</v>
      </c>
      <c r="G244" s="221"/>
      <c r="H244" s="225">
        <v>2.7000000000000002</v>
      </c>
      <c r="I244" s="226"/>
      <c r="J244" s="221"/>
      <c r="K244" s="221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134</v>
      </c>
      <c r="AU244" s="231" t="s">
        <v>78</v>
      </c>
      <c r="AV244" s="13" t="s">
        <v>78</v>
      </c>
      <c r="AW244" s="13" t="s">
        <v>135</v>
      </c>
      <c r="AX244" s="13" t="s">
        <v>68</v>
      </c>
      <c r="AY244" s="231" t="s">
        <v>126</v>
      </c>
    </row>
    <row r="245" s="16" customFormat="1">
      <c r="A245" s="16"/>
      <c r="B245" s="253"/>
      <c r="C245" s="254"/>
      <c r="D245" s="222" t="s">
        <v>134</v>
      </c>
      <c r="E245" s="255" t="s">
        <v>19</v>
      </c>
      <c r="F245" s="256" t="s">
        <v>139</v>
      </c>
      <c r="G245" s="254"/>
      <c r="H245" s="257">
        <v>3.2999999999999998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3" t="s">
        <v>134</v>
      </c>
      <c r="AU245" s="263" t="s">
        <v>78</v>
      </c>
      <c r="AV245" s="16" t="s">
        <v>133</v>
      </c>
      <c r="AW245" s="16" t="s">
        <v>135</v>
      </c>
      <c r="AX245" s="16" t="s">
        <v>76</v>
      </c>
      <c r="AY245" s="263" t="s">
        <v>126</v>
      </c>
    </row>
    <row r="246" s="12" customFormat="1" ht="22.8" customHeight="1">
      <c r="A246" s="12"/>
      <c r="B246" s="191"/>
      <c r="C246" s="192"/>
      <c r="D246" s="193" t="s">
        <v>67</v>
      </c>
      <c r="E246" s="205" t="s">
        <v>1004</v>
      </c>
      <c r="F246" s="205" t="s">
        <v>1005</v>
      </c>
      <c r="G246" s="192"/>
      <c r="H246" s="192"/>
      <c r="I246" s="195"/>
      <c r="J246" s="206">
        <f>BK246</f>
        <v>0</v>
      </c>
      <c r="K246" s="192"/>
      <c r="L246" s="197"/>
      <c r="M246" s="198"/>
      <c r="N246" s="199"/>
      <c r="O246" s="199"/>
      <c r="P246" s="200">
        <f>SUM(P247:P263)</f>
        <v>0</v>
      </c>
      <c r="Q246" s="199"/>
      <c r="R246" s="200">
        <f>SUM(R247:R263)</f>
        <v>55.940229000000002</v>
      </c>
      <c r="S246" s="199"/>
      <c r="T246" s="201">
        <f>SUM(T247:T263)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78</v>
      </c>
      <c r="AT246" s="203" t="s">
        <v>67</v>
      </c>
      <c r="AU246" s="203" t="s">
        <v>76</v>
      </c>
      <c r="AY246" s="202" t="s">
        <v>126</v>
      </c>
      <c r="BK246" s="204">
        <f>SUM(BK247:BK263)</f>
        <v>0</v>
      </c>
    </row>
    <row r="247" s="2" customFormat="1" ht="16.5" customHeight="1">
      <c r="A247" s="41"/>
      <c r="B247" s="42"/>
      <c r="C247" s="207" t="s">
        <v>408</v>
      </c>
      <c r="D247" s="207" t="s">
        <v>128</v>
      </c>
      <c r="E247" s="208" t="s">
        <v>942</v>
      </c>
      <c r="F247" s="209" t="s">
        <v>943</v>
      </c>
      <c r="G247" s="210" t="s">
        <v>240</v>
      </c>
      <c r="H247" s="211">
        <v>91.299999999999997</v>
      </c>
      <c r="I247" s="212"/>
      <c r="J247" s="213">
        <f>ROUND(I247*H247,2)</f>
        <v>0</v>
      </c>
      <c r="K247" s="209" t="s">
        <v>150</v>
      </c>
      <c r="L247" s="47"/>
      <c r="M247" s="214" t="s">
        <v>19</v>
      </c>
      <c r="N247" s="215" t="s">
        <v>39</v>
      </c>
      <c r="O247" s="87"/>
      <c r="P247" s="216">
        <f>O247*H247</f>
        <v>0</v>
      </c>
      <c r="Q247" s="216">
        <v>5.0000000000000002E-05</v>
      </c>
      <c r="R247" s="216">
        <f>Q247*H247</f>
        <v>0.0045650000000000005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180</v>
      </c>
      <c r="AT247" s="218" t="s">
        <v>128</v>
      </c>
      <c r="AU247" s="218" t="s">
        <v>78</v>
      </c>
      <c r="AY247" s="20" t="s">
        <v>126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76</v>
      </c>
      <c r="BK247" s="219">
        <f>ROUND(I247*H247,2)</f>
        <v>0</v>
      </c>
      <c r="BL247" s="20" t="s">
        <v>180</v>
      </c>
      <c r="BM247" s="218" t="s">
        <v>1006</v>
      </c>
    </row>
    <row r="248" s="2" customFormat="1">
      <c r="A248" s="41"/>
      <c r="B248" s="42"/>
      <c r="C248" s="43"/>
      <c r="D248" s="264" t="s">
        <v>152</v>
      </c>
      <c r="E248" s="43"/>
      <c r="F248" s="265" t="s">
        <v>945</v>
      </c>
      <c r="G248" s="43"/>
      <c r="H248" s="43"/>
      <c r="I248" s="266"/>
      <c r="J248" s="43"/>
      <c r="K248" s="43"/>
      <c r="L248" s="47"/>
      <c r="M248" s="267"/>
      <c r="N248" s="268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152</v>
      </c>
      <c r="AU248" s="20" t="s">
        <v>78</v>
      </c>
    </row>
    <row r="249" s="2" customFormat="1" ht="16.5" customHeight="1">
      <c r="A249" s="41"/>
      <c r="B249" s="42"/>
      <c r="C249" s="269" t="s">
        <v>278</v>
      </c>
      <c r="D249" s="269" t="s">
        <v>222</v>
      </c>
      <c r="E249" s="270" t="s">
        <v>960</v>
      </c>
      <c r="F249" s="271" t="s">
        <v>961</v>
      </c>
      <c r="G249" s="272" t="s">
        <v>240</v>
      </c>
      <c r="H249" s="273">
        <v>32.399999999999999</v>
      </c>
      <c r="I249" s="274"/>
      <c r="J249" s="275">
        <f>ROUND(I249*H249,2)</f>
        <v>0</v>
      </c>
      <c r="K249" s="271" t="s">
        <v>880</v>
      </c>
      <c r="L249" s="276"/>
      <c r="M249" s="277" t="s">
        <v>19</v>
      </c>
      <c r="N249" s="278" t="s">
        <v>39</v>
      </c>
      <c r="O249" s="87"/>
      <c r="P249" s="216">
        <f>O249*H249</f>
        <v>0</v>
      </c>
      <c r="Q249" s="216">
        <v>0.010359999999999999</v>
      </c>
      <c r="R249" s="216">
        <f>Q249*H249</f>
        <v>0.33566399999999996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241</v>
      </c>
      <c r="AT249" s="218" t="s">
        <v>222</v>
      </c>
      <c r="AU249" s="218" t="s">
        <v>78</v>
      </c>
      <c r="AY249" s="20" t="s">
        <v>126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76</v>
      </c>
      <c r="BK249" s="219">
        <f>ROUND(I249*H249,2)</f>
        <v>0</v>
      </c>
      <c r="BL249" s="20" t="s">
        <v>180</v>
      </c>
      <c r="BM249" s="218" t="s">
        <v>1007</v>
      </c>
    </row>
    <row r="250" s="13" customFormat="1">
      <c r="A250" s="13"/>
      <c r="B250" s="220"/>
      <c r="C250" s="221"/>
      <c r="D250" s="222" t="s">
        <v>134</v>
      </c>
      <c r="E250" s="223" t="s">
        <v>19</v>
      </c>
      <c r="F250" s="224" t="s">
        <v>1008</v>
      </c>
      <c r="G250" s="221"/>
      <c r="H250" s="225">
        <v>32.399999999999999</v>
      </c>
      <c r="I250" s="226"/>
      <c r="J250" s="221"/>
      <c r="K250" s="221"/>
      <c r="L250" s="227"/>
      <c r="M250" s="228"/>
      <c r="N250" s="229"/>
      <c r="O250" s="229"/>
      <c r="P250" s="229"/>
      <c r="Q250" s="229"/>
      <c r="R250" s="229"/>
      <c r="S250" s="229"/>
      <c r="T250" s="23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1" t="s">
        <v>134</v>
      </c>
      <c r="AU250" s="231" t="s">
        <v>78</v>
      </c>
      <c r="AV250" s="13" t="s">
        <v>78</v>
      </c>
      <c r="AW250" s="13" t="s">
        <v>135</v>
      </c>
      <c r="AX250" s="13" t="s">
        <v>76</v>
      </c>
      <c r="AY250" s="231" t="s">
        <v>126</v>
      </c>
    </row>
    <row r="251" s="2" customFormat="1" ht="24.15" customHeight="1">
      <c r="A251" s="41"/>
      <c r="B251" s="42"/>
      <c r="C251" s="269" t="s">
        <v>417</v>
      </c>
      <c r="D251" s="269" t="s">
        <v>222</v>
      </c>
      <c r="E251" s="270" t="s">
        <v>883</v>
      </c>
      <c r="F251" s="271" t="s">
        <v>884</v>
      </c>
      <c r="G251" s="272" t="s">
        <v>240</v>
      </c>
      <c r="H251" s="273">
        <v>38.600000000000001</v>
      </c>
      <c r="I251" s="274"/>
      <c r="J251" s="275">
        <f>ROUND(I251*H251,2)</f>
        <v>0</v>
      </c>
      <c r="K251" s="271" t="s">
        <v>880</v>
      </c>
      <c r="L251" s="276"/>
      <c r="M251" s="277" t="s">
        <v>19</v>
      </c>
      <c r="N251" s="278" t="s">
        <v>39</v>
      </c>
      <c r="O251" s="87"/>
      <c r="P251" s="216">
        <f>O251*H251</f>
        <v>0</v>
      </c>
      <c r="Q251" s="216">
        <v>1</v>
      </c>
      <c r="R251" s="216">
        <f>Q251*H251</f>
        <v>38.600000000000001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241</v>
      </c>
      <c r="AT251" s="218" t="s">
        <v>222</v>
      </c>
      <c r="AU251" s="218" t="s">
        <v>78</v>
      </c>
      <c r="AY251" s="20" t="s">
        <v>126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76</v>
      </c>
      <c r="BK251" s="219">
        <f>ROUND(I251*H251,2)</f>
        <v>0</v>
      </c>
      <c r="BL251" s="20" t="s">
        <v>180</v>
      </c>
      <c r="BM251" s="218" t="s">
        <v>1009</v>
      </c>
    </row>
    <row r="252" s="13" customFormat="1">
      <c r="A252" s="13"/>
      <c r="B252" s="220"/>
      <c r="C252" s="221"/>
      <c r="D252" s="222" t="s">
        <v>134</v>
      </c>
      <c r="E252" s="223" t="s">
        <v>19</v>
      </c>
      <c r="F252" s="224" t="s">
        <v>965</v>
      </c>
      <c r="G252" s="221"/>
      <c r="H252" s="225">
        <v>38.600000000000001</v>
      </c>
      <c r="I252" s="226"/>
      <c r="J252" s="221"/>
      <c r="K252" s="221"/>
      <c r="L252" s="227"/>
      <c r="M252" s="228"/>
      <c r="N252" s="229"/>
      <c r="O252" s="229"/>
      <c r="P252" s="229"/>
      <c r="Q252" s="229"/>
      <c r="R252" s="229"/>
      <c r="S252" s="229"/>
      <c r="T252" s="23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1" t="s">
        <v>134</v>
      </c>
      <c r="AU252" s="231" t="s">
        <v>78</v>
      </c>
      <c r="AV252" s="13" t="s">
        <v>78</v>
      </c>
      <c r="AW252" s="13" t="s">
        <v>135</v>
      </c>
      <c r="AX252" s="13" t="s">
        <v>76</v>
      </c>
      <c r="AY252" s="231" t="s">
        <v>126</v>
      </c>
    </row>
    <row r="253" s="2" customFormat="1" ht="24.15" customHeight="1">
      <c r="A253" s="41"/>
      <c r="B253" s="42"/>
      <c r="C253" s="269" t="s">
        <v>286</v>
      </c>
      <c r="D253" s="269" t="s">
        <v>222</v>
      </c>
      <c r="E253" s="270" t="s">
        <v>916</v>
      </c>
      <c r="F253" s="271" t="s">
        <v>917</v>
      </c>
      <c r="G253" s="272" t="s">
        <v>240</v>
      </c>
      <c r="H253" s="273">
        <v>8.4000000000000004</v>
      </c>
      <c r="I253" s="274"/>
      <c r="J253" s="275">
        <f>ROUND(I253*H253,2)</f>
        <v>0</v>
      </c>
      <c r="K253" s="271" t="s">
        <v>880</v>
      </c>
      <c r="L253" s="276"/>
      <c r="M253" s="277" t="s">
        <v>19</v>
      </c>
      <c r="N253" s="278" t="s">
        <v>39</v>
      </c>
      <c r="O253" s="87"/>
      <c r="P253" s="216">
        <f>O253*H253</f>
        <v>0</v>
      </c>
      <c r="Q253" s="216">
        <v>1</v>
      </c>
      <c r="R253" s="216">
        <f>Q253*H253</f>
        <v>8.4000000000000004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241</v>
      </c>
      <c r="AT253" s="218" t="s">
        <v>222</v>
      </c>
      <c r="AU253" s="218" t="s">
        <v>78</v>
      </c>
      <c r="AY253" s="20" t="s">
        <v>126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76</v>
      </c>
      <c r="BK253" s="219">
        <f>ROUND(I253*H253,2)</f>
        <v>0</v>
      </c>
      <c r="BL253" s="20" t="s">
        <v>180</v>
      </c>
      <c r="BM253" s="218" t="s">
        <v>1010</v>
      </c>
    </row>
    <row r="254" s="13" customFormat="1">
      <c r="A254" s="13"/>
      <c r="B254" s="220"/>
      <c r="C254" s="221"/>
      <c r="D254" s="222" t="s">
        <v>134</v>
      </c>
      <c r="E254" s="223" t="s">
        <v>19</v>
      </c>
      <c r="F254" s="224" t="s">
        <v>919</v>
      </c>
      <c r="G254" s="221"/>
      <c r="H254" s="225">
        <v>8.4000000000000004</v>
      </c>
      <c r="I254" s="226"/>
      <c r="J254" s="221"/>
      <c r="K254" s="221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134</v>
      </c>
      <c r="AU254" s="231" t="s">
        <v>78</v>
      </c>
      <c r="AV254" s="13" t="s">
        <v>78</v>
      </c>
      <c r="AW254" s="13" t="s">
        <v>135</v>
      </c>
      <c r="AX254" s="13" t="s">
        <v>76</v>
      </c>
      <c r="AY254" s="231" t="s">
        <v>126</v>
      </c>
    </row>
    <row r="255" s="2" customFormat="1" ht="24.15" customHeight="1">
      <c r="A255" s="41"/>
      <c r="B255" s="42"/>
      <c r="C255" s="269" t="s">
        <v>428</v>
      </c>
      <c r="D255" s="269" t="s">
        <v>222</v>
      </c>
      <c r="E255" s="270" t="s">
        <v>889</v>
      </c>
      <c r="F255" s="271" t="s">
        <v>890</v>
      </c>
      <c r="G255" s="272" t="s">
        <v>240</v>
      </c>
      <c r="H255" s="273">
        <v>6.9000000000000004</v>
      </c>
      <c r="I255" s="274"/>
      <c r="J255" s="275">
        <f>ROUND(I255*H255,2)</f>
        <v>0</v>
      </c>
      <c r="K255" s="271" t="s">
        <v>880</v>
      </c>
      <c r="L255" s="276"/>
      <c r="M255" s="277" t="s">
        <v>19</v>
      </c>
      <c r="N255" s="278" t="s">
        <v>39</v>
      </c>
      <c r="O255" s="87"/>
      <c r="P255" s="216">
        <f>O255*H255</f>
        <v>0</v>
      </c>
      <c r="Q255" s="216">
        <v>1</v>
      </c>
      <c r="R255" s="216">
        <f>Q255*H255</f>
        <v>6.9000000000000004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241</v>
      </c>
      <c r="AT255" s="218" t="s">
        <v>222</v>
      </c>
      <c r="AU255" s="218" t="s">
        <v>78</v>
      </c>
      <c r="AY255" s="20" t="s">
        <v>126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76</v>
      </c>
      <c r="BK255" s="219">
        <f>ROUND(I255*H255,2)</f>
        <v>0</v>
      </c>
      <c r="BL255" s="20" t="s">
        <v>180</v>
      </c>
      <c r="BM255" s="218" t="s">
        <v>1011</v>
      </c>
    </row>
    <row r="256" s="13" customFormat="1">
      <c r="A256" s="13"/>
      <c r="B256" s="220"/>
      <c r="C256" s="221"/>
      <c r="D256" s="222" t="s">
        <v>134</v>
      </c>
      <c r="E256" s="223" t="s">
        <v>19</v>
      </c>
      <c r="F256" s="224" t="s">
        <v>967</v>
      </c>
      <c r="G256" s="221"/>
      <c r="H256" s="225">
        <v>2.3999999999999999</v>
      </c>
      <c r="I256" s="226"/>
      <c r="J256" s="221"/>
      <c r="K256" s="221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134</v>
      </c>
      <c r="AU256" s="231" t="s">
        <v>78</v>
      </c>
      <c r="AV256" s="13" t="s">
        <v>78</v>
      </c>
      <c r="AW256" s="13" t="s">
        <v>135</v>
      </c>
      <c r="AX256" s="13" t="s">
        <v>68</v>
      </c>
      <c r="AY256" s="231" t="s">
        <v>126</v>
      </c>
    </row>
    <row r="257" s="13" customFormat="1">
      <c r="A257" s="13"/>
      <c r="B257" s="220"/>
      <c r="C257" s="221"/>
      <c r="D257" s="222" t="s">
        <v>134</v>
      </c>
      <c r="E257" s="223" t="s">
        <v>19</v>
      </c>
      <c r="F257" s="224" t="s">
        <v>968</v>
      </c>
      <c r="G257" s="221"/>
      <c r="H257" s="225">
        <v>4.5</v>
      </c>
      <c r="I257" s="226"/>
      <c r="J257" s="221"/>
      <c r="K257" s="221"/>
      <c r="L257" s="227"/>
      <c r="M257" s="228"/>
      <c r="N257" s="229"/>
      <c r="O257" s="229"/>
      <c r="P257" s="229"/>
      <c r="Q257" s="229"/>
      <c r="R257" s="229"/>
      <c r="S257" s="229"/>
      <c r="T257" s="23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1" t="s">
        <v>134</v>
      </c>
      <c r="AU257" s="231" t="s">
        <v>78</v>
      </c>
      <c r="AV257" s="13" t="s">
        <v>78</v>
      </c>
      <c r="AW257" s="13" t="s">
        <v>135</v>
      </c>
      <c r="AX257" s="13" t="s">
        <v>68</v>
      </c>
      <c r="AY257" s="231" t="s">
        <v>126</v>
      </c>
    </row>
    <row r="258" s="16" customFormat="1">
      <c r="A258" s="16"/>
      <c r="B258" s="253"/>
      <c r="C258" s="254"/>
      <c r="D258" s="222" t="s">
        <v>134</v>
      </c>
      <c r="E258" s="255" t="s">
        <v>19</v>
      </c>
      <c r="F258" s="256" t="s">
        <v>139</v>
      </c>
      <c r="G258" s="254"/>
      <c r="H258" s="257">
        <v>6.9000000000000004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63" t="s">
        <v>134</v>
      </c>
      <c r="AU258" s="263" t="s">
        <v>78</v>
      </c>
      <c r="AV258" s="16" t="s">
        <v>133</v>
      </c>
      <c r="AW258" s="16" t="s">
        <v>135</v>
      </c>
      <c r="AX258" s="16" t="s">
        <v>76</v>
      </c>
      <c r="AY258" s="263" t="s">
        <v>126</v>
      </c>
    </row>
    <row r="259" s="2" customFormat="1" ht="24.15" customHeight="1">
      <c r="A259" s="41"/>
      <c r="B259" s="42"/>
      <c r="C259" s="269" t="s">
        <v>290</v>
      </c>
      <c r="D259" s="269" t="s">
        <v>222</v>
      </c>
      <c r="E259" s="270" t="s">
        <v>893</v>
      </c>
      <c r="F259" s="271" t="s">
        <v>894</v>
      </c>
      <c r="G259" s="272" t="s">
        <v>240</v>
      </c>
      <c r="H259" s="273">
        <v>1.7</v>
      </c>
      <c r="I259" s="274"/>
      <c r="J259" s="275">
        <f>ROUND(I259*H259,2)</f>
        <v>0</v>
      </c>
      <c r="K259" s="271" t="s">
        <v>880</v>
      </c>
      <c r="L259" s="276"/>
      <c r="M259" s="277" t="s">
        <v>19</v>
      </c>
      <c r="N259" s="278" t="s">
        <v>39</v>
      </c>
      <c r="O259" s="87"/>
      <c r="P259" s="216">
        <f>O259*H259</f>
        <v>0</v>
      </c>
      <c r="Q259" s="216">
        <v>1</v>
      </c>
      <c r="R259" s="216">
        <f>Q259*H259</f>
        <v>1.7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241</v>
      </c>
      <c r="AT259" s="218" t="s">
        <v>222</v>
      </c>
      <c r="AU259" s="218" t="s">
        <v>78</v>
      </c>
      <c r="AY259" s="20" t="s">
        <v>126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76</v>
      </c>
      <c r="BK259" s="219">
        <f>ROUND(I259*H259,2)</f>
        <v>0</v>
      </c>
      <c r="BL259" s="20" t="s">
        <v>180</v>
      </c>
      <c r="BM259" s="218" t="s">
        <v>1012</v>
      </c>
    </row>
    <row r="260" s="2" customFormat="1" ht="16.5" customHeight="1">
      <c r="A260" s="41"/>
      <c r="B260" s="42"/>
      <c r="C260" s="269" t="s">
        <v>438</v>
      </c>
      <c r="D260" s="269" t="s">
        <v>222</v>
      </c>
      <c r="E260" s="270" t="s">
        <v>897</v>
      </c>
      <c r="F260" s="271" t="s">
        <v>898</v>
      </c>
      <c r="G260" s="272" t="s">
        <v>240</v>
      </c>
      <c r="H260" s="273">
        <v>3.2999999999999998</v>
      </c>
      <c r="I260" s="274"/>
      <c r="J260" s="275">
        <f>ROUND(I260*H260,2)</f>
        <v>0</v>
      </c>
      <c r="K260" s="271" t="s">
        <v>880</v>
      </c>
      <c r="L260" s="276"/>
      <c r="M260" s="277" t="s">
        <v>19</v>
      </c>
      <c r="N260" s="278" t="s">
        <v>39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241</v>
      </c>
      <c r="AT260" s="218" t="s">
        <v>222</v>
      </c>
      <c r="AU260" s="218" t="s">
        <v>78</v>
      </c>
      <c r="AY260" s="20" t="s">
        <v>126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76</v>
      </c>
      <c r="BK260" s="219">
        <f>ROUND(I260*H260,2)</f>
        <v>0</v>
      </c>
      <c r="BL260" s="20" t="s">
        <v>180</v>
      </c>
      <c r="BM260" s="218" t="s">
        <v>1013</v>
      </c>
    </row>
    <row r="261" s="13" customFormat="1">
      <c r="A261" s="13"/>
      <c r="B261" s="220"/>
      <c r="C261" s="221"/>
      <c r="D261" s="222" t="s">
        <v>134</v>
      </c>
      <c r="E261" s="223" t="s">
        <v>19</v>
      </c>
      <c r="F261" s="224" t="s">
        <v>991</v>
      </c>
      <c r="G261" s="221"/>
      <c r="H261" s="225">
        <v>0.59999999999999998</v>
      </c>
      <c r="I261" s="226"/>
      <c r="J261" s="221"/>
      <c r="K261" s="221"/>
      <c r="L261" s="227"/>
      <c r="M261" s="228"/>
      <c r="N261" s="229"/>
      <c r="O261" s="229"/>
      <c r="P261" s="229"/>
      <c r="Q261" s="229"/>
      <c r="R261" s="229"/>
      <c r="S261" s="229"/>
      <c r="T261" s="23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1" t="s">
        <v>134</v>
      </c>
      <c r="AU261" s="231" t="s">
        <v>78</v>
      </c>
      <c r="AV261" s="13" t="s">
        <v>78</v>
      </c>
      <c r="AW261" s="13" t="s">
        <v>135</v>
      </c>
      <c r="AX261" s="13" t="s">
        <v>68</v>
      </c>
      <c r="AY261" s="231" t="s">
        <v>126</v>
      </c>
    </row>
    <row r="262" s="13" customFormat="1">
      <c r="A262" s="13"/>
      <c r="B262" s="220"/>
      <c r="C262" s="221"/>
      <c r="D262" s="222" t="s">
        <v>134</v>
      </c>
      <c r="E262" s="223" t="s">
        <v>19</v>
      </c>
      <c r="F262" s="224" t="s">
        <v>972</v>
      </c>
      <c r="G262" s="221"/>
      <c r="H262" s="225">
        <v>2.7000000000000002</v>
      </c>
      <c r="I262" s="226"/>
      <c r="J262" s="221"/>
      <c r="K262" s="221"/>
      <c r="L262" s="227"/>
      <c r="M262" s="228"/>
      <c r="N262" s="229"/>
      <c r="O262" s="229"/>
      <c r="P262" s="229"/>
      <c r="Q262" s="229"/>
      <c r="R262" s="229"/>
      <c r="S262" s="229"/>
      <c r="T262" s="23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1" t="s">
        <v>134</v>
      </c>
      <c r="AU262" s="231" t="s">
        <v>78</v>
      </c>
      <c r="AV262" s="13" t="s">
        <v>78</v>
      </c>
      <c r="AW262" s="13" t="s">
        <v>135</v>
      </c>
      <c r="AX262" s="13" t="s">
        <v>68</v>
      </c>
      <c r="AY262" s="231" t="s">
        <v>126</v>
      </c>
    </row>
    <row r="263" s="16" customFormat="1">
      <c r="A263" s="16"/>
      <c r="B263" s="253"/>
      <c r="C263" s="254"/>
      <c r="D263" s="222" t="s">
        <v>134</v>
      </c>
      <c r="E263" s="255" t="s">
        <v>19</v>
      </c>
      <c r="F263" s="256" t="s">
        <v>139</v>
      </c>
      <c r="G263" s="254"/>
      <c r="H263" s="257">
        <v>3.2999999999999998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3" t="s">
        <v>134</v>
      </c>
      <c r="AU263" s="263" t="s">
        <v>78</v>
      </c>
      <c r="AV263" s="16" t="s">
        <v>133</v>
      </c>
      <c r="AW263" s="16" t="s">
        <v>135</v>
      </c>
      <c r="AX263" s="16" t="s">
        <v>76</v>
      </c>
      <c r="AY263" s="263" t="s">
        <v>126</v>
      </c>
    </row>
    <row r="264" s="12" customFormat="1" ht="22.8" customHeight="1">
      <c r="A264" s="12"/>
      <c r="B264" s="191"/>
      <c r="C264" s="192"/>
      <c r="D264" s="193" t="s">
        <v>67</v>
      </c>
      <c r="E264" s="205" t="s">
        <v>1014</v>
      </c>
      <c r="F264" s="205" t="s">
        <v>1015</v>
      </c>
      <c r="G264" s="192"/>
      <c r="H264" s="192"/>
      <c r="I264" s="195"/>
      <c r="J264" s="206">
        <f>BK264</f>
        <v>0</v>
      </c>
      <c r="K264" s="192"/>
      <c r="L264" s="197"/>
      <c r="M264" s="198"/>
      <c r="N264" s="199"/>
      <c r="O264" s="199"/>
      <c r="P264" s="200">
        <f>SUM(P265:P269)</f>
        <v>0</v>
      </c>
      <c r="Q264" s="199"/>
      <c r="R264" s="200">
        <f>SUM(R265:R269)</f>
        <v>7.5004499999999998</v>
      </c>
      <c r="S264" s="199"/>
      <c r="T264" s="201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2" t="s">
        <v>78</v>
      </c>
      <c r="AT264" s="203" t="s">
        <v>67</v>
      </c>
      <c r="AU264" s="203" t="s">
        <v>76</v>
      </c>
      <c r="AY264" s="202" t="s">
        <v>126</v>
      </c>
      <c r="BK264" s="204">
        <f>SUM(BK265:BK269)</f>
        <v>0</v>
      </c>
    </row>
    <row r="265" s="2" customFormat="1" ht="16.5" customHeight="1">
      <c r="A265" s="41"/>
      <c r="B265" s="42"/>
      <c r="C265" s="207" t="s">
        <v>295</v>
      </c>
      <c r="D265" s="207" t="s">
        <v>128</v>
      </c>
      <c r="E265" s="208" t="s">
        <v>1016</v>
      </c>
      <c r="F265" s="209" t="s">
        <v>1017</v>
      </c>
      <c r="G265" s="210" t="s">
        <v>240</v>
      </c>
      <c r="H265" s="211">
        <v>7.5</v>
      </c>
      <c r="I265" s="212"/>
      <c r="J265" s="213">
        <f>ROUND(I265*H265,2)</f>
        <v>0</v>
      </c>
      <c r="K265" s="209" t="s">
        <v>150</v>
      </c>
      <c r="L265" s="47"/>
      <c r="M265" s="214" t="s">
        <v>19</v>
      </c>
      <c r="N265" s="215" t="s">
        <v>39</v>
      </c>
      <c r="O265" s="87"/>
      <c r="P265" s="216">
        <f>O265*H265</f>
        <v>0</v>
      </c>
      <c r="Q265" s="216">
        <v>6.0000000000000002E-05</v>
      </c>
      <c r="R265" s="216">
        <f>Q265*H265</f>
        <v>0.00044999999999999999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180</v>
      </c>
      <c r="AT265" s="218" t="s">
        <v>128</v>
      </c>
      <c r="AU265" s="218" t="s">
        <v>78</v>
      </c>
      <c r="AY265" s="20" t="s">
        <v>126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76</v>
      </c>
      <c r="BK265" s="219">
        <f>ROUND(I265*H265,2)</f>
        <v>0</v>
      </c>
      <c r="BL265" s="20" t="s">
        <v>180</v>
      </c>
      <c r="BM265" s="218" t="s">
        <v>1018</v>
      </c>
    </row>
    <row r="266" s="2" customFormat="1">
      <c r="A266" s="41"/>
      <c r="B266" s="42"/>
      <c r="C266" s="43"/>
      <c r="D266" s="264" t="s">
        <v>152</v>
      </c>
      <c r="E266" s="43"/>
      <c r="F266" s="265" t="s">
        <v>1019</v>
      </c>
      <c r="G266" s="43"/>
      <c r="H266" s="43"/>
      <c r="I266" s="266"/>
      <c r="J266" s="43"/>
      <c r="K266" s="43"/>
      <c r="L266" s="47"/>
      <c r="M266" s="267"/>
      <c r="N266" s="268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152</v>
      </c>
      <c r="AU266" s="20" t="s">
        <v>78</v>
      </c>
    </row>
    <row r="267" s="2" customFormat="1" ht="24.15" customHeight="1">
      <c r="A267" s="41"/>
      <c r="B267" s="42"/>
      <c r="C267" s="269" t="s">
        <v>454</v>
      </c>
      <c r="D267" s="269" t="s">
        <v>222</v>
      </c>
      <c r="E267" s="270" t="s">
        <v>889</v>
      </c>
      <c r="F267" s="271" t="s">
        <v>890</v>
      </c>
      <c r="G267" s="272" t="s">
        <v>240</v>
      </c>
      <c r="H267" s="273">
        <v>7.5</v>
      </c>
      <c r="I267" s="274"/>
      <c r="J267" s="275">
        <f>ROUND(I267*H267,2)</f>
        <v>0</v>
      </c>
      <c r="K267" s="271" t="s">
        <v>880</v>
      </c>
      <c r="L267" s="276"/>
      <c r="M267" s="277" t="s">
        <v>19</v>
      </c>
      <c r="N267" s="278" t="s">
        <v>39</v>
      </c>
      <c r="O267" s="87"/>
      <c r="P267" s="216">
        <f>O267*H267</f>
        <v>0</v>
      </c>
      <c r="Q267" s="216">
        <v>1</v>
      </c>
      <c r="R267" s="216">
        <f>Q267*H267</f>
        <v>7.5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241</v>
      </c>
      <c r="AT267" s="218" t="s">
        <v>222</v>
      </c>
      <c r="AU267" s="218" t="s">
        <v>78</v>
      </c>
      <c r="AY267" s="20" t="s">
        <v>126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76</v>
      </c>
      <c r="BK267" s="219">
        <f>ROUND(I267*H267,2)</f>
        <v>0</v>
      </c>
      <c r="BL267" s="20" t="s">
        <v>180</v>
      </c>
      <c r="BM267" s="218" t="s">
        <v>1020</v>
      </c>
    </row>
    <row r="268" s="13" customFormat="1">
      <c r="A268" s="13"/>
      <c r="B268" s="220"/>
      <c r="C268" s="221"/>
      <c r="D268" s="222" t="s">
        <v>134</v>
      </c>
      <c r="E268" s="223" t="s">
        <v>19</v>
      </c>
      <c r="F268" s="224" t="s">
        <v>1021</v>
      </c>
      <c r="G268" s="221"/>
      <c r="H268" s="225">
        <v>7.5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134</v>
      </c>
      <c r="AU268" s="231" t="s">
        <v>78</v>
      </c>
      <c r="AV268" s="13" t="s">
        <v>78</v>
      </c>
      <c r="AW268" s="13" t="s">
        <v>135</v>
      </c>
      <c r="AX268" s="13" t="s">
        <v>68</v>
      </c>
      <c r="AY268" s="231" t="s">
        <v>126</v>
      </c>
    </row>
    <row r="269" s="16" customFormat="1">
      <c r="A269" s="16"/>
      <c r="B269" s="253"/>
      <c r="C269" s="254"/>
      <c r="D269" s="222" t="s">
        <v>134</v>
      </c>
      <c r="E269" s="255" t="s">
        <v>19</v>
      </c>
      <c r="F269" s="256" t="s">
        <v>139</v>
      </c>
      <c r="G269" s="254"/>
      <c r="H269" s="257">
        <v>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63" t="s">
        <v>134</v>
      </c>
      <c r="AU269" s="263" t="s">
        <v>78</v>
      </c>
      <c r="AV269" s="16" t="s">
        <v>133</v>
      </c>
      <c r="AW269" s="16" t="s">
        <v>135</v>
      </c>
      <c r="AX269" s="16" t="s">
        <v>76</v>
      </c>
      <c r="AY269" s="263" t="s">
        <v>126</v>
      </c>
    </row>
    <row r="270" s="12" customFormat="1" ht="22.8" customHeight="1">
      <c r="A270" s="12"/>
      <c r="B270" s="191"/>
      <c r="C270" s="192"/>
      <c r="D270" s="193" t="s">
        <v>67</v>
      </c>
      <c r="E270" s="205" t="s">
        <v>1022</v>
      </c>
      <c r="F270" s="205" t="s">
        <v>1023</v>
      </c>
      <c r="G270" s="192"/>
      <c r="H270" s="192"/>
      <c r="I270" s="195"/>
      <c r="J270" s="206">
        <f>BK270</f>
        <v>0</v>
      </c>
      <c r="K270" s="192"/>
      <c r="L270" s="197"/>
      <c r="M270" s="198"/>
      <c r="N270" s="199"/>
      <c r="O270" s="199"/>
      <c r="P270" s="200">
        <f>P271+SUM(P272:P288)+P306+P317+P326+P344+P351+P365+P374+P383+P397</f>
        <v>0</v>
      </c>
      <c r="Q270" s="199"/>
      <c r="R270" s="200">
        <f>R271+SUM(R272:R288)+R306+R317+R326+R344+R351+R365+R374+R383+R397</f>
        <v>4312.1125624000006</v>
      </c>
      <c r="S270" s="199"/>
      <c r="T270" s="201">
        <f>T271+SUM(T272:T288)+T306+T317+T326+T344+T351+T365+T374+T383+T397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78</v>
      </c>
      <c r="AT270" s="203" t="s">
        <v>67</v>
      </c>
      <c r="AU270" s="203" t="s">
        <v>76</v>
      </c>
      <c r="AY270" s="202" t="s">
        <v>126</v>
      </c>
      <c r="BK270" s="204">
        <f>BK271+SUM(BK272:BK288)+BK306+BK317+BK326+BK344+BK351+BK365+BK374+BK383+BK397</f>
        <v>0</v>
      </c>
    </row>
    <row r="271" s="2" customFormat="1" ht="16.5" customHeight="1">
      <c r="A271" s="41"/>
      <c r="B271" s="42"/>
      <c r="C271" s="207" t="s">
        <v>299</v>
      </c>
      <c r="D271" s="207" t="s">
        <v>128</v>
      </c>
      <c r="E271" s="208" t="s">
        <v>975</v>
      </c>
      <c r="F271" s="209" t="s">
        <v>976</v>
      </c>
      <c r="G271" s="210" t="s">
        <v>240</v>
      </c>
      <c r="H271" s="211">
        <v>176.5</v>
      </c>
      <c r="I271" s="212"/>
      <c r="J271" s="213">
        <f>ROUND(I271*H271,2)</f>
        <v>0</v>
      </c>
      <c r="K271" s="209" t="s">
        <v>150</v>
      </c>
      <c r="L271" s="47"/>
      <c r="M271" s="214" t="s">
        <v>19</v>
      </c>
      <c r="N271" s="215" t="s">
        <v>39</v>
      </c>
      <c r="O271" s="87"/>
      <c r="P271" s="216">
        <f>O271*H271</f>
        <v>0</v>
      </c>
      <c r="Q271" s="216">
        <v>5.0000000000000002E-05</v>
      </c>
      <c r="R271" s="216">
        <f>Q271*H271</f>
        <v>0.0088250000000000012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180</v>
      </c>
      <c r="AT271" s="218" t="s">
        <v>128</v>
      </c>
      <c r="AU271" s="218" t="s">
        <v>78</v>
      </c>
      <c r="AY271" s="20" t="s">
        <v>126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76</v>
      </c>
      <c r="BK271" s="219">
        <f>ROUND(I271*H271,2)</f>
        <v>0</v>
      </c>
      <c r="BL271" s="20" t="s">
        <v>180</v>
      </c>
      <c r="BM271" s="218" t="s">
        <v>1024</v>
      </c>
    </row>
    <row r="272" s="2" customFormat="1">
      <c r="A272" s="41"/>
      <c r="B272" s="42"/>
      <c r="C272" s="43"/>
      <c r="D272" s="264" t="s">
        <v>152</v>
      </c>
      <c r="E272" s="43"/>
      <c r="F272" s="265" t="s">
        <v>978</v>
      </c>
      <c r="G272" s="43"/>
      <c r="H272" s="43"/>
      <c r="I272" s="266"/>
      <c r="J272" s="43"/>
      <c r="K272" s="43"/>
      <c r="L272" s="47"/>
      <c r="M272" s="267"/>
      <c r="N272" s="268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152</v>
      </c>
      <c r="AU272" s="20" t="s">
        <v>78</v>
      </c>
    </row>
    <row r="273" s="2" customFormat="1" ht="16.5" customHeight="1">
      <c r="A273" s="41"/>
      <c r="B273" s="42"/>
      <c r="C273" s="269" t="s">
        <v>464</v>
      </c>
      <c r="D273" s="269" t="s">
        <v>222</v>
      </c>
      <c r="E273" s="270" t="s">
        <v>1025</v>
      </c>
      <c r="F273" s="271" t="s">
        <v>1026</v>
      </c>
      <c r="G273" s="272" t="s">
        <v>240</v>
      </c>
      <c r="H273" s="273">
        <v>127.59999999999999</v>
      </c>
      <c r="I273" s="274"/>
      <c r="J273" s="275">
        <f>ROUND(I273*H273,2)</f>
        <v>0</v>
      </c>
      <c r="K273" s="271" t="s">
        <v>880</v>
      </c>
      <c r="L273" s="276"/>
      <c r="M273" s="277" t="s">
        <v>19</v>
      </c>
      <c r="N273" s="278" t="s">
        <v>39</v>
      </c>
      <c r="O273" s="87"/>
      <c r="P273" s="216">
        <f>O273*H273</f>
        <v>0</v>
      </c>
      <c r="Q273" s="216">
        <v>0.01235</v>
      </c>
      <c r="R273" s="216">
        <f>Q273*H273</f>
        <v>1.5758599999999998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241</v>
      </c>
      <c r="AT273" s="218" t="s">
        <v>222</v>
      </c>
      <c r="AU273" s="218" t="s">
        <v>78</v>
      </c>
      <c r="AY273" s="20" t="s">
        <v>126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76</v>
      </c>
      <c r="BK273" s="219">
        <f>ROUND(I273*H273,2)</f>
        <v>0</v>
      </c>
      <c r="BL273" s="20" t="s">
        <v>180</v>
      </c>
      <c r="BM273" s="218" t="s">
        <v>1027</v>
      </c>
    </row>
    <row r="274" s="2" customFormat="1" ht="16.5" customHeight="1">
      <c r="A274" s="41"/>
      <c r="B274" s="42"/>
      <c r="C274" s="269" t="s">
        <v>257</v>
      </c>
      <c r="D274" s="269" t="s">
        <v>222</v>
      </c>
      <c r="E274" s="270" t="s">
        <v>1028</v>
      </c>
      <c r="F274" s="271" t="s">
        <v>1029</v>
      </c>
      <c r="G274" s="272" t="s">
        <v>240</v>
      </c>
      <c r="H274" s="273">
        <v>5.7999999999999998</v>
      </c>
      <c r="I274" s="274"/>
      <c r="J274" s="275">
        <f>ROUND(I274*H274,2)</f>
        <v>0</v>
      </c>
      <c r="K274" s="271" t="s">
        <v>880</v>
      </c>
      <c r="L274" s="276"/>
      <c r="M274" s="277" t="s">
        <v>19</v>
      </c>
      <c r="N274" s="278" t="s">
        <v>39</v>
      </c>
      <c r="O274" s="87"/>
      <c r="P274" s="216">
        <f>O274*H274</f>
        <v>0</v>
      </c>
      <c r="Q274" s="216">
        <v>0.019730000000000001</v>
      </c>
      <c r="R274" s="216">
        <f>Q274*H274</f>
        <v>0.11443400000000001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241</v>
      </c>
      <c r="AT274" s="218" t="s">
        <v>222</v>
      </c>
      <c r="AU274" s="218" t="s">
        <v>78</v>
      </c>
      <c r="AY274" s="20" t="s">
        <v>126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76</v>
      </c>
      <c r="BK274" s="219">
        <f>ROUND(I274*H274,2)</f>
        <v>0</v>
      </c>
      <c r="BL274" s="20" t="s">
        <v>180</v>
      </c>
      <c r="BM274" s="218" t="s">
        <v>1030</v>
      </c>
    </row>
    <row r="275" s="13" customFormat="1">
      <c r="A275" s="13"/>
      <c r="B275" s="220"/>
      <c r="C275" s="221"/>
      <c r="D275" s="222" t="s">
        <v>134</v>
      </c>
      <c r="E275" s="223" t="s">
        <v>19</v>
      </c>
      <c r="F275" s="224" t="s">
        <v>1031</v>
      </c>
      <c r="G275" s="221"/>
      <c r="H275" s="225">
        <v>5.7999999999999998</v>
      </c>
      <c r="I275" s="226"/>
      <c r="J275" s="221"/>
      <c r="K275" s="221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134</v>
      </c>
      <c r="AU275" s="231" t="s">
        <v>78</v>
      </c>
      <c r="AV275" s="13" t="s">
        <v>78</v>
      </c>
      <c r="AW275" s="13" t="s">
        <v>135</v>
      </c>
      <c r="AX275" s="13" t="s">
        <v>76</v>
      </c>
      <c r="AY275" s="231" t="s">
        <v>126</v>
      </c>
    </row>
    <row r="276" s="2" customFormat="1" ht="24.15" customHeight="1">
      <c r="A276" s="41"/>
      <c r="B276" s="42"/>
      <c r="C276" s="269" t="s">
        <v>474</v>
      </c>
      <c r="D276" s="269" t="s">
        <v>222</v>
      </c>
      <c r="E276" s="270" t="s">
        <v>883</v>
      </c>
      <c r="F276" s="271" t="s">
        <v>884</v>
      </c>
      <c r="G276" s="272" t="s">
        <v>240</v>
      </c>
      <c r="H276" s="273">
        <v>17</v>
      </c>
      <c r="I276" s="274"/>
      <c r="J276" s="275">
        <f>ROUND(I276*H276,2)</f>
        <v>0</v>
      </c>
      <c r="K276" s="271" t="s">
        <v>880</v>
      </c>
      <c r="L276" s="276"/>
      <c r="M276" s="277" t="s">
        <v>19</v>
      </c>
      <c r="N276" s="278" t="s">
        <v>39</v>
      </c>
      <c r="O276" s="87"/>
      <c r="P276" s="216">
        <f>O276*H276</f>
        <v>0</v>
      </c>
      <c r="Q276" s="216">
        <v>1</v>
      </c>
      <c r="R276" s="216">
        <f>Q276*H276</f>
        <v>17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241</v>
      </c>
      <c r="AT276" s="218" t="s">
        <v>222</v>
      </c>
      <c r="AU276" s="218" t="s">
        <v>78</v>
      </c>
      <c r="AY276" s="20" t="s">
        <v>126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76</v>
      </c>
      <c r="BK276" s="219">
        <f>ROUND(I276*H276,2)</f>
        <v>0</v>
      </c>
      <c r="BL276" s="20" t="s">
        <v>180</v>
      </c>
      <c r="BM276" s="218" t="s">
        <v>1032</v>
      </c>
    </row>
    <row r="277" s="13" customFormat="1">
      <c r="A277" s="13"/>
      <c r="B277" s="220"/>
      <c r="C277" s="221"/>
      <c r="D277" s="222" t="s">
        <v>134</v>
      </c>
      <c r="E277" s="223" t="s">
        <v>19</v>
      </c>
      <c r="F277" s="224" t="s">
        <v>1033</v>
      </c>
      <c r="G277" s="221"/>
      <c r="H277" s="225">
        <v>17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134</v>
      </c>
      <c r="AU277" s="231" t="s">
        <v>78</v>
      </c>
      <c r="AV277" s="13" t="s">
        <v>78</v>
      </c>
      <c r="AW277" s="13" t="s">
        <v>135</v>
      </c>
      <c r="AX277" s="13" t="s">
        <v>76</v>
      </c>
      <c r="AY277" s="231" t="s">
        <v>126</v>
      </c>
    </row>
    <row r="278" s="2" customFormat="1" ht="24.15" customHeight="1">
      <c r="A278" s="41"/>
      <c r="B278" s="42"/>
      <c r="C278" s="269" t="s">
        <v>307</v>
      </c>
      <c r="D278" s="269" t="s">
        <v>222</v>
      </c>
      <c r="E278" s="270" t="s">
        <v>889</v>
      </c>
      <c r="F278" s="271" t="s">
        <v>890</v>
      </c>
      <c r="G278" s="272" t="s">
        <v>240</v>
      </c>
      <c r="H278" s="273">
        <v>20.399999999999999</v>
      </c>
      <c r="I278" s="274"/>
      <c r="J278" s="275">
        <f>ROUND(I278*H278,2)</f>
        <v>0</v>
      </c>
      <c r="K278" s="271" t="s">
        <v>880</v>
      </c>
      <c r="L278" s="276"/>
      <c r="M278" s="277" t="s">
        <v>19</v>
      </c>
      <c r="N278" s="278" t="s">
        <v>39</v>
      </c>
      <c r="O278" s="87"/>
      <c r="P278" s="216">
        <f>O278*H278</f>
        <v>0</v>
      </c>
      <c r="Q278" s="216">
        <v>1</v>
      </c>
      <c r="R278" s="216">
        <f>Q278*H278</f>
        <v>20.399999999999999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241</v>
      </c>
      <c r="AT278" s="218" t="s">
        <v>222</v>
      </c>
      <c r="AU278" s="218" t="s">
        <v>78</v>
      </c>
      <c r="AY278" s="20" t="s">
        <v>126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76</v>
      </c>
      <c r="BK278" s="219">
        <f>ROUND(I278*H278,2)</f>
        <v>0</v>
      </c>
      <c r="BL278" s="20" t="s">
        <v>180</v>
      </c>
      <c r="BM278" s="218" t="s">
        <v>1034</v>
      </c>
    </row>
    <row r="279" s="13" customFormat="1">
      <c r="A279" s="13"/>
      <c r="B279" s="220"/>
      <c r="C279" s="221"/>
      <c r="D279" s="222" t="s">
        <v>134</v>
      </c>
      <c r="E279" s="223" t="s">
        <v>19</v>
      </c>
      <c r="F279" s="224" t="s">
        <v>892</v>
      </c>
      <c r="G279" s="221"/>
      <c r="H279" s="225">
        <v>6</v>
      </c>
      <c r="I279" s="226"/>
      <c r="J279" s="221"/>
      <c r="K279" s="221"/>
      <c r="L279" s="227"/>
      <c r="M279" s="228"/>
      <c r="N279" s="229"/>
      <c r="O279" s="229"/>
      <c r="P279" s="229"/>
      <c r="Q279" s="229"/>
      <c r="R279" s="229"/>
      <c r="S279" s="229"/>
      <c r="T279" s="23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1" t="s">
        <v>134</v>
      </c>
      <c r="AU279" s="231" t="s">
        <v>78</v>
      </c>
      <c r="AV279" s="13" t="s">
        <v>78</v>
      </c>
      <c r="AW279" s="13" t="s">
        <v>135</v>
      </c>
      <c r="AX279" s="13" t="s">
        <v>68</v>
      </c>
      <c r="AY279" s="231" t="s">
        <v>126</v>
      </c>
    </row>
    <row r="280" s="13" customFormat="1">
      <c r="A280" s="13"/>
      <c r="B280" s="220"/>
      <c r="C280" s="221"/>
      <c r="D280" s="222" t="s">
        <v>134</v>
      </c>
      <c r="E280" s="223" t="s">
        <v>19</v>
      </c>
      <c r="F280" s="224" t="s">
        <v>1035</v>
      </c>
      <c r="G280" s="221"/>
      <c r="H280" s="225">
        <v>1.2</v>
      </c>
      <c r="I280" s="226"/>
      <c r="J280" s="221"/>
      <c r="K280" s="221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134</v>
      </c>
      <c r="AU280" s="231" t="s">
        <v>78</v>
      </c>
      <c r="AV280" s="13" t="s">
        <v>78</v>
      </c>
      <c r="AW280" s="13" t="s">
        <v>135</v>
      </c>
      <c r="AX280" s="13" t="s">
        <v>68</v>
      </c>
      <c r="AY280" s="231" t="s">
        <v>126</v>
      </c>
    </row>
    <row r="281" s="13" customFormat="1">
      <c r="A281" s="13"/>
      <c r="B281" s="220"/>
      <c r="C281" s="221"/>
      <c r="D281" s="222" t="s">
        <v>134</v>
      </c>
      <c r="E281" s="223" t="s">
        <v>19</v>
      </c>
      <c r="F281" s="224" t="s">
        <v>1036</v>
      </c>
      <c r="G281" s="221"/>
      <c r="H281" s="225">
        <v>4.4000000000000004</v>
      </c>
      <c r="I281" s="226"/>
      <c r="J281" s="221"/>
      <c r="K281" s="221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134</v>
      </c>
      <c r="AU281" s="231" t="s">
        <v>78</v>
      </c>
      <c r="AV281" s="13" t="s">
        <v>78</v>
      </c>
      <c r="AW281" s="13" t="s">
        <v>135</v>
      </c>
      <c r="AX281" s="13" t="s">
        <v>68</v>
      </c>
      <c r="AY281" s="231" t="s">
        <v>126</v>
      </c>
    </row>
    <row r="282" s="13" customFormat="1">
      <c r="A282" s="13"/>
      <c r="B282" s="220"/>
      <c r="C282" s="221"/>
      <c r="D282" s="222" t="s">
        <v>134</v>
      </c>
      <c r="E282" s="223" t="s">
        <v>19</v>
      </c>
      <c r="F282" s="224" t="s">
        <v>1037</v>
      </c>
      <c r="G282" s="221"/>
      <c r="H282" s="225">
        <v>8.8000000000000007</v>
      </c>
      <c r="I282" s="226"/>
      <c r="J282" s="221"/>
      <c r="K282" s="221"/>
      <c r="L282" s="227"/>
      <c r="M282" s="228"/>
      <c r="N282" s="229"/>
      <c r="O282" s="229"/>
      <c r="P282" s="229"/>
      <c r="Q282" s="229"/>
      <c r="R282" s="229"/>
      <c r="S282" s="229"/>
      <c r="T282" s="23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1" t="s">
        <v>134</v>
      </c>
      <c r="AU282" s="231" t="s">
        <v>78</v>
      </c>
      <c r="AV282" s="13" t="s">
        <v>78</v>
      </c>
      <c r="AW282" s="13" t="s">
        <v>135</v>
      </c>
      <c r="AX282" s="13" t="s">
        <v>68</v>
      </c>
      <c r="AY282" s="231" t="s">
        <v>126</v>
      </c>
    </row>
    <row r="283" s="16" customFormat="1">
      <c r="A283" s="16"/>
      <c r="B283" s="253"/>
      <c r="C283" s="254"/>
      <c r="D283" s="222" t="s">
        <v>134</v>
      </c>
      <c r="E283" s="255" t="s">
        <v>19</v>
      </c>
      <c r="F283" s="256" t="s">
        <v>139</v>
      </c>
      <c r="G283" s="254"/>
      <c r="H283" s="257">
        <v>20.399999999999999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3" t="s">
        <v>134</v>
      </c>
      <c r="AU283" s="263" t="s">
        <v>78</v>
      </c>
      <c r="AV283" s="16" t="s">
        <v>133</v>
      </c>
      <c r="AW283" s="16" t="s">
        <v>135</v>
      </c>
      <c r="AX283" s="16" t="s">
        <v>76</v>
      </c>
      <c r="AY283" s="263" t="s">
        <v>126</v>
      </c>
    </row>
    <row r="284" s="2" customFormat="1" ht="16.5" customHeight="1">
      <c r="A284" s="41"/>
      <c r="B284" s="42"/>
      <c r="C284" s="269" t="s">
        <v>485</v>
      </c>
      <c r="D284" s="269" t="s">
        <v>222</v>
      </c>
      <c r="E284" s="270" t="s">
        <v>897</v>
      </c>
      <c r="F284" s="271" t="s">
        <v>898</v>
      </c>
      <c r="G284" s="272" t="s">
        <v>240</v>
      </c>
      <c r="H284" s="273">
        <v>5.7000000000000002</v>
      </c>
      <c r="I284" s="274"/>
      <c r="J284" s="275">
        <f>ROUND(I284*H284,2)</f>
        <v>0</v>
      </c>
      <c r="K284" s="271" t="s">
        <v>880</v>
      </c>
      <c r="L284" s="276"/>
      <c r="M284" s="277" t="s">
        <v>19</v>
      </c>
      <c r="N284" s="278" t="s">
        <v>39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241</v>
      </c>
      <c r="AT284" s="218" t="s">
        <v>222</v>
      </c>
      <c r="AU284" s="218" t="s">
        <v>78</v>
      </c>
      <c r="AY284" s="20" t="s">
        <v>126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76</v>
      </c>
      <c r="BK284" s="219">
        <f>ROUND(I284*H284,2)</f>
        <v>0</v>
      </c>
      <c r="BL284" s="20" t="s">
        <v>180</v>
      </c>
      <c r="BM284" s="218" t="s">
        <v>1038</v>
      </c>
    </row>
    <row r="285" s="13" customFormat="1">
      <c r="A285" s="13"/>
      <c r="B285" s="220"/>
      <c r="C285" s="221"/>
      <c r="D285" s="222" t="s">
        <v>134</v>
      </c>
      <c r="E285" s="223" t="s">
        <v>19</v>
      </c>
      <c r="F285" s="224" t="s">
        <v>900</v>
      </c>
      <c r="G285" s="221"/>
      <c r="H285" s="225">
        <v>0.80000000000000004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134</v>
      </c>
      <c r="AU285" s="231" t="s">
        <v>78</v>
      </c>
      <c r="AV285" s="13" t="s">
        <v>78</v>
      </c>
      <c r="AW285" s="13" t="s">
        <v>135</v>
      </c>
      <c r="AX285" s="13" t="s">
        <v>68</v>
      </c>
      <c r="AY285" s="231" t="s">
        <v>126</v>
      </c>
    </row>
    <row r="286" s="13" customFormat="1">
      <c r="A286" s="13"/>
      <c r="B286" s="220"/>
      <c r="C286" s="221"/>
      <c r="D286" s="222" t="s">
        <v>134</v>
      </c>
      <c r="E286" s="223" t="s">
        <v>19</v>
      </c>
      <c r="F286" s="224" t="s">
        <v>1039</v>
      </c>
      <c r="G286" s="221"/>
      <c r="H286" s="225">
        <v>4.9000000000000004</v>
      </c>
      <c r="I286" s="226"/>
      <c r="J286" s="221"/>
      <c r="K286" s="221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134</v>
      </c>
      <c r="AU286" s="231" t="s">
        <v>78</v>
      </c>
      <c r="AV286" s="13" t="s">
        <v>78</v>
      </c>
      <c r="AW286" s="13" t="s">
        <v>135</v>
      </c>
      <c r="AX286" s="13" t="s">
        <v>68</v>
      </c>
      <c r="AY286" s="231" t="s">
        <v>126</v>
      </c>
    </row>
    <row r="287" s="16" customFormat="1">
      <c r="A287" s="16"/>
      <c r="B287" s="253"/>
      <c r="C287" s="254"/>
      <c r="D287" s="222" t="s">
        <v>134</v>
      </c>
      <c r="E287" s="255" t="s">
        <v>19</v>
      </c>
      <c r="F287" s="256" t="s">
        <v>139</v>
      </c>
      <c r="G287" s="254"/>
      <c r="H287" s="257">
        <v>5.7000000000000002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63" t="s">
        <v>134</v>
      </c>
      <c r="AU287" s="263" t="s">
        <v>78</v>
      </c>
      <c r="AV287" s="16" t="s">
        <v>133</v>
      </c>
      <c r="AW287" s="16" t="s">
        <v>135</v>
      </c>
      <c r="AX287" s="16" t="s">
        <v>76</v>
      </c>
      <c r="AY287" s="263" t="s">
        <v>126</v>
      </c>
    </row>
    <row r="288" s="12" customFormat="1" ht="20.88" customHeight="1">
      <c r="A288" s="12"/>
      <c r="B288" s="191"/>
      <c r="C288" s="192"/>
      <c r="D288" s="193" t="s">
        <v>67</v>
      </c>
      <c r="E288" s="205" t="s">
        <v>1040</v>
      </c>
      <c r="F288" s="205" t="s">
        <v>1041</v>
      </c>
      <c r="G288" s="192"/>
      <c r="H288" s="192"/>
      <c r="I288" s="195"/>
      <c r="J288" s="206">
        <f>BK288</f>
        <v>0</v>
      </c>
      <c r="K288" s="192"/>
      <c r="L288" s="197"/>
      <c r="M288" s="198"/>
      <c r="N288" s="199"/>
      <c r="O288" s="199"/>
      <c r="P288" s="200">
        <f>SUM(P289:P305)</f>
        <v>0</v>
      </c>
      <c r="Q288" s="199"/>
      <c r="R288" s="200">
        <f>SUM(R289:R305)</f>
        <v>74.286947999999995</v>
      </c>
      <c r="S288" s="199"/>
      <c r="T288" s="201">
        <f>SUM(T289:T305)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2" t="s">
        <v>78</v>
      </c>
      <c r="AT288" s="203" t="s">
        <v>67</v>
      </c>
      <c r="AU288" s="203" t="s">
        <v>78</v>
      </c>
      <c r="AY288" s="202" t="s">
        <v>126</v>
      </c>
      <c r="BK288" s="204">
        <f>SUM(BK289:BK305)</f>
        <v>0</v>
      </c>
    </row>
    <row r="289" s="2" customFormat="1" ht="16.5" customHeight="1">
      <c r="A289" s="41"/>
      <c r="B289" s="42"/>
      <c r="C289" s="207" t="s">
        <v>312</v>
      </c>
      <c r="D289" s="207" t="s">
        <v>128</v>
      </c>
      <c r="E289" s="208" t="s">
        <v>975</v>
      </c>
      <c r="F289" s="209" t="s">
        <v>976</v>
      </c>
      <c r="G289" s="210" t="s">
        <v>240</v>
      </c>
      <c r="H289" s="211">
        <v>414</v>
      </c>
      <c r="I289" s="212"/>
      <c r="J289" s="213">
        <f>ROUND(I289*H289,2)</f>
        <v>0</v>
      </c>
      <c r="K289" s="209" t="s">
        <v>150</v>
      </c>
      <c r="L289" s="47"/>
      <c r="M289" s="214" t="s">
        <v>19</v>
      </c>
      <c r="N289" s="215" t="s">
        <v>39</v>
      </c>
      <c r="O289" s="87"/>
      <c r="P289" s="216">
        <f>O289*H289</f>
        <v>0</v>
      </c>
      <c r="Q289" s="216">
        <v>5.0000000000000002E-05</v>
      </c>
      <c r="R289" s="216">
        <f>Q289*H289</f>
        <v>0.0207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180</v>
      </c>
      <c r="AT289" s="218" t="s">
        <v>128</v>
      </c>
      <c r="AU289" s="218" t="s">
        <v>138</v>
      </c>
      <c r="AY289" s="20" t="s">
        <v>126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76</v>
      </c>
      <c r="BK289" s="219">
        <f>ROUND(I289*H289,2)</f>
        <v>0</v>
      </c>
      <c r="BL289" s="20" t="s">
        <v>180</v>
      </c>
      <c r="BM289" s="218" t="s">
        <v>1042</v>
      </c>
    </row>
    <row r="290" s="2" customFormat="1">
      <c r="A290" s="41"/>
      <c r="B290" s="42"/>
      <c r="C290" s="43"/>
      <c r="D290" s="264" t="s">
        <v>152</v>
      </c>
      <c r="E290" s="43"/>
      <c r="F290" s="265" t="s">
        <v>978</v>
      </c>
      <c r="G290" s="43"/>
      <c r="H290" s="43"/>
      <c r="I290" s="266"/>
      <c r="J290" s="43"/>
      <c r="K290" s="43"/>
      <c r="L290" s="47"/>
      <c r="M290" s="267"/>
      <c r="N290" s="268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152</v>
      </c>
      <c r="AU290" s="20" t="s">
        <v>138</v>
      </c>
    </row>
    <row r="291" s="2" customFormat="1" ht="16.5" customHeight="1">
      <c r="A291" s="41"/>
      <c r="B291" s="42"/>
      <c r="C291" s="269" t="s">
        <v>495</v>
      </c>
      <c r="D291" s="269" t="s">
        <v>222</v>
      </c>
      <c r="E291" s="270" t="s">
        <v>1028</v>
      </c>
      <c r="F291" s="271" t="s">
        <v>1029</v>
      </c>
      <c r="G291" s="272" t="s">
        <v>240</v>
      </c>
      <c r="H291" s="273">
        <v>317.60000000000002</v>
      </c>
      <c r="I291" s="274"/>
      <c r="J291" s="275">
        <f>ROUND(I291*H291,2)</f>
        <v>0</v>
      </c>
      <c r="K291" s="271" t="s">
        <v>880</v>
      </c>
      <c r="L291" s="276"/>
      <c r="M291" s="277" t="s">
        <v>19</v>
      </c>
      <c r="N291" s="278" t="s">
        <v>39</v>
      </c>
      <c r="O291" s="87"/>
      <c r="P291" s="216">
        <f>O291*H291</f>
        <v>0</v>
      </c>
      <c r="Q291" s="216">
        <v>0.019730000000000001</v>
      </c>
      <c r="R291" s="216">
        <f>Q291*H291</f>
        <v>6.2662480000000009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241</v>
      </c>
      <c r="AT291" s="218" t="s">
        <v>222</v>
      </c>
      <c r="AU291" s="218" t="s">
        <v>138</v>
      </c>
      <c r="AY291" s="20" t="s">
        <v>126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76</v>
      </c>
      <c r="BK291" s="219">
        <f>ROUND(I291*H291,2)</f>
        <v>0</v>
      </c>
      <c r="BL291" s="20" t="s">
        <v>180</v>
      </c>
      <c r="BM291" s="218" t="s">
        <v>1043</v>
      </c>
    </row>
    <row r="292" s="13" customFormat="1">
      <c r="A292" s="13"/>
      <c r="B292" s="220"/>
      <c r="C292" s="221"/>
      <c r="D292" s="222" t="s">
        <v>134</v>
      </c>
      <c r="E292" s="223" t="s">
        <v>19</v>
      </c>
      <c r="F292" s="224" t="s">
        <v>1044</v>
      </c>
      <c r="G292" s="221"/>
      <c r="H292" s="225">
        <v>174.40000000000001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134</v>
      </c>
      <c r="AU292" s="231" t="s">
        <v>138</v>
      </c>
      <c r="AV292" s="13" t="s">
        <v>78</v>
      </c>
      <c r="AW292" s="13" t="s">
        <v>135</v>
      </c>
      <c r="AX292" s="13" t="s">
        <v>68</v>
      </c>
      <c r="AY292" s="231" t="s">
        <v>126</v>
      </c>
    </row>
    <row r="293" s="13" customFormat="1">
      <c r="A293" s="13"/>
      <c r="B293" s="220"/>
      <c r="C293" s="221"/>
      <c r="D293" s="222" t="s">
        <v>134</v>
      </c>
      <c r="E293" s="223" t="s">
        <v>19</v>
      </c>
      <c r="F293" s="224" t="s">
        <v>1045</v>
      </c>
      <c r="G293" s="221"/>
      <c r="H293" s="225">
        <v>143.19999999999999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134</v>
      </c>
      <c r="AU293" s="231" t="s">
        <v>138</v>
      </c>
      <c r="AV293" s="13" t="s">
        <v>78</v>
      </c>
      <c r="AW293" s="13" t="s">
        <v>135</v>
      </c>
      <c r="AX293" s="13" t="s">
        <v>68</v>
      </c>
      <c r="AY293" s="231" t="s">
        <v>126</v>
      </c>
    </row>
    <row r="294" s="16" customFormat="1">
      <c r="A294" s="16"/>
      <c r="B294" s="253"/>
      <c r="C294" s="254"/>
      <c r="D294" s="222" t="s">
        <v>134</v>
      </c>
      <c r="E294" s="255" t="s">
        <v>19</v>
      </c>
      <c r="F294" s="256" t="s">
        <v>139</v>
      </c>
      <c r="G294" s="254"/>
      <c r="H294" s="257">
        <v>317.60000000000002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3" t="s">
        <v>134</v>
      </c>
      <c r="AU294" s="263" t="s">
        <v>138</v>
      </c>
      <c r="AV294" s="16" t="s">
        <v>133</v>
      </c>
      <c r="AW294" s="16" t="s">
        <v>135</v>
      </c>
      <c r="AX294" s="16" t="s">
        <v>76</v>
      </c>
      <c r="AY294" s="263" t="s">
        <v>126</v>
      </c>
    </row>
    <row r="295" s="2" customFormat="1" ht="24.15" customHeight="1">
      <c r="A295" s="41"/>
      <c r="B295" s="42"/>
      <c r="C295" s="269" t="s">
        <v>317</v>
      </c>
      <c r="D295" s="269" t="s">
        <v>222</v>
      </c>
      <c r="E295" s="270" t="s">
        <v>883</v>
      </c>
      <c r="F295" s="271" t="s">
        <v>884</v>
      </c>
      <c r="G295" s="272" t="s">
        <v>240</v>
      </c>
      <c r="H295" s="273">
        <v>34</v>
      </c>
      <c r="I295" s="274"/>
      <c r="J295" s="275">
        <f>ROUND(I295*H295,2)</f>
        <v>0</v>
      </c>
      <c r="K295" s="271" t="s">
        <v>880</v>
      </c>
      <c r="L295" s="276"/>
      <c r="M295" s="277" t="s">
        <v>19</v>
      </c>
      <c r="N295" s="278" t="s">
        <v>39</v>
      </c>
      <c r="O295" s="87"/>
      <c r="P295" s="216">
        <f>O295*H295</f>
        <v>0</v>
      </c>
      <c r="Q295" s="216">
        <v>1</v>
      </c>
      <c r="R295" s="216">
        <f>Q295*H295</f>
        <v>34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241</v>
      </c>
      <c r="AT295" s="218" t="s">
        <v>222</v>
      </c>
      <c r="AU295" s="218" t="s">
        <v>138</v>
      </c>
      <c r="AY295" s="20" t="s">
        <v>126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76</v>
      </c>
      <c r="BK295" s="219">
        <f>ROUND(I295*H295,2)</f>
        <v>0</v>
      </c>
      <c r="BL295" s="20" t="s">
        <v>180</v>
      </c>
      <c r="BM295" s="218" t="s">
        <v>1046</v>
      </c>
    </row>
    <row r="296" s="13" customFormat="1">
      <c r="A296" s="13"/>
      <c r="B296" s="220"/>
      <c r="C296" s="221"/>
      <c r="D296" s="222" t="s">
        <v>134</v>
      </c>
      <c r="E296" s="223" t="s">
        <v>19</v>
      </c>
      <c r="F296" s="224" t="s">
        <v>1047</v>
      </c>
      <c r="G296" s="221"/>
      <c r="H296" s="225">
        <v>34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134</v>
      </c>
      <c r="AU296" s="231" t="s">
        <v>138</v>
      </c>
      <c r="AV296" s="13" t="s">
        <v>78</v>
      </c>
      <c r="AW296" s="13" t="s">
        <v>135</v>
      </c>
      <c r="AX296" s="13" t="s">
        <v>76</v>
      </c>
      <c r="AY296" s="231" t="s">
        <v>126</v>
      </c>
    </row>
    <row r="297" s="2" customFormat="1" ht="24.15" customHeight="1">
      <c r="A297" s="41"/>
      <c r="B297" s="42"/>
      <c r="C297" s="269" t="s">
        <v>506</v>
      </c>
      <c r="D297" s="269" t="s">
        <v>222</v>
      </c>
      <c r="E297" s="270" t="s">
        <v>889</v>
      </c>
      <c r="F297" s="271" t="s">
        <v>890</v>
      </c>
      <c r="G297" s="272" t="s">
        <v>240</v>
      </c>
      <c r="H297" s="273">
        <v>34</v>
      </c>
      <c r="I297" s="274"/>
      <c r="J297" s="275">
        <f>ROUND(I297*H297,2)</f>
        <v>0</v>
      </c>
      <c r="K297" s="271" t="s">
        <v>880</v>
      </c>
      <c r="L297" s="276"/>
      <c r="M297" s="277" t="s">
        <v>19</v>
      </c>
      <c r="N297" s="278" t="s">
        <v>39</v>
      </c>
      <c r="O297" s="87"/>
      <c r="P297" s="216">
        <f>O297*H297</f>
        <v>0</v>
      </c>
      <c r="Q297" s="216">
        <v>1</v>
      </c>
      <c r="R297" s="216">
        <f>Q297*H297</f>
        <v>34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241</v>
      </c>
      <c r="AT297" s="218" t="s">
        <v>222</v>
      </c>
      <c r="AU297" s="218" t="s">
        <v>138</v>
      </c>
      <c r="AY297" s="20" t="s">
        <v>126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76</v>
      </c>
      <c r="BK297" s="219">
        <f>ROUND(I297*H297,2)</f>
        <v>0</v>
      </c>
      <c r="BL297" s="20" t="s">
        <v>180</v>
      </c>
      <c r="BM297" s="218" t="s">
        <v>1048</v>
      </c>
    </row>
    <row r="298" s="13" customFormat="1">
      <c r="A298" s="13"/>
      <c r="B298" s="220"/>
      <c r="C298" s="221"/>
      <c r="D298" s="222" t="s">
        <v>134</v>
      </c>
      <c r="E298" s="223" t="s">
        <v>19</v>
      </c>
      <c r="F298" s="224" t="s">
        <v>1049</v>
      </c>
      <c r="G298" s="221"/>
      <c r="H298" s="225">
        <v>12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134</v>
      </c>
      <c r="AU298" s="231" t="s">
        <v>138</v>
      </c>
      <c r="AV298" s="13" t="s">
        <v>78</v>
      </c>
      <c r="AW298" s="13" t="s">
        <v>135</v>
      </c>
      <c r="AX298" s="13" t="s">
        <v>68</v>
      </c>
      <c r="AY298" s="231" t="s">
        <v>126</v>
      </c>
    </row>
    <row r="299" s="13" customFormat="1">
      <c r="A299" s="13"/>
      <c r="B299" s="220"/>
      <c r="C299" s="221"/>
      <c r="D299" s="222" t="s">
        <v>134</v>
      </c>
      <c r="E299" s="223" t="s">
        <v>19</v>
      </c>
      <c r="F299" s="224" t="s">
        <v>1050</v>
      </c>
      <c r="G299" s="221"/>
      <c r="H299" s="225">
        <v>4.4000000000000004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134</v>
      </c>
      <c r="AU299" s="231" t="s">
        <v>138</v>
      </c>
      <c r="AV299" s="13" t="s">
        <v>78</v>
      </c>
      <c r="AW299" s="13" t="s">
        <v>135</v>
      </c>
      <c r="AX299" s="13" t="s">
        <v>68</v>
      </c>
      <c r="AY299" s="231" t="s">
        <v>126</v>
      </c>
    </row>
    <row r="300" s="13" customFormat="1">
      <c r="A300" s="13"/>
      <c r="B300" s="220"/>
      <c r="C300" s="221"/>
      <c r="D300" s="222" t="s">
        <v>134</v>
      </c>
      <c r="E300" s="223" t="s">
        <v>19</v>
      </c>
      <c r="F300" s="224" t="s">
        <v>1051</v>
      </c>
      <c r="G300" s="221"/>
      <c r="H300" s="225">
        <v>17.600000000000001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134</v>
      </c>
      <c r="AU300" s="231" t="s">
        <v>138</v>
      </c>
      <c r="AV300" s="13" t="s">
        <v>78</v>
      </c>
      <c r="AW300" s="13" t="s">
        <v>135</v>
      </c>
      <c r="AX300" s="13" t="s">
        <v>68</v>
      </c>
      <c r="AY300" s="231" t="s">
        <v>126</v>
      </c>
    </row>
    <row r="301" s="16" customFormat="1">
      <c r="A301" s="16"/>
      <c r="B301" s="253"/>
      <c r="C301" s="254"/>
      <c r="D301" s="222" t="s">
        <v>134</v>
      </c>
      <c r="E301" s="255" t="s">
        <v>19</v>
      </c>
      <c r="F301" s="256" t="s">
        <v>139</v>
      </c>
      <c r="G301" s="254"/>
      <c r="H301" s="257">
        <v>34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63" t="s">
        <v>134</v>
      </c>
      <c r="AU301" s="263" t="s">
        <v>138</v>
      </c>
      <c r="AV301" s="16" t="s">
        <v>133</v>
      </c>
      <c r="AW301" s="16" t="s">
        <v>135</v>
      </c>
      <c r="AX301" s="16" t="s">
        <v>76</v>
      </c>
      <c r="AY301" s="263" t="s">
        <v>126</v>
      </c>
    </row>
    <row r="302" s="2" customFormat="1" ht="16.5" customHeight="1">
      <c r="A302" s="41"/>
      <c r="B302" s="42"/>
      <c r="C302" s="269" t="s">
        <v>322</v>
      </c>
      <c r="D302" s="269" t="s">
        <v>222</v>
      </c>
      <c r="E302" s="270" t="s">
        <v>897</v>
      </c>
      <c r="F302" s="271" t="s">
        <v>898</v>
      </c>
      <c r="G302" s="272" t="s">
        <v>240</v>
      </c>
      <c r="H302" s="273">
        <v>28.399999999999999</v>
      </c>
      <c r="I302" s="274"/>
      <c r="J302" s="275">
        <f>ROUND(I302*H302,2)</f>
        <v>0</v>
      </c>
      <c r="K302" s="271" t="s">
        <v>880</v>
      </c>
      <c r="L302" s="276"/>
      <c r="M302" s="277" t="s">
        <v>19</v>
      </c>
      <c r="N302" s="278" t="s">
        <v>39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241</v>
      </c>
      <c r="AT302" s="218" t="s">
        <v>222</v>
      </c>
      <c r="AU302" s="218" t="s">
        <v>138</v>
      </c>
      <c r="AY302" s="20" t="s">
        <v>126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76</v>
      </c>
      <c r="BK302" s="219">
        <f>ROUND(I302*H302,2)</f>
        <v>0</v>
      </c>
      <c r="BL302" s="20" t="s">
        <v>180</v>
      </c>
      <c r="BM302" s="218" t="s">
        <v>1052</v>
      </c>
    </row>
    <row r="303" s="13" customFormat="1">
      <c r="A303" s="13"/>
      <c r="B303" s="220"/>
      <c r="C303" s="221"/>
      <c r="D303" s="222" t="s">
        <v>134</v>
      </c>
      <c r="E303" s="223" t="s">
        <v>19</v>
      </c>
      <c r="F303" s="224" t="s">
        <v>1053</v>
      </c>
      <c r="G303" s="221"/>
      <c r="H303" s="225">
        <v>2.3999999999999999</v>
      </c>
      <c r="I303" s="226"/>
      <c r="J303" s="221"/>
      <c r="K303" s="221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134</v>
      </c>
      <c r="AU303" s="231" t="s">
        <v>138</v>
      </c>
      <c r="AV303" s="13" t="s">
        <v>78</v>
      </c>
      <c r="AW303" s="13" t="s">
        <v>135</v>
      </c>
      <c r="AX303" s="13" t="s">
        <v>68</v>
      </c>
      <c r="AY303" s="231" t="s">
        <v>126</v>
      </c>
    </row>
    <row r="304" s="13" customFormat="1">
      <c r="A304" s="13"/>
      <c r="B304" s="220"/>
      <c r="C304" s="221"/>
      <c r="D304" s="222" t="s">
        <v>134</v>
      </c>
      <c r="E304" s="223" t="s">
        <v>19</v>
      </c>
      <c r="F304" s="224" t="s">
        <v>1054</v>
      </c>
      <c r="G304" s="221"/>
      <c r="H304" s="225">
        <v>26</v>
      </c>
      <c r="I304" s="226"/>
      <c r="J304" s="221"/>
      <c r="K304" s="221"/>
      <c r="L304" s="227"/>
      <c r="M304" s="228"/>
      <c r="N304" s="229"/>
      <c r="O304" s="229"/>
      <c r="P304" s="229"/>
      <c r="Q304" s="229"/>
      <c r="R304" s="229"/>
      <c r="S304" s="229"/>
      <c r="T304" s="23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1" t="s">
        <v>134</v>
      </c>
      <c r="AU304" s="231" t="s">
        <v>138</v>
      </c>
      <c r="AV304" s="13" t="s">
        <v>78</v>
      </c>
      <c r="AW304" s="13" t="s">
        <v>135</v>
      </c>
      <c r="AX304" s="13" t="s">
        <v>68</v>
      </c>
      <c r="AY304" s="231" t="s">
        <v>126</v>
      </c>
    </row>
    <row r="305" s="16" customFormat="1">
      <c r="A305" s="16"/>
      <c r="B305" s="253"/>
      <c r="C305" s="254"/>
      <c r="D305" s="222" t="s">
        <v>134</v>
      </c>
      <c r="E305" s="255" t="s">
        <v>19</v>
      </c>
      <c r="F305" s="256" t="s">
        <v>139</v>
      </c>
      <c r="G305" s="254"/>
      <c r="H305" s="257">
        <v>28.399999999999999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63" t="s">
        <v>134</v>
      </c>
      <c r="AU305" s="263" t="s">
        <v>138</v>
      </c>
      <c r="AV305" s="16" t="s">
        <v>133</v>
      </c>
      <c r="AW305" s="16" t="s">
        <v>135</v>
      </c>
      <c r="AX305" s="16" t="s">
        <v>76</v>
      </c>
      <c r="AY305" s="263" t="s">
        <v>126</v>
      </c>
    </row>
    <row r="306" s="12" customFormat="1" ht="20.88" customHeight="1">
      <c r="A306" s="12"/>
      <c r="B306" s="191"/>
      <c r="C306" s="192"/>
      <c r="D306" s="193" t="s">
        <v>67</v>
      </c>
      <c r="E306" s="205" t="s">
        <v>1055</v>
      </c>
      <c r="F306" s="205" t="s">
        <v>1056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SUM(P307:P316)</f>
        <v>0</v>
      </c>
      <c r="Q306" s="199"/>
      <c r="R306" s="200">
        <f>SUM(R307:R316)</f>
        <v>764.84079999999994</v>
      </c>
      <c r="S306" s="199"/>
      <c r="T306" s="201">
        <f>SUM(T307:T316)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78</v>
      </c>
      <c r="AT306" s="203" t="s">
        <v>67</v>
      </c>
      <c r="AU306" s="203" t="s">
        <v>78</v>
      </c>
      <c r="AY306" s="202" t="s">
        <v>126</v>
      </c>
      <c r="BK306" s="204">
        <f>SUM(BK307:BK316)</f>
        <v>0</v>
      </c>
    </row>
    <row r="307" s="2" customFormat="1" ht="16.5" customHeight="1">
      <c r="A307" s="41"/>
      <c r="B307" s="42"/>
      <c r="C307" s="207" t="s">
        <v>513</v>
      </c>
      <c r="D307" s="207" t="s">
        <v>128</v>
      </c>
      <c r="E307" s="208" t="s">
        <v>942</v>
      </c>
      <c r="F307" s="209" t="s">
        <v>943</v>
      </c>
      <c r="G307" s="210" t="s">
        <v>240</v>
      </c>
      <c r="H307" s="211">
        <v>816</v>
      </c>
      <c r="I307" s="212"/>
      <c r="J307" s="213">
        <f>ROUND(I307*H307,2)</f>
        <v>0</v>
      </c>
      <c r="K307" s="209" t="s">
        <v>150</v>
      </c>
      <c r="L307" s="47"/>
      <c r="M307" s="214" t="s">
        <v>19</v>
      </c>
      <c r="N307" s="215" t="s">
        <v>39</v>
      </c>
      <c r="O307" s="87"/>
      <c r="P307" s="216">
        <f>O307*H307</f>
        <v>0</v>
      </c>
      <c r="Q307" s="216">
        <v>5.0000000000000002E-05</v>
      </c>
      <c r="R307" s="216">
        <f>Q307*H307</f>
        <v>0.040800000000000003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180</v>
      </c>
      <c r="AT307" s="218" t="s">
        <v>128</v>
      </c>
      <c r="AU307" s="218" t="s">
        <v>138</v>
      </c>
      <c r="AY307" s="20" t="s">
        <v>126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76</v>
      </c>
      <c r="BK307" s="219">
        <f>ROUND(I307*H307,2)</f>
        <v>0</v>
      </c>
      <c r="BL307" s="20" t="s">
        <v>180</v>
      </c>
      <c r="BM307" s="218" t="s">
        <v>1057</v>
      </c>
    </row>
    <row r="308" s="2" customFormat="1">
      <c r="A308" s="41"/>
      <c r="B308" s="42"/>
      <c r="C308" s="43"/>
      <c r="D308" s="264" t="s">
        <v>152</v>
      </c>
      <c r="E308" s="43"/>
      <c r="F308" s="265" t="s">
        <v>945</v>
      </c>
      <c r="G308" s="43"/>
      <c r="H308" s="43"/>
      <c r="I308" s="266"/>
      <c r="J308" s="43"/>
      <c r="K308" s="43"/>
      <c r="L308" s="47"/>
      <c r="M308" s="267"/>
      <c r="N308" s="268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152</v>
      </c>
      <c r="AU308" s="20" t="s">
        <v>138</v>
      </c>
    </row>
    <row r="309" s="2" customFormat="1" ht="16.5" customHeight="1">
      <c r="A309" s="41"/>
      <c r="B309" s="42"/>
      <c r="C309" s="269" t="s">
        <v>329</v>
      </c>
      <c r="D309" s="269" t="s">
        <v>222</v>
      </c>
      <c r="E309" s="270" t="s">
        <v>1058</v>
      </c>
      <c r="F309" s="271" t="s">
        <v>1059</v>
      </c>
      <c r="G309" s="272" t="s">
        <v>240</v>
      </c>
      <c r="H309" s="273">
        <v>764.79999999999995</v>
      </c>
      <c r="I309" s="274"/>
      <c r="J309" s="275">
        <f>ROUND(I309*H309,2)</f>
        <v>0</v>
      </c>
      <c r="K309" s="271" t="s">
        <v>880</v>
      </c>
      <c r="L309" s="276"/>
      <c r="M309" s="277" t="s">
        <v>19</v>
      </c>
      <c r="N309" s="278" t="s">
        <v>39</v>
      </c>
      <c r="O309" s="87"/>
      <c r="P309" s="216">
        <f>O309*H309</f>
        <v>0</v>
      </c>
      <c r="Q309" s="216">
        <v>1</v>
      </c>
      <c r="R309" s="216">
        <f>Q309*H309</f>
        <v>764.79999999999995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241</v>
      </c>
      <c r="AT309" s="218" t="s">
        <v>222</v>
      </c>
      <c r="AU309" s="218" t="s">
        <v>138</v>
      </c>
      <c r="AY309" s="20" t="s">
        <v>126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76</v>
      </c>
      <c r="BK309" s="219">
        <f>ROUND(I309*H309,2)</f>
        <v>0</v>
      </c>
      <c r="BL309" s="20" t="s">
        <v>180</v>
      </c>
      <c r="BM309" s="218" t="s">
        <v>1060</v>
      </c>
    </row>
    <row r="310" s="13" customFormat="1">
      <c r="A310" s="13"/>
      <c r="B310" s="220"/>
      <c r="C310" s="221"/>
      <c r="D310" s="222" t="s">
        <v>134</v>
      </c>
      <c r="E310" s="223" t="s">
        <v>19</v>
      </c>
      <c r="F310" s="224" t="s">
        <v>1061</v>
      </c>
      <c r="G310" s="221"/>
      <c r="H310" s="225">
        <v>259.19999999999999</v>
      </c>
      <c r="I310" s="226"/>
      <c r="J310" s="221"/>
      <c r="K310" s="221"/>
      <c r="L310" s="227"/>
      <c r="M310" s="228"/>
      <c r="N310" s="229"/>
      <c r="O310" s="229"/>
      <c r="P310" s="229"/>
      <c r="Q310" s="229"/>
      <c r="R310" s="229"/>
      <c r="S310" s="229"/>
      <c r="T310" s="23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1" t="s">
        <v>134</v>
      </c>
      <c r="AU310" s="231" t="s">
        <v>138</v>
      </c>
      <c r="AV310" s="13" t="s">
        <v>78</v>
      </c>
      <c r="AW310" s="13" t="s">
        <v>135</v>
      </c>
      <c r="AX310" s="13" t="s">
        <v>68</v>
      </c>
      <c r="AY310" s="231" t="s">
        <v>126</v>
      </c>
    </row>
    <row r="311" s="13" customFormat="1">
      <c r="A311" s="13"/>
      <c r="B311" s="220"/>
      <c r="C311" s="221"/>
      <c r="D311" s="222" t="s">
        <v>134</v>
      </c>
      <c r="E311" s="223" t="s">
        <v>19</v>
      </c>
      <c r="F311" s="224" t="s">
        <v>1062</v>
      </c>
      <c r="G311" s="221"/>
      <c r="H311" s="225">
        <v>505.60000000000002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134</v>
      </c>
      <c r="AU311" s="231" t="s">
        <v>138</v>
      </c>
      <c r="AV311" s="13" t="s">
        <v>78</v>
      </c>
      <c r="AW311" s="13" t="s">
        <v>135</v>
      </c>
      <c r="AX311" s="13" t="s">
        <v>68</v>
      </c>
      <c r="AY311" s="231" t="s">
        <v>126</v>
      </c>
    </row>
    <row r="312" s="16" customFormat="1">
      <c r="A312" s="16"/>
      <c r="B312" s="253"/>
      <c r="C312" s="254"/>
      <c r="D312" s="222" t="s">
        <v>134</v>
      </c>
      <c r="E312" s="255" t="s">
        <v>19</v>
      </c>
      <c r="F312" s="256" t="s">
        <v>139</v>
      </c>
      <c r="G312" s="254"/>
      <c r="H312" s="257">
        <v>764.79999999999995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3" t="s">
        <v>134</v>
      </c>
      <c r="AU312" s="263" t="s">
        <v>138</v>
      </c>
      <c r="AV312" s="16" t="s">
        <v>133</v>
      </c>
      <c r="AW312" s="16" t="s">
        <v>135</v>
      </c>
      <c r="AX312" s="16" t="s">
        <v>76</v>
      </c>
      <c r="AY312" s="263" t="s">
        <v>126</v>
      </c>
    </row>
    <row r="313" s="2" customFormat="1" ht="16.5" customHeight="1">
      <c r="A313" s="41"/>
      <c r="B313" s="42"/>
      <c r="C313" s="269" t="s">
        <v>521</v>
      </c>
      <c r="D313" s="269" t="s">
        <v>222</v>
      </c>
      <c r="E313" s="270" t="s">
        <v>1063</v>
      </c>
      <c r="F313" s="271" t="s">
        <v>1064</v>
      </c>
      <c r="G313" s="272" t="s">
        <v>240</v>
      </c>
      <c r="H313" s="273">
        <v>51.200000000000003</v>
      </c>
      <c r="I313" s="274"/>
      <c r="J313" s="275">
        <f>ROUND(I313*H313,2)</f>
        <v>0</v>
      </c>
      <c r="K313" s="271" t="s">
        <v>880</v>
      </c>
      <c r="L313" s="276"/>
      <c r="M313" s="277" t="s">
        <v>19</v>
      </c>
      <c r="N313" s="278" t="s">
        <v>39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241</v>
      </c>
      <c r="AT313" s="218" t="s">
        <v>222</v>
      </c>
      <c r="AU313" s="218" t="s">
        <v>138</v>
      </c>
      <c r="AY313" s="20" t="s">
        <v>126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76</v>
      </c>
      <c r="BK313" s="219">
        <f>ROUND(I313*H313,2)</f>
        <v>0</v>
      </c>
      <c r="BL313" s="20" t="s">
        <v>180</v>
      </c>
      <c r="BM313" s="218" t="s">
        <v>1065</v>
      </c>
    </row>
    <row r="314" s="13" customFormat="1">
      <c r="A314" s="13"/>
      <c r="B314" s="220"/>
      <c r="C314" s="221"/>
      <c r="D314" s="222" t="s">
        <v>134</v>
      </c>
      <c r="E314" s="223" t="s">
        <v>19</v>
      </c>
      <c r="F314" s="224" t="s">
        <v>1066</v>
      </c>
      <c r="G314" s="221"/>
      <c r="H314" s="225">
        <v>4.7999999999999998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134</v>
      </c>
      <c r="AU314" s="231" t="s">
        <v>138</v>
      </c>
      <c r="AV314" s="13" t="s">
        <v>78</v>
      </c>
      <c r="AW314" s="13" t="s">
        <v>135</v>
      </c>
      <c r="AX314" s="13" t="s">
        <v>68</v>
      </c>
      <c r="AY314" s="231" t="s">
        <v>126</v>
      </c>
    </row>
    <row r="315" s="13" customFormat="1">
      <c r="A315" s="13"/>
      <c r="B315" s="220"/>
      <c r="C315" s="221"/>
      <c r="D315" s="222" t="s">
        <v>134</v>
      </c>
      <c r="E315" s="223" t="s">
        <v>19</v>
      </c>
      <c r="F315" s="224" t="s">
        <v>1067</v>
      </c>
      <c r="G315" s="221"/>
      <c r="H315" s="225">
        <v>46.399999999999999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134</v>
      </c>
      <c r="AU315" s="231" t="s">
        <v>138</v>
      </c>
      <c r="AV315" s="13" t="s">
        <v>78</v>
      </c>
      <c r="AW315" s="13" t="s">
        <v>135</v>
      </c>
      <c r="AX315" s="13" t="s">
        <v>68</v>
      </c>
      <c r="AY315" s="231" t="s">
        <v>126</v>
      </c>
    </row>
    <row r="316" s="16" customFormat="1">
      <c r="A316" s="16"/>
      <c r="B316" s="253"/>
      <c r="C316" s="254"/>
      <c r="D316" s="222" t="s">
        <v>134</v>
      </c>
      <c r="E316" s="255" t="s">
        <v>19</v>
      </c>
      <c r="F316" s="256" t="s">
        <v>139</v>
      </c>
      <c r="G316" s="254"/>
      <c r="H316" s="257">
        <v>51.200000000000003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63" t="s">
        <v>134</v>
      </c>
      <c r="AU316" s="263" t="s">
        <v>138</v>
      </c>
      <c r="AV316" s="16" t="s">
        <v>133</v>
      </c>
      <c r="AW316" s="16" t="s">
        <v>135</v>
      </c>
      <c r="AX316" s="16" t="s">
        <v>76</v>
      </c>
      <c r="AY316" s="263" t="s">
        <v>126</v>
      </c>
    </row>
    <row r="317" s="12" customFormat="1" ht="20.88" customHeight="1">
      <c r="A317" s="12"/>
      <c r="B317" s="191"/>
      <c r="C317" s="192"/>
      <c r="D317" s="193" t="s">
        <v>67</v>
      </c>
      <c r="E317" s="205" t="s">
        <v>1068</v>
      </c>
      <c r="F317" s="205" t="s">
        <v>1069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SUM(P318:P325)</f>
        <v>0</v>
      </c>
      <c r="Q317" s="199"/>
      <c r="R317" s="200">
        <f>SUM(R318:R325)</f>
        <v>767.43837000000008</v>
      </c>
      <c r="S317" s="199"/>
      <c r="T317" s="201">
        <f>SUM(T318:T325)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78</v>
      </c>
      <c r="AT317" s="203" t="s">
        <v>67</v>
      </c>
      <c r="AU317" s="203" t="s">
        <v>78</v>
      </c>
      <c r="AY317" s="202" t="s">
        <v>126</v>
      </c>
      <c r="BK317" s="204">
        <f>SUM(BK318:BK325)</f>
        <v>0</v>
      </c>
    </row>
    <row r="318" s="2" customFormat="1" ht="16.5" customHeight="1">
      <c r="A318" s="41"/>
      <c r="B318" s="42"/>
      <c r="C318" s="207" t="s">
        <v>334</v>
      </c>
      <c r="D318" s="207" t="s">
        <v>128</v>
      </c>
      <c r="E318" s="208" t="s">
        <v>874</v>
      </c>
      <c r="F318" s="209" t="s">
        <v>875</v>
      </c>
      <c r="G318" s="210" t="s">
        <v>240</v>
      </c>
      <c r="H318" s="211">
        <v>767.39999999999998</v>
      </c>
      <c r="I318" s="212"/>
      <c r="J318" s="213">
        <f>ROUND(I318*H318,2)</f>
        <v>0</v>
      </c>
      <c r="K318" s="209" t="s">
        <v>150</v>
      </c>
      <c r="L318" s="47"/>
      <c r="M318" s="214" t="s">
        <v>19</v>
      </c>
      <c r="N318" s="215" t="s">
        <v>39</v>
      </c>
      <c r="O318" s="87"/>
      <c r="P318" s="216">
        <f>O318*H318</f>
        <v>0</v>
      </c>
      <c r="Q318" s="216">
        <v>5.0000000000000002E-05</v>
      </c>
      <c r="R318" s="216">
        <f>Q318*H318</f>
        <v>0.038370000000000001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180</v>
      </c>
      <c r="AT318" s="218" t="s">
        <v>128</v>
      </c>
      <c r="AU318" s="218" t="s">
        <v>138</v>
      </c>
      <c r="AY318" s="20" t="s">
        <v>126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76</v>
      </c>
      <c r="BK318" s="219">
        <f>ROUND(I318*H318,2)</f>
        <v>0</v>
      </c>
      <c r="BL318" s="20" t="s">
        <v>180</v>
      </c>
      <c r="BM318" s="218" t="s">
        <v>1070</v>
      </c>
    </row>
    <row r="319" s="2" customFormat="1">
      <c r="A319" s="41"/>
      <c r="B319" s="42"/>
      <c r="C319" s="43"/>
      <c r="D319" s="264" t="s">
        <v>152</v>
      </c>
      <c r="E319" s="43"/>
      <c r="F319" s="265" t="s">
        <v>877</v>
      </c>
      <c r="G319" s="43"/>
      <c r="H319" s="43"/>
      <c r="I319" s="266"/>
      <c r="J319" s="43"/>
      <c r="K319" s="43"/>
      <c r="L319" s="47"/>
      <c r="M319" s="267"/>
      <c r="N319" s="268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138</v>
      </c>
    </row>
    <row r="320" s="2" customFormat="1" ht="16.5" customHeight="1">
      <c r="A320" s="41"/>
      <c r="B320" s="42"/>
      <c r="C320" s="269" t="s">
        <v>531</v>
      </c>
      <c r="D320" s="269" t="s">
        <v>222</v>
      </c>
      <c r="E320" s="270" t="s">
        <v>1071</v>
      </c>
      <c r="F320" s="271" t="s">
        <v>1072</v>
      </c>
      <c r="G320" s="272" t="s">
        <v>240</v>
      </c>
      <c r="H320" s="273">
        <v>557.20000000000005</v>
      </c>
      <c r="I320" s="274"/>
      <c r="J320" s="275">
        <f>ROUND(I320*H320,2)</f>
        <v>0</v>
      </c>
      <c r="K320" s="271" t="s">
        <v>880</v>
      </c>
      <c r="L320" s="276"/>
      <c r="M320" s="277" t="s">
        <v>19</v>
      </c>
      <c r="N320" s="278" t="s">
        <v>39</v>
      </c>
      <c r="O320" s="87"/>
      <c r="P320" s="216">
        <f>O320*H320</f>
        <v>0</v>
      </c>
      <c r="Q320" s="216">
        <v>1</v>
      </c>
      <c r="R320" s="216">
        <f>Q320*H320</f>
        <v>557.20000000000005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241</v>
      </c>
      <c r="AT320" s="218" t="s">
        <v>222</v>
      </c>
      <c r="AU320" s="218" t="s">
        <v>138</v>
      </c>
      <c r="AY320" s="20" t="s">
        <v>126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76</v>
      </c>
      <c r="BK320" s="219">
        <f>ROUND(I320*H320,2)</f>
        <v>0</v>
      </c>
      <c r="BL320" s="20" t="s">
        <v>180</v>
      </c>
      <c r="BM320" s="218" t="s">
        <v>1073</v>
      </c>
    </row>
    <row r="321" s="13" customFormat="1">
      <c r="A321" s="13"/>
      <c r="B321" s="220"/>
      <c r="C321" s="221"/>
      <c r="D321" s="222" t="s">
        <v>134</v>
      </c>
      <c r="E321" s="223" t="s">
        <v>19</v>
      </c>
      <c r="F321" s="224" t="s">
        <v>1074</v>
      </c>
      <c r="G321" s="221"/>
      <c r="H321" s="225">
        <v>557.20000000000005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134</v>
      </c>
      <c r="AU321" s="231" t="s">
        <v>138</v>
      </c>
      <c r="AV321" s="13" t="s">
        <v>78</v>
      </c>
      <c r="AW321" s="13" t="s">
        <v>135</v>
      </c>
      <c r="AX321" s="13" t="s">
        <v>76</v>
      </c>
      <c r="AY321" s="231" t="s">
        <v>126</v>
      </c>
    </row>
    <row r="322" s="2" customFormat="1" ht="16.5" customHeight="1">
      <c r="A322" s="41"/>
      <c r="B322" s="42"/>
      <c r="C322" s="269" t="s">
        <v>341</v>
      </c>
      <c r="D322" s="269" t="s">
        <v>222</v>
      </c>
      <c r="E322" s="270" t="s">
        <v>1075</v>
      </c>
      <c r="F322" s="271" t="s">
        <v>1076</v>
      </c>
      <c r="G322" s="272" t="s">
        <v>240</v>
      </c>
      <c r="H322" s="273">
        <v>74.599999999999994</v>
      </c>
      <c r="I322" s="274"/>
      <c r="J322" s="275">
        <f>ROUND(I322*H322,2)</f>
        <v>0</v>
      </c>
      <c r="K322" s="271" t="s">
        <v>150</v>
      </c>
      <c r="L322" s="276"/>
      <c r="M322" s="277" t="s">
        <v>19</v>
      </c>
      <c r="N322" s="278" t="s">
        <v>39</v>
      </c>
      <c r="O322" s="87"/>
      <c r="P322" s="216">
        <f>O322*H322</f>
        <v>0</v>
      </c>
      <c r="Q322" s="216">
        <v>1</v>
      </c>
      <c r="R322" s="216">
        <f>Q322*H322</f>
        <v>74.599999999999994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241</v>
      </c>
      <c r="AT322" s="218" t="s">
        <v>222</v>
      </c>
      <c r="AU322" s="218" t="s">
        <v>138</v>
      </c>
      <c r="AY322" s="20" t="s">
        <v>126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76</v>
      </c>
      <c r="BK322" s="219">
        <f>ROUND(I322*H322,2)</f>
        <v>0</v>
      </c>
      <c r="BL322" s="20" t="s">
        <v>180</v>
      </c>
      <c r="BM322" s="218" t="s">
        <v>1077</v>
      </c>
    </row>
    <row r="323" s="13" customFormat="1">
      <c r="A323" s="13"/>
      <c r="B323" s="220"/>
      <c r="C323" s="221"/>
      <c r="D323" s="222" t="s">
        <v>134</v>
      </c>
      <c r="E323" s="223" t="s">
        <v>19</v>
      </c>
      <c r="F323" s="224" t="s">
        <v>1078</v>
      </c>
      <c r="G323" s="221"/>
      <c r="H323" s="225">
        <v>74.599999999999994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134</v>
      </c>
      <c r="AU323" s="231" t="s">
        <v>138</v>
      </c>
      <c r="AV323" s="13" t="s">
        <v>78</v>
      </c>
      <c r="AW323" s="13" t="s">
        <v>135</v>
      </c>
      <c r="AX323" s="13" t="s">
        <v>76</v>
      </c>
      <c r="AY323" s="231" t="s">
        <v>126</v>
      </c>
    </row>
    <row r="324" s="2" customFormat="1" ht="24.15" customHeight="1">
      <c r="A324" s="41"/>
      <c r="B324" s="42"/>
      <c r="C324" s="269" t="s">
        <v>538</v>
      </c>
      <c r="D324" s="269" t="s">
        <v>222</v>
      </c>
      <c r="E324" s="270" t="s">
        <v>883</v>
      </c>
      <c r="F324" s="271" t="s">
        <v>884</v>
      </c>
      <c r="G324" s="272" t="s">
        <v>240</v>
      </c>
      <c r="H324" s="273">
        <v>135.59999999999999</v>
      </c>
      <c r="I324" s="274"/>
      <c r="J324" s="275">
        <f>ROUND(I324*H324,2)</f>
        <v>0</v>
      </c>
      <c r="K324" s="271" t="s">
        <v>880</v>
      </c>
      <c r="L324" s="276"/>
      <c r="M324" s="277" t="s">
        <v>19</v>
      </c>
      <c r="N324" s="278" t="s">
        <v>39</v>
      </c>
      <c r="O324" s="87"/>
      <c r="P324" s="216">
        <f>O324*H324</f>
        <v>0</v>
      </c>
      <c r="Q324" s="216">
        <v>1</v>
      </c>
      <c r="R324" s="216">
        <f>Q324*H324</f>
        <v>135.59999999999999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241</v>
      </c>
      <c r="AT324" s="218" t="s">
        <v>222</v>
      </c>
      <c r="AU324" s="218" t="s">
        <v>138</v>
      </c>
      <c r="AY324" s="20" t="s">
        <v>126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76</v>
      </c>
      <c r="BK324" s="219">
        <f>ROUND(I324*H324,2)</f>
        <v>0</v>
      </c>
      <c r="BL324" s="20" t="s">
        <v>180</v>
      </c>
      <c r="BM324" s="218" t="s">
        <v>1079</v>
      </c>
    </row>
    <row r="325" s="13" customFormat="1">
      <c r="A325" s="13"/>
      <c r="B325" s="220"/>
      <c r="C325" s="221"/>
      <c r="D325" s="222" t="s">
        <v>134</v>
      </c>
      <c r="E325" s="223" t="s">
        <v>19</v>
      </c>
      <c r="F325" s="224" t="s">
        <v>1080</v>
      </c>
      <c r="G325" s="221"/>
      <c r="H325" s="225">
        <v>135.59999999999999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134</v>
      </c>
      <c r="AU325" s="231" t="s">
        <v>138</v>
      </c>
      <c r="AV325" s="13" t="s">
        <v>78</v>
      </c>
      <c r="AW325" s="13" t="s">
        <v>135</v>
      </c>
      <c r="AX325" s="13" t="s">
        <v>76</v>
      </c>
      <c r="AY325" s="231" t="s">
        <v>126</v>
      </c>
    </row>
    <row r="326" s="12" customFormat="1" ht="20.88" customHeight="1">
      <c r="A326" s="12"/>
      <c r="B326" s="191"/>
      <c r="C326" s="192"/>
      <c r="D326" s="193" t="s">
        <v>67</v>
      </c>
      <c r="E326" s="205" t="s">
        <v>1081</v>
      </c>
      <c r="F326" s="205" t="s">
        <v>1082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SUM(P327:P343)</f>
        <v>0</v>
      </c>
      <c r="Q326" s="199"/>
      <c r="R326" s="200">
        <f>SUM(R327:R343)</f>
        <v>1100.4559000000002</v>
      </c>
      <c r="S326" s="199"/>
      <c r="T326" s="201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2" t="s">
        <v>78</v>
      </c>
      <c r="AT326" s="203" t="s">
        <v>67</v>
      </c>
      <c r="AU326" s="203" t="s">
        <v>78</v>
      </c>
      <c r="AY326" s="202" t="s">
        <v>126</v>
      </c>
      <c r="BK326" s="204">
        <f>SUM(BK327:BK343)</f>
        <v>0</v>
      </c>
    </row>
    <row r="327" s="2" customFormat="1" ht="16.5" customHeight="1">
      <c r="A327" s="41"/>
      <c r="B327" s="42"/>
      <c r="C327" s="207" t="s">
        <v>346</v>
      </c>
      <c r="D327" s="207" t="s">
        <v>128</v>
      </c>
      <c r="E327" s="208" t="s">
        <v>874</v>
      </c>
      <c r="F327" s="209" t="s">
        <v>875</v>
      </c>
      <c r="G327" s="210" t="s">
        <v>240</v>
      </c>
      <c r="H327" s="211">
        <v>1118</v>
      </c>
      <c r="I327" s="212"/>
      <c r="J327" s="213">
        <f>ROUND(I327*H327,2)</f>
        <v>0</v>
      </c>
      <c r="K327" s="209" t="s">
        <v>150</v>
      </c>
      <c r="L327" s="47"/>
      <c r="M327" s="214" t="s">
        <v>19</v>
      </c>
      <c r="N327" s="215" t="s">
        <v>39</v>
      </c>
      <c r="O327" s="87"/>
      <c r="P327" s="216">
        <f>O327*H327</f>
        <v>0</v>
      </c>
      <c r="Q327" s="216">
        <v>5.0000000000000002E-05</v>
      </c>
      <c r="R327" s="216">
        <f>Q327*H327</f>
        <v>0.055900000000000005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180</v>
      </c>
      <c r="AT327" s="218" t="s">
        <v>128</v>
      </c>
      <c r="AU327" s="218" t="s">
        <v>138</v>
      </c>
      <c r="AY327" s="20" t="s">
        <v>126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76</v>
      </c>
      <c r="BK327" s="219">
        <f>ROUND(I327*H327,2)</f>
        <v>0</v>
      </c>
      <c r="BL327" s="20" t="s">
        <v>180</v>
      </c>
      <c r="BM327" s="218" t="s">
        <v>1083</v>
      </c>
    </row>
    <row r="328" s="2" customFormat="1">
      <c r="A328" s="41"/>
      <c r="B328" s="42"/>
      <c r="C328" s="43"/>
      <c r="D328" s="264" t="s">
        <v>152</v>
      </c>
      <c r="E328" s="43"/>
      <c r="F328" s="265" t="s">
        <v>877</v>
      </c>
      <c r="G328" s="43"/>
      <c r="H328" s="43"/>
      <c r="I328" s="266"/>
      <c r="J328" s="43"/>
      <c r="K328" s="43"/>
      <c r="L328" s="47"/>
      <c r="M328" s="267"/>
      <c r="N328" s="268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152</v>
      </c>
      <c r="AU328" s="20" t="s">
        <v>138</v>
      </c>
    </row>
    <row r="329" s="2" customFormat="1" ht="16.5" customHeight="1">
      <c r="A329" s="41"/>
      <c r="B329" s="42"/>
      <c r="C329" s="269" t="s">
        <v>545</v>
      </c>
      <c r="D329" s="269" t="s">
        <v>222</v>
      </c>
      <c r="E329" s="270" t="s">
        <v>1071</v>
      </c>
      <c r="F329" s="271" t="s">
        <v>1072</v>
      </c>
      <c r="G329" s="272" t="s">
        <v>240</v>
      </c>
      <c r="H329" s="273">
        <v>883.39999999999998</v>
      </c>
      <c r="I329" s="274"/>
      <c r="J329" s="275">
        <f>ROUND(I329*H329,2)</f>
        <v>0</v>
      </c>
      <c r="K329" s="271" t="s">
        <v>880</v>
      </c>
      <c r="L329" s="276"/>
      <c r="M329" s="277" t="s">
        <v>19</v>
      </c>
      <c r="N329" s="278" t="s">
        <v>39</v>
      </c>
      <c r="O329" s="87"/>
      <c r="P329" s="216">
        <f>O329*H329</f>
        <v>0</v>
      </c>
      <c r="Q329" s="216">
        <v>1</v>
      </c>
      <c r="R329" s="216">
        <f>Q329*H329</f>
        <v>883.39999999999998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241</v>
      </c>
      <c r="AT329" s="218" t="s">
        <v>222</v>
      </c>
      <c r="AU329" s="218" t="s">
        <v>138</v>
      </c>
      <c r="AY329" s="20" t="s">
        <v>126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76</v>
      </c>
      <c r="BK329" s="219">
        <f>ROUND(I329*H329,2)</f>
        <v>0</v>
      </c>
      <c r="BL329" s="20" t="s">
        <v>180</v>
      </c>
      <c r="BM329" s="218" t="s">
        <v>1084</v>
      </c>
    </row>
    <row r="330" s="13" customFormat="1">
      <c r="A330" s="13"/>
      <c r="B330" s="220"/>
      <c r="C330" s="221"/>
      <c r="D330" s="222" t="s">
        <v>134</v>
      </c>
      <c r="E330" s="223" t="s">
        <v>19</v>
      </c>
      <c r="F330" s="224" t="s">
        <v>1085</v>
      </c>
      <c r="G330" s="221"/>
      <c r="H330" s="225">
        <v>883.39999999999998</v>
      </c>
      <c r="I330" s="226"/>
      <c r="J330" s="221"/>
      <c r="K330" s="221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134</v>
      </c>
      <c r="AU330" s="231" t="s">
        <v>138</v>
      </c>
      <c r="AV330" s="13" t="s">
        <v>78</v>
      </c>
      <c r="AW330" s="13" t="s">
        <v>135</v>
      </c>
      <c r="AX330" s="13" t="s">
        <v>76</v>
      </c>
      <c r="AY330" s="231" t="s">
        <v>126</v>
      </c>
    </row>
    <row r="331" s="2" customFormat="1" ht="16.5" customHeight="1">
      <c r="A331" s="41"/>
      <c r="B331" s="42"/>
      <c r="C331" s="269" t="s">
        <v>350</v>
      </c>
      <c r="D331" s="269" t="s">
        <v>222</v>
      </c>
      <c r="E331" s="270" t="s">
        <v>1075</v>
      </c>
      <c r="F331" s="271" t="s">
        <v>1076</v>
      </c>
      <c r="G331" s="272" t="s">
        <v>240</v>
      </c>
      <c r="H331" s="273">
        <v>74.599999999999994</v>
      </c>
      <c r="I331" s="274"/>
      <c r="J331" s="275">
        <f>ROUND(I331*H331,2)</f>
        <v>0</v>
      </c>
      <c r="K331" s="271" t="s">
        <v>150</v>
      </c>
      <c r="L331" s="276"/>
      <c r="M331" s="277" t="s">
        <v>19</v>
      </c>
      <c r="N331" s="278" t="s">
        <v>39</v>
      </c>
      <c r="O331" s="87"/>
      <c r="P331" s="216">
        <f>O331*H331</f>
        <v>0</v>
      </c>
      <c r="Q331" s="216">
        <v>1</v>
      </c>
      <c r="R331" s="216">
        <f>Q331*H331</f>
        <v>74.599999999999994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241</v>
      </c>
      <c r="AT331" s="218" t="s">
        <v>222</v>
      </c>
      <c r="AU331" s="218" t="s">
        <v>138</v>
      </c>
      <c r="AY331" s="20" t="s">
        <v>126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76</v>
      </c>
      <c r="BK331" s="219">
        <f>ROUND(I331*H331,2)</f>
        <v>0</v>
      </c>
      <c r="BL331" s="20" t="s">
        <v>180</v>
      </c>
      <c r="BM331" s="218" t="s">
        <v>1086</v>
      </c>
    </row>
    <row r="332" s="13" customFormat="1">
      <c r="A332" s="13"/>
      <c r="B332" s="220"/>
      <c r="C332" s="221"/>
      <c r="D332" s="222" t="s">
        <v>134</v>
      </c>
      <c r="E332" s="223" t="s">
        <v>19</v>
      </c>
      <c r="F332" s="224" t="s">
        <v>1078</v>
      </c>
      <c r="G332" s="221"/>
      <c r="H332" s="225">
        <v>74.599999999999994</v>
      </c>
      <c r="I332" s="226"/>
      <c r="J332" s="221"/>
      <c r="K332" s="221"/>
      <c r="L332" s="227"/>
      <c r="M332" s="228"/>
      <c r="N332" s="229"/>
      <c r="O332" s="229"/>
      <c r="P332" s="229"/>
      <c r="Q332" s="229"/>
      <c r="R332" s="229"/>
      <c r="S332" s="229"/>
      <c r="T332" s="23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1" t="s">
        <v>134</v>
      </c>
      <c r="AU332" s="231" t="s">
        <v>138</v>
      </c>
      <c r="AV332" s="13" t="s">
        <v>78</v>
      </c>
      <c r="AW332" s="13" t="s">
        <v>135</v>
      </c>
      <c r="AX332" s="13" t="s">
        <v>76</v>
      </c>
      <c r="AY332" s="231" t="s">
        <v>126</v>
      </c>
    </row>
    <row r="333" s="2" customFormat="1" ht="24.15" customHeight="1">
      <c r="A333" s="41"/>
      <c r="B333" s="42"/>
      <c r="C333" s="269" t="s">
        <v>552</v>
      </c>
      <c r="D333" s="269" t="s">
        <v>222</v>
      </c>
      <c r="E333" s="270" t="s">
        <v>883</v>
      </c>
      <c r="F333" s="271" t="s">
        <v>884</v>
      </c>
      <c r="G333" s="272" t="s">
        <v>240</v>
      </c>
      <c r="H333" s="273">
        <v>118</v>
      </c>
      <c r="I333" s="274"/>
      <c r="J333" s="275">
        <f>ROUND(I333*H333,2)</f>
        <v>0</v>
      </c>
      <c r="K333" s="271" t="s">
        <v>880</v>
      </c>
      <c r="L333" s="276"/>
      <c r="M333" s="277" t="s">
        <v>19</v>
      </c>
      <c r="N333" s="278" t="s">
        <v>39</v>
      </c>
      <c r="O333" s="87"/>
      <c r="P333" s="216">
        <f>O333*H333</f>
        <v>0</v>
      </c>
      <c r="Q333" s="216">
        <v>1</v>
      </c>
      <c r="R333" s="216">
        <f>Q333*H333</f>
        <v>118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241</v>
      </c>
      <c r="AT333" s="218" t="s">
        <v>222</v>
      </c>
      <c r="AU333" s="218" t="s">
        <v>138</v>
      </c>
      <c r="AY333" s="20" t="s">
        <v>126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76</v>
      </c>
      <c r="BK333" s="219">
        <f>ROUND(I333*H333,2)</f>
        <v>0</v>
      </c>
      <c r="BL333" s="20" t="s">
        <v>180</v>
      </c>
      <c r="BM333" s="218" t="s">
        <v>1087</v>
      </c>
    </row>
    <row r="334" s="13" customFormat="1">
      <c r="A334" s="13"/>
      <c r="B334" s="220"/>
      <c r="C334" s="221"/>
      <c r="D334" s="222" t="s">
        <v>134</v>
      </c>
      <c r="E334" s="223" t="s">
        <v>19</v>
      </c>
      <c r="F334" s="224" t="s">
        <v>1088</v>
      </c>
      <c r="G334" s="221"/>
      <c r="H334" s="225">
        <v>118</v>
      </c>
      <c r="I334" s="226"/>
      <c r="J334" s="221"/>
      <c r="K334" s="221"/>
      <c r="L334" s="227"/>
      <c r="M334" s="228"/>
      <c r="N334" s="229"/>
      <c r="O334" s="229"/>
      <c r="P334" s="229"/>
      <c r="Q334" s="229"/>
      <c r="R334" s="229"/>
      <c r="S334" s="229"/>
      <c r="T334" s="23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1" t="s">
        <v>134</v>
      </c>
      <c r="AU334" s="231" t="s">
        <v>138</v>
      </c>
      <c r="AV334" s="13" t="s">
        <v>78</v>
      </c>
      <c r="AW334" s="13" t="s">
        <v>135</v>
      </c>
      <c r="AX334" s="13" t="s">
        <v>76</v>
      </c>
      <c r="AY334" s="231" t="s">
        <v>126</v>
      </c>
    </row>
    <row r="335" s="2" customFormat="1" ht="24.15" customHeight="1">
      <c r="A335" s="41"/>
      <c r="B335" s="42"/>
      <c r="C335" s="269" t="s">
        <v>357</v>
      </c>
      <c r="D335" s="269" t="s">
        <v>222</v>
      </c>
      <c r="E335" s="270" t="s">
        <v>1089</v>
      </c>
      <c r="F335" s="271" t="s">
        <v>1090</v>
      </c>
      <c r="G335" s="272" t="s">
        <v>240</v>
      </c>
      <c r="H335" s="273">
        <v>18.399999999999999</v>
      </c>
      <c r="I335" s="274"/>
      <c r="J335" s="275">
        <f>ROUND(I335*H335,2)</f>
        <v>0</v>
      </c>
      <c r="K335" s="271" t="s">
        <v>880</v>
      </c>
      <c r="L335" s="276"/>
      <c r="M335" s="277" t="s">
        <v>19</v>
      </c>
      <c r="N335" s="278" t="s">
        <v>39</v>
      </c>
      <c r="O335" s="87"/>
      <c r="P335" s="216">
        <f>O335*H335</f>
        <v>0</v>
      </c>
      <c r="Q335" s="216">
        <v>1</v>
      </c>
      <c r="R335" s="216">
        <f>Q335*H335</f>
        <v>18.399999999999999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241</v>
      </c>
      <c r="AT335" s="218" t="s">
        <v>222</v>
      </c>
      <c r="AU335" s="218" t="s">
        <v>138</v>
      </c>
      <c r="AY335" s="20" t="s">
        <v>126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76</v>
      </c>
      <c r="BK335" s="219">
        <f>ROUND(I335*H335,2)</f>
        <v>0</v>
      </c>
      <c r="BL335" s="20" t="s">
        <v>180</v>
      </c>
      <c r="BM335" s="218" t="s">
        <v>1091</v>
      </c>
    </row>
    <row r="336" s="13" customFormat="1">
      <c r="A336" s="13"/>
      <c r="B336" s="220"/>
      <c r="C336" s="221"/>
      <c r="D336" s="222" t="s">
        <v>134</v>
      </c>
      <c r="E336" s="223" t="s">
        <v>19</v>
      </c>
      <c r="F336" s="224" t="s">
        <v>1092</v>
      </c>
      <c r="G336" s="221"/>
      <c r="H336" s="225">
        <v>18.399999999999999</v>
      </c>
      <c r="I336" s="226"/>
      <c r="J336" s="221"/>
      <c r="K336" s="221"/>
      <c r="L336" s="227"/>
      <c r="M336" s="228"/>
      <c r="N336" s="229"/>
      <c r="O336" s="229"/>
      <c r="P336" s="229"/>
      <c r="Q336" s="229"/>
      <c r="R336" s="229"/>
      <c r="S336" s="229"/>
      <c r="T336" s="23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1" t="s">
        <v>134</v>
      </c>
      <c r="AU336" s="231" t="s">
        <v>138</v>
      </c>
      <c r="AV336" s="13" t="s">
        <v>78</v>
      </c>
      <c r="AW336" s="13" t="s">
        <v>135</v>
      </c>
      <c r="AX336" s="13" t="s">
        <v>76</v>
      </c>
      <c r="AY336" s="231" t="s">
        <v>126</v>
      </c>
    </row>
    <row r="337" s="2" customFormat="1" ht="24.15" customHeight="1">
      <c r="A337" s="41"/>
      <c r="B337" s="42"/>
      <c r="C337" s="269" t="s">
        <v>1093</v>
      </c>
      <c r="D337" s="269" t="s">
        <v>222</v>
      </c>
      <c r="E337" s="270" t="s">
        <v>889</v>
      </c>
      <c r="F337" s="271" t="s">
        <v>890</v>
      </c>
      <c r="G337" s="272" t="s">
        <v>240</v>
      </c>
      <c r="H337" s="273">
        <v>6</v>
      </c>
      <c r="I337" s="274"/>
      <c r="J337" s="275">
        <f>ROUND(I337*H337,2)</f>
        <v>0</v>
      </c>
      <c r="K337" s="271" t="s">
        <v>880</v>
      </c>
      <c r="L337" s="276"/>
      <c r="M337" s="277" t="s">
        <v>19</v>
      </c>
      <c r="N337" s="278" t="s">
        <v>39</v>
      </c>
      <c r="O337" s="87"/>
      <c r="P337" s="216">
        <f>O337*H337</f>
        <v>0</v>
      </c>
      <c r="Q337" s="216">
        <v>1</v>
      </c>
      <c r="R337" s="216">
        <f>Q337*H337</f>
        <v>6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241</v>
      </c>
      <c r="AT337" s="218" t="s">
        <v>222</v>
      </c>
      <c r="AU337" s="218" t="s">
        <v>138</v>
      </c>
      <c r="AY337" s="20" t="s">
        <v>126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76</v>
      </c>
      <c r="BK337" s="219">
        <f>ROUND(I337*H337,2)</f>
        <v>0</v>
      </c>
      <c r="BL337" s="20" t="s">
        <v>180</v>
      </c>
      <c r="BM337" s="218" t="s">
        <v>1094</v>
      </c>
    </row>
    <row r="338" s="13" customFormat="1">
      <c r="A338" s="13"/>
      <c r="B338" s="220"/>
      <c r="C338" s="221"/>
      <c r="D338" s="222" t="s">
        <v>134</v>
      </c>
      <c r="E338" s="223" t="s">
        <v>19</v>
      </c>
      <c r="F338" s="224" t="s">
        <v>1095</v>
      </c>
      <c r="G338" s="221"/>
      <c r="H338" s="225">
        <v>6</v>
      </c>
      <c r="I338" s="226"/>
      <c r="J338" s="221"/>
      <c r="K338" s="221"/>
      <c r="L338" s="227"/>
      <c r="M338" s="228"/>
      <c r="N338" s="229"/>
      <c r="O338" s="229"/>
      <c r="P338" s="229"/>
      <c r="Q338" s="229"/>
      <c r="R338" s="229"/>
      <c r="S338" s="229"/>
      <c r="T338" s="23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1" t="s">
        <v>134</v>
      </c>
      <c r="AU338" s="231" t="s">
        <v>138</v>
      </c>
      <c r="AV338" s="13" t="s">
        <v>78</v>
      </c>
      <c r="AW338" s="13" t="s">
        <v>135</v>
      </c>
      <c r="AX338" s="13" t="s">
        <v>68</v>
      </c>
      <c r="AY338" s="231" t="s">
        <v>126</v>
      </c>
    </row>
    <row r="339" s="16" customFormat="1">
      <c r="A339" s="16"/>
      <c r="B339" s="253"/>
      <c r="C339" s="254"/>
      <c r="D339" s="222" t="s">
        <v>134</v>
      </c>
      <c r="E339" s="255" t="s">
        <v>19</v>
      </c>
      <c r="F339" s="256" t="s">
        <v>139</v>
      </c>
      <c r="G339" s="254"/>
      <c r="H339" s="257">
        <v>6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3" t="s">
        <v>134</v>
      </c>
      <c r="AU339" s="263" t="s">
        <v>138</v>
      </c>
      <c r="AV339" s="16" t="s">
        <v>133</v>
      </c>
      <c r="AW339" s="16" t="s">
        <v>135</v>
      </c>
      <c r="AX339" s="16" t="s">
        <v>76</v>
      </c>
      <c r="AY339" s="263" t="s">
        <v>126</v>
      </c>
    </row>
    <row r="340" s="2" customFormat="1" ht="16.5" customHeight="1">
      <c r="A340" s="41"/>
      <c r="B340" s="42"/>
      <c r="C340" s="269" t="s">
        <v>364</v>
      </c>
      <c r="D340" s="269" t="s">
        <v>222</v>
      </c>
      <c r="E340" s="270" t="s">
        <v>897</v>
      </c>
      <c r="F340" s="271" t="s">
        <v>898</v>
      </c>
      <c r="G340" s="272" t="s">
        <v>240</v>
      </c>
      <c r="H340" s="273">
        <v>17.600000000000001</v>
      </c>
      <c r="I340" s="274"/>
      <c r="J340" s="275">
        <f>ROUND(I340*H340,2)</f>
        <v>0</v>
      </c>
      <c r="K340" s="271" t="s">
        <v>880</v>
      </c>
      <c r="L340" s="276"/>
      <c r="M340" s="277" t="s">
        <v>19</v>
      </c>
      <c r="N340" s="278" t="s">
        <v>39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241</v>
      </c>
      <c r="AT340" s="218" t="s">
        <v>222</v>
      </c>
      <c r="AU340" s="218" t="s">
        <v>138</v>
      </c>
      <c r="AY340" s="20" t="s">
        <v>126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76</v>
      </c>
      <c r="BK340" s="219">
        <f>ROUND(I340*H340,2)</f>
        <v>0</v>
      </c>
      <c r="BL340" s="20" t="s">
        <v>180</v>
      </c>
      <c r="BM340" s="218" t="s">
        <v>1096</v>
      </c>
    </row>
    <row r="341" s="13" customFormat="1">
      <c r="A341" s="13"/>
      <c r="B341" s="220"/>
      <c r="C341" s="221"/>
      <c r="D341" s="222" t="s">
        <v>134</v>
      </c>
      <c r="E341" s="223" t="s">
        <v>19</v>
      </c>
      <c r="F341" s="224" t="s">
        <v>1097</v>
      </c>
      <c r="G341" s="221"/>
      <c r="H341" s="225">
        <v>1.2</v>
      </c>
      <c r="I341" s="226"/>
      <c r="J341" s="221"/>
      <c r="K341" s="221"/>
      <c r="L341" s="227"/>
      <c r="M341" s="228"/>
      <c r="N341" s="229"/>
      <c r="O341" s="229"/>
      <c r="P341" s="229"/>
      <c r="Q341" s="229"/>
      <c r="R341" s="229"/>
      <c r="S341" s="229"/>
      <c r="T341" s="23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1" t="s">
        <v>134</v>
      </c>
      <c r="AU341" s="231" t="s">
        <v>138</v>
      </c>
      <c r="AV341" s="13" t="s">
        <v>78</v>
      </c>
      <c r="AW341" s="13" t="s">
        <v>135</v>
      </c>
      <c r="AX341" s="13" t="s">
        <v>68</v>
      </c>
      <c r="AY341" s="231" t="s">
        <v>126</v>
      </c>
    </row>
    <row r="342" s="13" customFormat="1">
      <c r="A342" s="13"/>
      <c r="B342" s="220"/>
      <c r="C342" s="221"/>
      <c r="D342" s="222" t="s">
        <v>134</v>
      </c>
      <c r="E342" s="223" t="s">
        <v>19</v>
      </c>
      <c r="F342" s="224" t="s">
        <v>1098</v>
      </c>
      <c r="G342" s="221"/>
      <c r="H342" s="225">
        <v>16.399999999999999</v>
      </c>
      <c r="I342" s="226"/>
      <c r="J342" s="221"/>
      <c r="K342" s="221"/>
      <c r="L342" s="227"/>
      <c r="M342" s="228"/>
      <c r="N342" s="229"/>
      <c r="O342" s="229"/>
      <c r="P342" s="229"/>
      <c r="Q342" s="229"/>
      <c r="R342" s="229"/>
      <c r="S342" s="229"/>
      <c r="T342" s="23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1" t="s">
        <v>134</v>
      </c>
      <c r="AU342" s="231" t="s">
        <v>138</v>
      </c>
      <c r="AV342" s="13" t="s">
        <v>78</v>
      </c>
      <c r="AW342" s="13" t="s">
        <v>135</v>
      </c>
      <c r="AX342" s="13" t="s">
        <v>68</v>
      </c>
      <c r="AY342" s="231" t="s">
        <v>126</v>
      </c>
    </row>
    <row r="343" s="16" customFormat="1">
      <c r="A343" s="16"/>
      <c r="B343" s="253"/>
      <c r="C343" s="254"/>
      <c r="D343" s="222" t="s">
        <v>134</v>
      </c>
      <c r="E343" s="255" t="s">
        <v>19</v>
      </c>
      <c r="F343" s="256" t="s">
        <v>139</v>
      </c>
      <c r="G343" s="254"/>
      <c r="H343" s="257">
        <v>17.600000000000001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3" t="s">
        <v>134</v>
      </c>
      <c r="AU343" s="263" t="s">
        <v>138</v>
      </c>
      <c r="AV343" s="16" t="s">
        <v>133</v>
      </c>
      <c r="AW343" s="16" t="s">
        <v>135</v>
      </c>
      <c r="AX343" s="16" t="s">
        <v>76</v>
      </c>
      <c r="AY343" s="263" t="s">
        <v>126</v>
      </c>
    </row>
    <row r="344" s="12" customFormat="1" ht="20.88" customHeight="1">
      <c r="A344" s="12"/>
      <c r="B344" s="191"/>
      <c r="C344" s="192"/>
      <c r="D344" s="193" t="s">
        <v>67</v>
      </c>
      <c r="E344" s="205" t="s">
        <v>1099</v>
      </c>
      <c r="F344" s="205" t="s">
        <v>1100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SUM(P345:P350)</f>
        <v>0</v>
      </c>
      <c r="Q344" s="199"/>
      <c r="R344" s="200">
        <f>SUM(R345:R350)</f>
        <v>219.81099</v>
      </c>
      <c r="S344" s="199"/>
      <c r="T344" s="201">
        <f>SUM(T345:T350)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78</v>
      </c>
      <c r="AT344" s="203" t="s">
        <v>67</v>
      </c>
      <c r="AU344" s="203" t="s">
        <v>78</v>
      </c>
      <c r="AY344" s="202" t="s">
        <v>126</v>
      </c>
      <c r="BK344" s="204">
        <f>SUM(BK345:BK350)</f>
        <v>0</v>
      </c>
    </row>
    <row r="345" s="2" customFormat="1" ht="16.5" customHeight="1">
      <c r="A345" s="41"/>
      <c r="B345" s="42"/>
      <c r="C345" s="207" t="s">
        <v>1101</v>
      </c>
      <c r="D345" s="207" t="s">
        <v>128</v>
      </c>
      <c r="E345" s="208" t="s">
        <v>975</v>
      </c>
      <c r="F345" s="209" t="s">
        <v>976</v>
      </c>
      <c r="G345" s="210" t="s">
        <v>240</v>
      </c>
      <c r="H345" s="211">
        <v>219.80000000000001</v>
      </c>
      <c r="I345" s="212"/>
      <c r="J345" s="213">
        <f>ROUND(I345*H345,2)</f>
        <v>0</v>
      </c>
      <c r="K345" s="209" t="s">
        <v>150</v>
      </c>
      <c r="L345" s="47"/>
      <c r="M345" s="214" t="s">
        <v>19</v>
      </c>
      <c r="N345" s="215" t="s">
        <v>39</v>
      </c>
      <c r="O345" s="87"/>
      <c r="P345" s="216">
        <f>O345*H345</f>
        <v>0</v>
      </c>
      <c r="Q345" s="216">
        <v>5.0000000000000002E-05</v>
      </c>
      <c r="R345" s="216">
        <f>Q345*H345</f>
        <v>0.010990000000000002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180</v>
      </c>
      <c r="AT345" s="218" t="s">
        <v>128</v>
      </c>
      <c r="AU345" s="218" t="s">
        <v>138</v>
      </c>
      <c r="AY345" s="20" t="s">
        <v>126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76</v>
      </c>
      <c r="BK345" s="219">
        <f>ROUND(I345*H345,2)</f>
        <v>0</v>
      </c>
      <c r="BL345" s="20" t="s">
        <v>180</v>
      </c>
      <c r="BM345" s="218" t="s">
        <v>1102</v>
      </c>
    </row>
    <row r="346" s="2" customFormat="1">
      <c r="A346" s="41"/>
      <c r="B346" s="42"/>
      <c r="C346" s="43"/>
      <c r="D346" s="264" t="s">
        <v>152</v>
      </c>
      <c r="E346" s="43"/>
      <c r="F346" s="265" t="s">
        <v>978</v>
      </c>
      <c r="G346" s="43"/>
      <c r="H346" s="43"/>
      <c r="I346" s="266"/>
      <c r="J346" s="43"/>
      <c r="K346" s="43"/>
      <c r="L346" s="47"/>
      <c r="M346" s="267"/>
      <c r="N346" s="268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152</v>
      </c>
      <c r="AU346" s="20" t="s">
        <v>138</v>
      </c>
    </row>
    <row r="347" s="2" customFormat="1" ht="16.5" customHeight="1">
      <c r="A347" s="41"/>
      <c r="B347" s="42"/>
      <c r="C347" s="269" t="s">
        <v>373</v>
      </c>
      <c r="D347" s="269" t="s">
        <v>222</v>
      </c>
      <c r="E347" s="270" t="s">
        <v>1071</v>
      </c>
      <c r="F347" s="271" t="s">
        <v>1072</v>
      </c>
      <c r="G347" s="272" t="s">
        <v>240</v>
      </c>
      <c r="H347" s="273">
        <v>174.59999999999999</v>
      </c>
      <c r="I347" s="274"/>
      <c r="J347" s="275">
        <f>ROUND(I347*H347,2)</f>
        <v>0</v>
      </c>
      <c r="K347" s="271" t="s">
        <v>880</v>
      </c>
      <c r="L347" s="276"/>
      <c r="M347" s="277" t="s">
        <v>19</v>
      </c>
      <c r="N347" s="278" t="s">
        <v>39</v>
      </c>
      <c r="O347" s="87"/>
      <c r="P347" s="216">
        <f>O347*H347</f>
        <v>0</v>
      </c>
      <c r="Q347" s="216">
        <v>1</v>
      </c>
      <c r="R347" s="216">
        <f>Q347*H347</f>
        <v>174.59999999999999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241</v>
      </c>
      <c r="AT347" s="218" t="s">
        <v>222</v>
      </c>
      <c r="AU347" s="218" t="s">
        <v>138</v>
      </c>
      <c r="AY347" s="20" t="s">
        <v>126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76</v>
      </c>
      <c r="BK347" s="219">
        <f>ROUND(I347*H347,2)</f>
        <v>0</v>
      </c>
      <c r="BL347" s="20" t="s">
        <v>180</v>
      </c>
      <c r="BM347" s="218" t="s">
        <v>1103</v>
      </c>
    </row>
    <row r="348" s="13" customFormat="1">
      <c r="A348" s="13"/>
      <c r="B348" s="220"/>
      <c r="C348" s="221"/>
      <c r="D348" s="222" t="s">
        <v>134</v>
      </c>
      <c r="E348" s="223" t="s">
        <v>19</v>
      </c>
      <c r="F348" s="224" t="s">
        <v>1104</v>
      </c>
      <c r="G348" s="221"/>
      <c r="H348" s="225">
        <v>174.59999999999999</v>
      </c>
      <c r="I348" s="226"/>
      <c r="J348" s="221"/>
      <c r="K348" s="221"/>
      <c r="L348" s="227"/>
      <c r="M348" s="228"/>
      <c r="N348" s="229"/>
      <c r="O348" s="229"/>
      <c r="P348" s="229"/>
      <c r="Q348" s="229"/>
      <c r="R348" s="229"/>
      <c r="S348" s="229"/>
      <c r="T348" s="23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1" t="s">
        <v>134</v>
      </c>
      <c r="AU348" s="231" t="s">
        <v>138</v>
      </c>
      <c r="AV348" s="13" t="s">
        <v>78</v>
      </c>
      <c r="AW348" s="13" t="s">
        <v>135</v>
      </c>
      <c r="AX348" s="13" t="s">
        <v>76</v>
      </c>
      <c r="AY348" s="231" t="s">
        <v>126</v>
      </c>
    </row>
    <row r="349" s="2" customFormat="1" ht="24.15" customHeight="1">
      <c r="A349" s="41"/>
      <c r="B349" s="42"/>
      <c r="C349" s="269" t="s">
        <v>1105</v>
      </c>
      <c r="D349" s="269" t="s">
        <v>222</v>
      </c>
      <c r="E349" s="270" t="s">
        <v>883</v>
      </c>
      <c r="F349" s="271" t="s">
        <v>884</v>
      </c>
      <c r="G349" s="272" t="s">
        <v>240</v>
      </c>
      <c r="H349" s="273">
        <v>45.200000000000003</v>
      </c>
      <c r="I349" s="274"/>
      <c r="J349" s="275">
        <f>ROUND(I349*H349,2)</f>
        <v>0</v>
      </c>
      <c r="K349" s="271" t="s">
        <v>880</v>
      </c>
      <c r="L349" s="276"/>
      <c r="M349" s="277" t="s">
        <v>19</v>
      </c>
      <c r="N349" s="278" t="s">
        <v>39</v>
      </c>
      <c r="O349" s="87"/>
      <c r="P349" s="216">
        <f>O349*H349</f>
        <v>0</v>
      </c>
      <c r="Q349" s="216">
        <v>1</v>
      </c>
      <c r="R349" s="216">
        <f>Q349*H349</f>
        <v>45.200000000000003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241</v>
      </c>
      <c r="AT349" s="218" t="s">
        <v>222</v>
      </c>
      <c r="AU349" s="218" t="s">
        <v>138</v>
      </c>
      <c r="AY349" s="20" t="s">
        <v>126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76</v>
      </c>
      <c r="BK349" s="219">
        <f>ROUND(I349*H349,2)</f>
        <v>0</v>
      </c>
      <c r="BL349" s="20" t="s">
        <v>180</v>
      </c>
      <c r="BM349" s="218" t="s">
        <v>1106</v>
      </c>
    </row>
    <row r="350" s="13" customFormat="1">
      <c r="A350" s="13"/>
      <c r="B350" s="220"/>
      <c r="C350" s="221"/>
      <c r="D350" s="222" t="s">
        <v>134</v>
      </c>
      <c r="E350" s="223" t="s">
        <v>19</v>
      </c>
      <c r="F350" s="224" t="s">
        <v>1107</v>
      </c>
      <c r="G350" s="221"/>
      <c r="H350" s="225">
        <v>45.200000000000003</v>
      </c>
      <c r="I350" s="226"/>
      <c r="J350" s="221"/>
      <c r="K350" s="221"/>
      <c r="L350" s="227"/>
      <c r="M350" s="228"/>
      <c r="N350" s="229"/>
      <c r="O350" s="229"/>
      <c r="P350" s="229"/>
      <c r="Q350" s="229"/>
      <c r="R350" s="229"/>
      <c r="S350" s="229"/>
      <c r="T350" s="23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1" t="s">
        <v>134</v>
      </c>
      <c r="AU350" s="231" t="s">
        <v>138</v>
      </c>
      <c r="AV350" s="13" t="s">
        <v>78</v>
      </c>
      <c r="AW350" s="13" t="s">
        <v>135</v>
      </c>
      <c r="AX350" s="13" t="s">
        <v>76</v>
      </c>
      <c r="AY350" s="231" t="s">
        <v>126</v>
      </c>
    </row>
    <row r="351" s="12" customFormat="1" ht="20.88" customHeight="1">
      <c r="A351" s="12"/>
      <c r="B351" s="191"/>
      <c r="C351" s="192"/>
      <c r="D351" s="193" t="s">
        <v>67</v>
      </c>
      <c r="E351" s="205" t="s">
        <v>1108</v>
      </c>
      <c r="F351" s="205" t="s">
        <v>1109</v>
      </c>
      <c r="G351" s="192"/>
      <c r="H351" s="192"/>
      <c r="I351" s="195"/>
      <c r="J351" s="206">
        <f>BK351</f>
        <v>0</v>
      </c>
      <c r="K351" s="192"/>
      <c r="L351" s="197"/>
      <c r="M351" s="198"/>
      <c r="N351" s="199"/>
      <c r="O351" s="199"/>
      <c r="P351" s="200">
        <f>SUM(P352:P364)</f>
        <v>0</v>
      </c>
      <c r="Q351" s="199"/>
      <c r="R351" s="200">
        <f>SUM(R352:R364)</f>
        <v>178.10926000000001</v>
      </c>
      <c r="S351" s="199"/>
      <c r="T351" s="201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2" t="s">
        <v>78</v>
      </c>
      <c r="AT351" s="203" t="s">
        <v>67</v>
      </c>
      <c r="AU351" s="203" t="s">
        <v>78</v>
      </c>
      <c r="AY351" s="202" t="s">
        <v>126</v>
      </c>
      <c r="BK351" s="204">
        <f>SUM(BK352:BK364)</f>
        <v>0</v>
      </c>
    </row>
    <row r="352" s="2" customFormat="1" ht="16.5" customHeight="1">
      <c r="A352" s="41"/>
      <c r="B352" s="42"/>
      <c r="C352" s="207" t="s">
        <v>380</v>
      </c>
      <c r="D352" s="207" t="s">
        <v>128</v>
      </c>
      <c r="E352" s="208" t="s">
        <v>975</v>
      </c>
      <c r="F352" s="209" t="s">
        <v>976</v>
      </c>
      <c r="G352" s="210" t="s">
        <v>240</v>
      </c>
      <c r="H352" s="211">
        <v>185.19999999999999</v>
      </c>
      <c r="I352" s="212"/>
      <c r="J352" s="213">
        <f>ROUND(I352*H352,2)</f>
        <v>0</v>
      </c>
      <c r="K352" s="209" t="s">
        <v>150</v>
      </c>
      <c r="L352" s="47"/>
      <c r="M352" s="214" t="s">
        <v>19</v>
      </c>
      <c r="N352" s="215" t="s">
        <v>39</v>
      </c>
      <c r="O352" s="87"/>
      <c r="P352" s="216">
        <f>O352*H352</f>
        <v>0</v>
      </c>
      <c r="Q352" s="216">
        <v>5.0000000000000002E-05</v>
      </c>
      <c r="R352" s="216">
        <f>Q352*H352</f>
        <v>0.0092599999999999991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180</v>
      </c>
      <c r="AT352" s="218" t="s">
        <v>128</v>
      </c>
      <c r="AU352" s="218" t="s">
        <v>138</v>
      </c>
      <c r="AY352" s="20" t="s">
        <v>126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76</v>
      </c>
      <c r="BK352" s="219">
        <f>ROUND(I352*H352,2)</f>
        <v>0</v>
      </c>
      <c r="BL352" s="20" t="s">
        <v>180</v>
      </c>
      <c r="BM352" s="218" t="s">
        <v>1110</v>
      </c>
    </row>
    <row r="353" s="2" customFormat="1">
      <c r="A353" s="41"/>
      <c r="B353" s="42"/>
      <c r="C353" s="43"/>
      <c r="D353" s="264" t="s">
        <v>152</v>
      </c>
      <c r="E353" s="43"/>
      <c r="F353" s="265" t="s">
        <v>978</v>
      </c>
      <c r="G353" s="43"/>
      <c r="H353" s="43"/>
      <c r="I353" s="266"/>
      <c r="J353" s="43"/>
      <c r="K353" s="43"/>
      <c r="L353" s="47"/>
      <c r="M353" s="267"/>
      <c r="N353" s="268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152</v>
      </c>
      <c r="AU353" s="20" t="s">
        <v>138</v>
      </c>
    </row>
    <row r="354" s="2" customFormat="1" ht="16.5" customHeight="1">
      <c r="A354" s="41"/>
      <c r="B354" s="42"/>
      <c r="C354" s="269" t="s">
        <v>1111</v>
      </c>
      <c r="D354" s="269" t="s">
        <v>222</v>
      </c>
      <c r="E354" s="270" t="s">
        <v>1071</v>
      </c>
      <c r="F354" s="271" t="s">
        <v>1072</v>
      </c>
      <c r="G354" s="272" t="s">
        <v>240</v>
      </c>
      <c r="H354" s="273">
        <v>151.5</v>
      </c>
      <c r="I354" s="274"/>
      <c r="J354" s="275">
        <f>ROUND(I354*H354,2)</f>
        <v>0</v>
      </c>
      <c r="K354" s="271" t="s">
        <v>880</v>
      </c>
      <c r="L354" s="276"/>
      <c r="M354" s="277" t="s">
        <v>19</v>
      </c>
      <c r="N354" s="278" t="s">
        <v>39</v>
      </c>
      <c r="O354" s="87"/>
      <c r="P354" s="216">
        <f>O354*H354</f>
        <v>0</v>
      </c>
      <c r="Q354" s="216">
        <v>1</v>
      </c>
      <c r="R354" s="216">
        <f>Q354*H354</f>
        <v>151.5</v>
      </c>
      <c r="S354" s="216">
        <v>0</v>
      </c>
      <c r="T354" s="217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18" t="s">
        <v>241</v>
      </c>
      <c r="AT354" s="218" t="s">
        <v>222</v>
      </c>
      <c r="AU354" s="218" t="s">
        <v>138</v>
      </c>
      <c r="AY354" s="20" t="s">
        <v>126</v>
      </c>
      <c r="BE354" s="219">
        <f>IF(N354="základní",J354,0)</f>
        <v>0</v>
      </c>
      <c r="BF354" s="219">
        <f>IF(N354="snížená",J354,0)</f>
        <v>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20" t="s">
        <v>76</v>
      </c>
      <c r="BK354" s="219">
        <f>ROUND(I354*H354,2)</f>
        <v>0</v>
      </c>
      <c r="BL354" s="20" t="s">
        <v>180</v>
      </c>
      <c r="BM354" s="218" t="s">
        <v>1112</v>
      </c>
    </row>
    <row r="355" s="13" customFormat="1">
      <c r="A355" s="13"/>
      <c r="B355" s="220"/>
      <c r="C355" s="221"/>
      <c r="D355" s="222" t="s">
        <v>134</v>
      </c>
      <c r="E355" s="223" t="s">
        <v>19</v>
      </c>
      <c r="F355" s="224" t="s">
        <v>1113</v>
      </c>
      <c r="G355" s="221"/>
      <c r="H355" s="225">
        <v>151.5</v>
      </c>
      <c r="I355" s="226"/>
      <c r="J355" s="221"/>
      <c r="K355" s="221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134</v>
      </c>
      <c r="AU355" s="231" t="s">
        <v>138</v>
      </c>
      <c r="AV355" s="13" t="s">
        <v>78</v>
      </c>
      <c r="AW355" s="13" t="s">
        <v>135</v>
      </c>
      <c r="AX355" s="13" t="s">
        <v>76</v>
      </c>
      <c r="AY355" s="231" t="s">
        <v>126</v>
      </c>
    </row>
    <row r="356" s="2" customFormat="1" ht="24.15" customHeight="1">
      <c r="A356" s="41"/>
      <c r="B356" s="42"/>
      <c r="C356" s="269" t="s">
        <v>385</v>
      </c>
      <c r="D356" s="269" t="s">
        <v>222</v>
      </c>
      <c r="E356" s="270" t="s">
        <v>883</v>
      </c>
      <c r="F356" s="271" t="s">
        <v>884</v>
      </c>
      <c r="G356" s="272" t="s">
        <v>240</v>
      </c>
      <c r="H356" s="273">
        <v>23.600000000000001</v>
      </c>
      <c r="I356" s="274"/>
      <c r="J356" s="275">
        <f>ROUND(I356*H356,2)</f>
        <v>0</v>
      </c>
      <c r="K356" s="271" t="s">
        <v>880</v>
      </c>
      <c r="L356" s="276"/>
      <c r="M356" s="277" t="s">
        <v>19</v>
      </c>
      <c r="N356" s="278" t="s">
        <v>39</v>
      </c>
      <c r="O356" s="87"/>
      <c r="P356" s="216">
        <f>O356*H356</f>
        <v>0</v>
      </c>
      <c r="Q356" s="216">
        <v>1</v>
      </c>
      <c r="R356" s="216">
        <f>Q356*H356</f>
        <v>23.600000000000001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241</v>
      </c>
      <c r="AT356" s="218" t="s">
        <v>222</v>
      </c>
      <c r="AU356" s="218" t="s">
        <v>138</v>
      </c>
      <c r="AY356" s="20" t="s">
        <v>126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76</v>
      </c>
      <c r="BK356" s="219">
        <f>ROUND(I356*H356,2)</f>
        <v>0</v>
      </c>
      <c r="BL356" s="20" t="s">
        <v>180</v>
      </c>
      <c r="BM356" s="218" t="s">
        <v>1114</v>
      </c>
    </row>
    <row r="357" s="13" customFormat="1">
      <c r="A357" s="13"/>
      <c r="B357" s="220"/>
      <c r="C357" s="221"/>
      <c r="D357" s="222" t="s">
        <v>134</v>
      </c>
      <c r="E357" s="223" t="s">
        <v>19</v>
      </c>
      <c r="F357" s="224" t="s">
        <v>1115</v>
      </c>
      <c r="G357" s="221"/>
      <c r="H357" s="225">
        <v>23.600000000000001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134</v>
      </c>
      <c r="AU357" s="231" t="s">
        <v>138</v>
      </c>
      <c r="AV357" s="13" t="s">
        <v>78</v>
      </c>
      <c r="AW357" s="13" t="s">
        <v>135</v>
      </c>
      <c r="AX357" s="13" t="s">
        <v>76</v>
      </c>
      <c r="AY357" s="231" t="s">
        <v>126</v>
      </c>
    </row>
    <row r="358" s="2" customFormat="1" ht="24.15" customHeight="1">
      <c r="A358" s="41"/>
      <c r="B358" s="42"/>
      <c r="C358" s="269" t="s">
        <v>1116</v>
      </c>
      <c r="D358" s="269" t="s">
        <v>222</v>
      </c>
      <c r="E358" s="270" t="s">
        <v>889</v>
      </c>
      <c r="F358" s="271" t="s">
        <v>890</v>
      </c>
      <c r="G358" s="272" t="s">
        <v>240</v>
      </c>
      <c r="H358" s="273">
        <v>3</v>
      </c>
      <c r="I358" s="274"/>
      <c r="J358" s="275">
        <f>ROUND(I358*H358,2)</f>
        <v>0</v>
      </c>
      <c r="K358" s="271" t="s">
        <v>880</v>
      </c>
      <c r="L358" s="276"/>
      <c r="M358" s="277" t="s">
        <v>19</v>
      </c>
      <c r="N358" s="278" t="s">
        <v>39</v>
      </c>
      <c r="O358" s="87"/>
      <c r="P358" s="216">
        <f>O358*H358</f>
        <v>0</v>
      </c>
      <c r="Q358" s="216">
        <v>1</v>
      </c>
      <c r="R358" s="216">
        <f>Q358*H358</f>
        <v>3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241</v>
      </c>
      <c r="AT358" s="218" t="s">
        <v>222</v>
      </c>
      <c r="AU358" s="218" t="s">
        <v>138</v>
      </c>
      <c r="AY358" s="20" t="s">
        <v>126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76</v>
      </c>
      <c r="BK358" s="219">
        <f>ROUND(I358*H358,2)</f>
        <v>0</v>
      </c>
      <c r="BL358" s="20" t="s">
        <v>180</v>
      </c>
      <c r="BM358" s="218" t="s">
        <v>1117</v>
      </c>
    </row>
    <row r="359" s="13" customFormat="1">
      <c r="A359" s="13"/>
      <c r="B359" s="220"/>
      <c r="C359" s="221"/>
      <c r="D359" s="222" t="s">
        <v>134</v>
      </c>
      <c r="E359" s="223" t="s">
        <v>19</v>
      </c>
      <c r="F359" s="224" t="s">
        <v>988</v>
      </c>
      <c r="G359" s="221"/>
      <c r="H359" s="225">
        <v>3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134</v>
      </c>
      <c r="AU359" s="231" t="s">
        <v>138</v>
      </c>
      <c r="AV359" s="13" t="s">
        <v>78</v>
      </c>
      <c r="AW359" s="13" t="s">
        <v>135</v>
      </c>
      <c r="AX359" s="13" t="s">
        <v>68</v>
      </c>
      <c r="AY359" s="231" t="s">
        <v>126</v>
      </c>
    </row>
    <row r="360" s="16" customFormat="1">
      <c r="A360" s="16"/>
      <c r="B360" s="253"/>
      <c r="C360" s="254"/>
      <c r="D360" s="222" t="s">
        <v>134</v>
      </c>
      <c r="E360" s="255" t="s">
        <v>19</v>
      </c>
      <c r="F360" s="256" t="s">
        <v>139</v>
      </c>
      <c r="G360" s="254"/>
      <c r="H360" s="257">
        <v>3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3" t="s">
        <v>134</v>
      </c>
      <c r="AU360" s="263" t="s">
        <v>138</v>
      </c>
      <c r="AV360" s="16" t="s">
        <v>133</v>
      </c>
      <c r="AW360" s="16" t="s">
        <v>135</v>
      </c>
      <c r="AX360" s="16" t="s">
        <v>76</v>
      </c>
      <c r="AY360" s="263" t="s">
        <v>126</v>
      </c>
    </row>
    <row r="361" s="2" customFormat="1" ht="16.5" customHeight="1">
      <c r="A361" s="41"/>
      <c r="B361" s="42"/>
      <c r="C361" s="269" t="s">
        <v>390</v>
      </c>
      <c r="D361" s="269" t="s">
        <v>222</v>
      </c>
      <c r="E361" s="270" t="s">
        <v>897</v>
      </c>
      <c r="F361" s="271" t="s">
        <v>898</v>
      </c>
      <c r="G361" s="272" t="s">
        <v>240</v>
      </c>
      <c r="H361" s="273">
        <v>7.0999999999999996</v>
      </c>
      <c r="I361" s="274"/>
      <c r="J361" s="275">
        <f>ROUND(I361*H361,2)</f>
        <v>0</v>
      </c>
      <c r="K361" s="271" t="s">
        <v>880</v>
      </c>
      <c r="L361" s="276"/>
      <c r="M361" s="277" t="s">
        <v>19</v>
      </c>
      <c r="N361" s="278" t="s">
        <v>39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241</v>
      </c>
      <c r="AT361" s="218" t="s">
        <v>222</v>
      </c>
      <c r="AU361" s="218" t="s">
        <v>138</v>
      </c>
      <c r="AY361" s="20" t="s">
        <v>126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76</v>
      </c>
      <c r="BK361" s="219">
        <f>ROUND(I361*H361,2)</f>
        <v>0</v>
      </c>
      <c r="BL361" s="20" t="s">
        <v>180</v>
      </c>
      <c r="BM361" s="218" t="s">
        <v>1118</v>
      </c>
    </row>
    <row r="362" s="13" customFormat="1">
      <c r="A362" s="13"/>
      <c r="B362" s="220"/>
      <c r="C362" s="221"/>
      <c r="D362" s="222" t="s">
        <v>134</v>
      </c>
      <c r="E362" s="223" t="s">
        <v>19</v>
      </c>
      <c r="F362" s="224" t="s">
        <v>991</v>
      </c>
      <c r="G362" s="221"/>
      <c r="H362" s="225">
        <v>0.59999999999999998</v>
      </c>
      <c r="I362" s="226"/>
      <c r="J362" s="221"/>
      <c r="K362" s="221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134</v>
      </c>
      <c r="AU362" s="231" t="s">
        <v>138</v>
      </c>
      <c r="AV362" s="13" t="s">
        <v>78</v>
      </c>
      <c r="AW362" s="13" t="s">
        <v>135</v>
      </c>
      <c r="AX362" s="13" t="s">
        <v>68</v>
      </c>
      <c r="AY362" s="231" t="s">
        <v>126</v>
      </c>
    </row>
    <row r="363" s="13" customFormat="1">
      <c r="A363" s="13"/>
      <c r="B363" s="220"/>
      <c r="C363" s="221"/>
      <c r="D363" s="222" t="s">
        <v>134</v>
      </c>
      <c r="E363" s="223" t="s">
        <v>19</v>
      </c>
      <c r="F363" s="224" t="s">
        <v>1119</v>
      </c>
      <c r="G363" s="221"/>
      <c r="H363" s="225">
        <v>6.5</v>
      </c>
      <c r="I363" s="226"/>
      <c r="J363" s="221"/>
      <c r="K363" s="221"/>
      <c r="L363" s="227"/>
      <c r="M363" s="228"/>
      <c r="N363" s="229"/>
      <c r="O363" s="229"/>
      <c r="P363" s="229"/>
      <c r="Q363" s="229"/>
      <c r="R363" s="229"/>
      <c r="S363" s="229"/>
      <c r="T363" s="23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1" t="s">
        <v>134</v>
      </c>
      <c r="AU363" s="231" t="s">
        <v>138</v>
      </c>
      <c r="AV363" s="13" t="s">
        <v>78</v>
      </c>
      <c r="AW363" s="13" t="s">
        <v>135</v>
      </c>
      <c r="AX363" s="13" t="s">
        <v>68</v>
      </c>
      <c r="AY363" s="231" t="s">
        <v>126</v>
      </c>
    </row>
    <row r="364" s="16" customFormat="1">
      <c r="A364" s="16"/>
      <c r="B364" s="253"/>
      <c r="C364" s="254"/>
      <c r="D364" s="222" t="s">
        <v>134</v>
      </c>
      <c r="E364" s="255" t="s">
        <v>19</v>
      </c>
      <c r="F364" s="256" t="s">
        <v>139</v>
      </c>
      <c r="G364" s="254"/>
      <c r="H364" s="257">
        <v>7.0999999999999996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3" t="s">
        <v>134</v>
      </c>
      <c r="AU364" s="263" t="s">
        <v>138</v>
      </c>
      <c r="AV364" s="16" t="s">
        <v>133</v>
      </c>
      <c r="AW364" s="16" t="s">
        <v>135</v>
      </c>
      <c r="AX364" s="16" t="s">
        <v>76</v>
      </c>
      <c r="AY364" s="263" t="s">
        <v>126</v>
      </c>
    </row>
    <row r="365" s="12" customFormat="1" ht="20.88" customHeight="1">
      <c r="A365" s="12"/>
      <c r="B365" s="191"/>
      <c r="C365" s="192"/>
      <c r="D365" s="193" t="s">
        <v>67</v>
      </c>
      <c r="E365" s="205" t="s">
        <v>1120</v>
      </c>
      <c r="F365" s="205" t="s">
        <v>1121</v>
      </c>
      <c r="G365" s="192"/>
      <c r="H365" s="192"/>
      <c r="I365" s="195"/>
      <c r="J365" s="206">
        <f>BK365</f>
        <v>0</v>
      </c>
      <c r="K365" s="192"/>
      <c r="L365" s="197"/>
      <c r="M365" s="198"/>
      <c r="N365" s="199"/>
      <c r="O365" s="199"/>
      <c r="P365" s="200">
        <f>SUM(P366:P373)</f>
        <v>0</v>
      </c>
      <c r="Q365" s="199"/>
      <c r="R365" s="200">
        <f>SUM(R366:R373)</f>
        <v>257.21285999999998</v>
      </c>
      <c r="S365" s="199"/>
      <c r="T365" s="201">
        <f>SUM(T366:T373)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2" t="s">
        <v>78</v>
      </c>
      <c r="AT365" s="203" t="s">
        <v>67</v>
      </c>
      <c r="AU365" s="203" t="s">
        <v>78</v>
      </c>
      <c r="AY365" s="202" t="s">
        <v>126</v>
      </c>
      <c r="BK365" s="204">
        <f>SUM(BK366:BK373)</f>
        <v>0</v>
      </c>
    </row>
    <row r="366" s="2" customFormat="1" ht="16.5" customHeight="1">
      <c r="A366" s="41"/>
      <c r="B366" s="42"/>
      <c r="C366" s="207" t="s">
        <v>1122</v>
      </c>
      <c r="D366" s="207" t="s">
        <v>128</v>
      </c>
      <c r="E366" s="208" t="s">
        <v>942</v>
      </c>
      <c r="F366" s="209" t="s">
        <v>943</v>
      </c>
      <c r="G366" s="210" t="s">
        <v>240</v>
      </c>
      <c r="H366" s="211">
        <v>257.19999999999999</v>
      </c>
      <c r="I366" s="212"/>
      <c r="J366" s="213">
        <f>ROUND(I366*H366,2)</f>
        <v>0</v>
      </c>
      <c r="K366" s="209" t="s">
        <v>150</v>
      </c>
      <c r="L366" s="47"/>
      <c r="M366" s="214" t="s">
        <v>19</v>
      </c>
      <c r="N366" s="215" t="s">
        <v>39</v>
      </c>
      <c r="O366" s="87"/>
      <c r="P366" s="216">
        <f>O366*H366</f>
        <v>0</v>
      </c>
      <c r="Q366" s="216">
        <v>5.0000000000000002E-05</v>
      </c>
      <c r="R366" s="216">
        <f>Q366*H366</f>
        <v>0.01286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180</v>
      </c>
      <c r="AT366" s="218" t="s">
        <v>128</v>
      </c>
      <c r="AU366" s="218" t="s">
        <v>138</v>
      </c>
      <c r="AY366" s="20" t="s">
        <v>126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76</v>
      </c>
      <c r="BK366" s="219">
        <f>ROUND(I366*H366,2)</f>
        <v>0</v>
      </c>
      <c r="BL366" s="20" t="s">
        <v>180</v>
      </c>
      <c r="BM366" s="218" t="s">
        <v>1123</v>
      </c>
    </row>
    <row r="367" s="2" customFormat="1">
      <c r="A367" s="41"/>
      <c r="B367" s="42"/>
      <c r="C367" s="43"/>
      <c r="D367" s="264" t="s">
        <v>152</v>
      </c>
      <c r="E367" s="43"/>
      <c r="F367" s="265" t="s">
        <v>945</v>
      </c>
      <c r="G367" s="43"/>
      <c r="H367" s="43"/>
      <c r="I367" s="266"/>
      <c r="J367" s="43"/>
      <c r="K367" s="43"/>
      <c r="L367" s="47"/>
      <c r="M367" s="267"/>
      <c r="N367" s="268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152</v>
      </c>
      <c r="AU367" s="20" t="s">
        <v>138</v>
      </c>
    </row>
    <row r="368" s="2" customFormat="1" ht="16.5" customHeight="1">
      <c r="A368" s="41"/>
      <c r="B368" s="42"/>
      <c r="C368" s="269" t="s">
        <v>394</v>
      </c>
      <c r="D368" s="269" t="s">
        <v>222</v>
      </c>
      <c r="E368" s="270" t="s">
        <v>1124</v>
      </c>
      <c r="F368" s="271" t="s">
        <v>1125</v>
      </c>
      <c r="G368" s="272" t="s">
        <v>240</v>
      </c>
      <c r="H368" s="273">
        <v>165.59999999999999</v>
      </c>
      <c r="I368" s="274"/>
      <c r="J368" s="275">
        <f>ROUND(I368*H368,2)</f>
        <v>0</v>
      </c>
      <c r="K368" s="271" t="s">
        <v>880</v>
      </c>
      <c r="L368" s="276"/>
      <c r="M368" s="277" t="s">
        <v>19</v>
      </c>
      <c r="N368" s="278" t="s">
        <v>39</v>
      </c>
      <c r="O368" s="87"/>
      <c r="P368" s="216">
        <f>O368*H368</f>
        <v>0</v>
      </c>
      <c r="Q368" s="216">
        <v>1</v>
      </c>
      <c r="R368" s="216">
        <f>Q368*H368</f>
        <v>165.59999999999999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241</v>
      </c>
      <c r="AT368" s="218" t="s">
        <v>222</v>
      </c>
      <c r="AU368" s="218" t="s">
        <v>138</v>
      </c>
      <c r="AY368" s="20" t="s">
        <v>126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76</v>
      </c>
      <c r="BK368" s="219">
        <f>ROUND(I368*H368,2)</f>
        <v>0</v>
      </c>
      <c r="BL368" s="20" t="s">
        <v>180</v>
      </c>
      <c r="BM368" s="218" t="s">
        <v>1126</v>
      </c>
    </row>
    <row r="369" s="13" customFormat="1">
      <c r="A369" s="13"/>
      <c r="B369" s="220"/>
      <c r="C369" s="221"/>
      <c r="D369" s="222" t="s">
        <v>134</v>
      </c>
      <c r="E369" s="223" t="s">
        <v>19</v>
      </c>
      <c r="F369" s="224" t="s">
        <v>1127</v>
      </c>
      <c r="G369" s="221"/>
      <c r="H369" s="225">
        <v>165.59999999999999</v>
      </c>
      <c r="I369" s="226"/>
      <c r="J369" s="221"/>
      <c r="K369" s="221"/>
      <c r="L369" s="227"/>
      <c r="M369" s="228"/>
      <c r="N369" s="229"/>
      <c r="O369" s="229"/>
      <c r="P369" s="229"/>
      <c r="Q369" s="229"/>
      <c r="R369" s="229"/>
      <c r="S369" s="229"/>
      <c r="T369" s="23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1" t="s">
        <v>134</v>
      </c>
      <c r="AU369" s="231" t="s">
        <v>138</v>
      </c>
      <c r="AV369" s="13" t="s">
        <v>78</v>
      </c>
      <c r="AW369" s="13" t="s">
        <v>135</v>
      </c>
      <c r="AX369" s="13" t="s">
        <v>76</v>
      </c>
      <c r="AY369" s="231" t="s">
        <v>126</v>
      </c>
    </row>
    <row r="370" s="2" customFormat="1" ht="24.15" customHeight="1">
      <c r="A370" s="41"/>
      <c r="B370" s="42"/>
      <c r="C370" s="269" t="s">
        <v>1128</v>
      </c>
      <c r="D370" s="269" t="s">
        <v>222</v>
      </c>
      <c r="E370" s="270" t="s">
        <v>883</v>
      </c>
      <c r="F370" s="271" t="s">
        <v>884</v>
      </c>
      <c r="G370" s="272" t="s">
        <v>240</v>
      </c>
      <c r="H370" s="273">
        <v>90.400000000000006</v>
      </c>
      <c r="I370" s="274"/>
      <c r="J370" s="275">
        <f>ROUND(I370*H370,2)</f>
        <v>0</v>
      </c>
      <c r="K370" s="271" t="s">
        <v>880</v>
      </c>
      <c r="L370" s="276"/>
      <c r="M370" s="277" t="s">
        <v>19</v>
      </c>
      <c r="N370" s="278" t="s">
        <v>39</v>
      </c>
      <c r="O370" s="87"/>
      <c r="P370" s="216">
        <f>O370*H370</f>
        <v>0</v>
      </c>
      <c r="Q370" s="216">
        <v>1</v>
      </c>
      <c r="R370" s="216">
        <f>Q370*H370</f>
        <v>90.400000000000006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241</v>
      </c>
      <c r="AT370" s="218" t="s">
        <v>222</v>
      </c>
      <c r="AU370" s="218" t="s">
        <v>138</v>
      </c>
      <c r="AY370" s="20" t="s">
        <v>126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76</v>
      </c>
      <c r="BK370" s="219">
        <f>ROUND(I370*H370,2)</f>
        <v>0</v>
      </c>
      <c r="BL370" s="20" t="s">
        <v>180</v>
      </c>
      <c r="BM370" s="218" t="s">
        <v>1129</v>
      </c>
    </row>
    <row r="371" s="13" customFormat="1">
      <c r="A371" s="13"/>
      <c r="B371" s="220"/>
      <c r="C371" s="221"/>
      <c r="D371" s="222" t="s">
        <v>134</v>
      </c>
      <c r="E371" s="223" t="s">
        <v>19</v>
      </c>
      <c r="F371" s="224" t="s">
        <v>1130</v>
      </c>
      <c r="G371" s="221"/>
      <c r="H371" s="225">
        <v>90.400000000000006</v>
      </c>
      <c r="I371" s="226"/>
      <c r="J371" s="221"/>
      <c r="K371" s="221"/>
      <c r="L371" s="227"/>
      <c r="M371" s="228"/>
      <c r="N371" s="229"/>
      <c r="O371" s="229"/>
      <c r="P371" s="229"/>
      <c r="Q371" s="229"/>
      <c r="R371" s="229"/>
      <c r="S371" s="229"/>
      <c r="T371" s="23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1" t="s">
        <v>134</v>
      </c>
      <c r="AU371" s="231" t="s">
        <v>138</v>
      </c>
      <c r="AV371" s="13" t="s">
        <v>78</v>
      </c>
      <c r="AW371" s="13" t="s">
        <v>135</v>
      </c>
      <c r="AX371" s="13" t="s">
        <v>76</v>
      </c>
      <c r="AY371" s="231" t="s">
        <v>126</v>
      </c>
    </row>
    <row r="372" s="2" customFormat="1" ht="24.15" customHeight="1">
      <c r="A372" s="41"/>
      <c r="B372" s="42"/>
      <c r="C372" s="269" t="s">
        <v>401</v>
      </c>
      <c r="D372" s="269" t="s">
        <v>222</v>
      </c>
      <c r="E372" s="270" t="s">
        <v>889</v>
      </c>
      <c r="F372" s="271" t="s">
        <v>890</v>
      </c>
      <c r="G372" s="272" t="s">
        <v>240</v>
      </c>
      <c r="H372" s="273">
        <v>1.2</v>
      </c>
      <c r="I372" s="274"/>
      <c r="J372" s="275">
        <f>ROUND(I372*H372,2)</f>
        <v>0</v>
      </c>
      <c r="K372" s="271" t="s">
        <v>880</v>
      </c>
      <c r="L372" s="276"/>
      <c r="M372" s="277" t="s">
        <v>19</v>
      </c>
      <c r="N372" s="278" t="s">
        <v>39</v>
      </c>
      <c r="O372" s="87"/>
      <c r="P372" s="216">
        <f>O372*H372</f>
        <v>0</v>
      </c>
      <c r="Q372" s="216">
        <v>1</v>
      </c>
      <c r="R372" s="216">
        <f>Q372*H372</f>
        <v>1.2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241</v>
      </c>
      <c r="AT372" s="218" t="s">
        <v>222</v>
      </c>
      <c r="AU372" s="218" t="s">
        <v>138</v>
      </c>
      <c r="AY372" s="20" t="s">
        <v>126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76</v>
      </c>
      <c r="BK372" s="219">
        <f>ROUND(I372*H372,2)</f>
        <v>0</v>
      </c>
      <c r="BL372" s="20" t="s">
        <v>180</v>
      </c>
      <c r="BM372" s="218" t="s">
        <v>1131</v>
      </c>
    </row>
    <row r="373" s="13" customFormat="1">
      <c r="A373" s="13"/>
      <c r="B373" s="220"/>
      <c r="C373" s="221"/>
      <c r="D373" s="222" t="s">
        <v>134</v>
      </c>
      <c r="E373" s="223" t="s">
        <v>19</v>
      </c>
      <c r="F373" s="224" t="s">
        <v>1132</v>
      </c>
      <c r="G373" s="221"/>
      <c r="H373" s="225">
        <v>1.2</v>
      </c>
      <c r="I373" s="226"/>
      <c r="J373" s="221"/>
      <c r="K373" s="221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134</v>
      </c>
      <c r="AU373" s="231" t="s">
        <v>138</v>
      </c>
      <c r="AV373" s="13" t="s">
        <v>78</v>
      </c>
      <c r="AW373" s="13" t="s">
        <v>135</v>
      </c>
      <c r="AX373" s="13" t="s">
        <v>76</v>
      </c>
      <c r="AY373" s="231" t="s">
        <v>126</v>
      </c>
    </row>
    <row r="374" s="12" customFormat="1" ht="20.88" customHeight="1">
      <c r="A374" s="12"/>
      <c r="B374" s="191"/>
      <c r="C374" s="192"/>
      <c r="D374" s="193" t="s">
        <v>67</v>
      </c>
      <c r="E374" s="205" t="s">
        <v>1133</v>
      </c>
      <c r="F374" s="205" t="s">
        <v>1134</v>
      </c>
      <c r="G374" s="192"/>
      <c r="H374" s="192"/>
      <c r="I374" s="195"/>
      <c r="J374" s="206">
        <f>BK374</f>
        <v>0</v>
      </c>
      <c r="K374" s="192"/>
      <c r="L374" s="197"/>
      <c r="M374" s="198"/>
      <c r="N374" s="199"/>
      <c r="O374" s="199"/>
      <c r="P374" s="200">
        <f>SUM(P375:P382)</f>
        <v>0</v>
      </c>
      <c r="Q374" s="199"/>
      <c r="R374" s="200">
        <f>SUM(R375:R382)</f>
        <v>16.001310400000001</v>
      </c>
      <c r="S374" s="199"/>
      <c r="T374" s="201">
        <f>SUM(T375:T382)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2" t="s">
        <v>78</v>
      </c>
      <c r="AT374" s="203" t="s">
        <v>67</v>
      </c>
      <c r="AU374" s="203" t="s">
        <v>78</v>
      </c>
      <c r="AY374" s="202" t="s">
        <v>126</v>
      </c>
      <c r="BK374" s="204">
        <f>SUM(BK375:BK382)</f>
        <v>0</v>
      </c>
    </row>
    <row r="375" s="2" customFormat="1" ht="16.5" customHeight="1">
      <c r="A375" s="41"/>
      <c r="B375" s="42"/>
      <c r="C375" s="207" t="s">
        <v>1135</v>
      </c>
      <c r="D375" s="207" t="s">
        <v>128</v>
      </c>
      <c r="E375" s="208" t="s">
        <v>1136</v>
      </c>
      <c r="F375" s="209" t="s">
        <v>1137</v>
      </c>
      <c r="G375" s="210" t="s">
        <v>240</v>
      </c>
      <c r="H375" s="211">
        <v>18.719999999999999</v>
      </c>
      <c r="I375" s="212"/>
      <c r="J375" s="213">
        <f>ROUND(I375*H375,2)</f>
        <v>0</v>
      </c>
      <c r="K375" s="209" t="s">
        <v>150</v>
      </c>
      <c r="L375" s="47"/>
      <c r="M375" s="214" t="s">
        <v>19</v>
      </c>
      <c r="N375" s="215" t="s">
        <v>39</v>
      </c>
      <c r="O375" s="87"/>
      <c r="P375" s="216">
        <f>O375*H375</f>
        <v>0</v>
      </c>
      <c r="Q375" s="216">
        <v>6.9999999999999994E-05</v>
      </c>
      <c r="R375" s="216">
        <f>Q375*H375</f>
        <v>0.0013103999999999998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180</v>
      </c>
      <c r="AT375" s="218" t="s">
        <v>128</v>
      </c>
      <c r="AU375" s="218" t="s">
        <v>138</v>
      </c>
      <c r="AY375" s="20" t="s">
        <v>126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76</v>
      </c>
      <c r="BK375" s="219">
        <f>ROUND(I375*H375,2)</f>
        <v>0</v>
      </c>
      <c r="BL375" s="20" t="s">
        <v>180</v>
      </c>
      <c r="BM375" s="218" t="s">
        <v>1138</v>
      </c>
    </row>
    <row r="376" s="2" customFormat="1">
      <c r="A376" s="41"/>
      <c r="B376" s="42"/>
      <c r="C376" s="43"/>
      <c r="D376" s="264" t="s">
        <v>152</v>
      </c>
      <c r="E376" s="43"/>
      <c r="F376" s="265" t="s">
        <v>1139</v>
      </c>
      <c r="G376" s="43"/>
      <c r="H376" s="43"/>
      <c r="I376" s="266"/>
      <c r="J376" s="43"/>
      <c r="K376" s="43"/>
      <c r="L376" s="47"/>
      <c r="M376" s="267"/>
      <c r="N376" s="268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152</v>
      </c>
      <c r="AU376" s="20" t="s">
        <v>138</v>
      </c>
    </row>
    <row r="377" s="2" customFormat="1" ht="16.5" customHeight="1">
      <c r="A377" s="41"/>
      <c r="B377" s="42"/>
      <c r="C377" s="269" t="s">
        <v>406</v>
      </c>
      <c r="D377" s="269" t="s">
        <v>222</v>
      </c>
      <c r="E377" s="270" t="s">
        <v>1140</v>
      </c>
      <c r="F377" s="271" t="s">
        <v>1141</v>
      </c>
      <c r="G377" s="272" t="s">
        <v>240</v>
      </c>
      <c r="H377" s="273">
        <v>16</v>
      </c>
      <c r="I377" s="274"/>
      <c r="J377" s="275">
        <f>ROUND(I377*H377,2)</f>
        <v>0</v>
      </c>
      <c r="K377" s="271" t="s">
        <v>880</v>
      </c>
      <c r="L377" s="276"/>
      <c r="M377" s="277" t="s">
        <v>19</v>
      </c>
      <c r="N377" s="278" t="s">
        <v>39</v>
      </c>
      <c r="O377" s="87"/>
      <c r="P377" s="216">
        <f>O377*H377</f>
        <v>0</v>
      </c>
      <c r="Q377" s="216">
        <v>1</v>
      </c>
      <c r="R377" s="216">
        <f>Q377*H377</f>
        <v>16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241</v>
      </c>
      <c r="AT377" s="218" t="s">
        <v>222</v>
      </c>
      <c r="AU377" s="218" t="s">
        <v>138</v>
      </c>
      <c r="AY377" s="20" t="s">
        <v>126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76</v>
      </c>
      <c r="BK377" s="219">
        <f>ROUND(I377*H377,2)</f>
        <v>0</v>
      </c>
      <c r="BL377" s="20" t="s">
        <v>180</v>
      </c>
      <c r="BM377" s="218" t="s">
        <v>1142</v>
      </c>
    </row>
    <row r="378" s="13" customFormat="1">
      <c r="A378" s="13"/>
      <c r="B378" s="220"/>
      <c r="C378" s="221"/>
      <c r="D378" s="222" t="s">
        <v>134</v>
      </c>
      <c r="E378" s="223" t="s">
        <v>19</v>
      </c>
      <c r="F378" s="224" t="s">
        <v>1143</v>
      </c>
      <c r="G378" s="221"/>
      <c r="H378" s="225">
        <v>16</v>
      </c>
      <c r="I378" s="226"/>
      <c r="J378" s="221"/>
      <c r="K378" s="221"/>
      <c r="L378" s="227"/>
      <c r="M378" s="228"/>
      <c r="N378" s="229"/>
      <c r="O378" s="229"/>
      <c r="P378" s="229"/>
      <c r="Q378" s="229"/>
      <c r="R378" s="229"/>
      <c r="S378" s="229"/>
      <c r="T378" s="23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1" t="s">
        <v>134</v>
      </c>
      <c r="AU378" s="231" t="s">
        <v>138</v>
      </c>
      <c r="AV378" s="13" t="s">
        <v>78</v>
      </c>
      <c r="AW378" s="13" t="s">
        <v>135</v>
      </c>
      <c r="AX378" s="13" t="s">
        <v>76</v>
      </c>
      <c r="AY378" s="231" t="s">
        <v>126</v>
      </c>
    </row>
    <row r="379" s="2" customFormat="1" ht="16.5" customHeight="1">
      <c r="A379" s="41"/>
      <c r="B379" s="42"/>
      <c r="C379" s="269" t="s">
        <v>1144</v>
      </c>
      <c r="D379" s="269" t="s">
        <v>222</v>
      </c>
      <c r="E379" s="270" t="s">
        <v>1063</v>
      </c>
      <c r="F379" s="271" t="s">
        <v>1064</v>
      </c>
      <c r="G379" s="272" t="s">
        <v>240</v>
      </c>
      <c r="H379" s="273">
        <v>2.7200000000000002</v>
      </c>
      <c r="I379" s="274"/>
      <c r="J379" s="275">
        <f>ROUND(I379*H379,2)</f>
        <v>0</v>
      </c>
      <c r="K379" s="271" t="s">
        <v>880</v>
      </c>
      <c r="L379" s="276"/>
      <c r="M379" s="277" t="s">
        <v>19</v>
      </c>
      <c r="N379" s="278" t="s">
        <v>39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241</v>
      </c>
      <c r="AT379" s="218" t="s">
        <v>222</v>
      </c>
      <c r="AU379" s="218" t="s">
        <v>138</v>
      </c>
      <c r="AY379" s="20" t="s">
        <v>126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76</v>
      </c>
      <c r="BK379" s="219">
        <f>ROUND(I379*H379,2)</f>
        <v>0</v>
      </c>
      <c r="BL379" s="20" t="s">
        <v>180</v>
      </c>
      <c r="BM379" s="218" t="s">
        <v>1145</v>
      </c>
    </row>
    <row r="380" s="13" customFormat="1">
      <c r="A380" s="13"/>
      <c r="B380" s="220"/>
      <c r="C380" s="221"/>
      <c r="D380" s="222" t="s">
        <v>134</v>
      </c>
      <c r="E380" s="223" t="s">
        <v>19</v>
      </c>
      <c r="F380" s="224" t="s">
        <v>1146</v>
      </c>
      <c r="G380" s="221"/>
      <c r="H380" s="225">
        <v>0.32000000000000001</v>
      </c>
      <c r="I380" s="226"/>
      <c r="J380" s="221"/>
      <c r="K380" s="221"/>
      <c r="L380" s="227"/>
      <c r="M380" s="228"/>
      <c r="N380" s="229"/>
      <c r="O380" s="229"/>
      <c r="P380" s="229"/>
      <c r="Q380" s="229"/>
      <c r="R380" s="229"/>
      <c r="S380" s="229"/>
      <c r="T380" s="23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1" t="s">
        <v>134</v>
      </c>
      <c r="AU380" s="231" t="s">
        <v>138</v>
      </c>
      <c r="AV380" s="13" t="s">
        <v>78</v>
      </c>
      <c r="AW380" s="13" t="s">
        <v>135</v>
      </c>
      <c r="AX380" s="13" t="s">
        <v>68</v>
      </c>
      <c r="AY380" s="231" t="s">
        <v>126</v>
      </c>
    </row>
    <row r="381" s="13" customFormat="1">
      <c r="A381" s="13"/>
      <c r="B381" s="220"/>
      <c r="C381" s="221"/>
      <c r="D381" s="222" t="s">
        <v>134</v>
      </c>
      <c r="E381" s="223" t="s">
        <v>19</v>
      </c>
      <c r="F381" s="224" t="s">
        <v>1147</v>
      </c>
      <c r="G381" s="221"/>
      <c r="H381" s="225">
        <v>2.3999999999999999</v>
      </c>
      <c r="I381" s="226"/>
      <c r="J381" s="221"/>
      <c r="K381" s="221"/>
      <c r="L381" s="227"/>
      <c r="M381" s="228"/>
      <c r="N381" s="229"/>
      <c r="O381" s="229"/>
      <c r="P381" s="229"/>
      <c r="Q381" s="229"/>
      <c r="R381" s="229"/>
      <c r="S381" s="229"/>
      <c r="T381" s="23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1" t="s">
        <v>134</v>
      </c>
      <c r="AU381" s="231" t="s">
        <v>138</v>
      </c>
      <c r="AV381" s="13" t="s">
        <v>78</v>
      </c>
      <c r="AW381" s="13" t="s">
        <v>135</v>
      </c>
      <c r="AX381" s="13" t="s">
        <v>68</v>
      </c>
      <c r="AY381" s="231" t="s">
        <v>126</v>
      </c>
    </row>
    <row r="382" s="16" customFormat="1">
      <c r="A382" s="16"/>
      <c r="B382" s="253"/>
      <c r="C382" s="254"/>
      <c r="D382" s="222" t="s">
        <v>134</v>
      </c>
      <c r="E382" s="255" t="s">
        <v>19</v>
      </c>
      <c r="F382" s="256" t="s">
        <v>139</v>
      </c>
      <c r="G382" s="254"/>
      <c r="H382" s="257">
        <v>2.7200000000000002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63" t="s">
        <v>134</v>
      </c>
      <c r="AU382" s="263" t="s">
        <v>138</v>
      </c>
      <c r="AV382" s="16" t="s">
        <v>133</v>
      </c>
      <c r="AW382" s="16" t="s">
        <v>135</v>
      </c>
      <c r="AX382" s="16" t="s">
        <v>76</v>
      </c>
      <c r="AY382" s="263" t="s">
        <v>126</v>
      </c>
    </row>
    <row r="383" s="12" customFormat="1" ht="20.88" customHeight="1">
      <c r="A383" s="12"/>
      <c r="B383" s="191"/>
      <c r="C383" s="192"/>
      <c r="D383" s="193" t="s">
        <v>67</v>
      </c>
      <c r="E383" s="205" t="s">
        <v>1148</v>
      </c>
      <c r="F383" s="205" t="s">
        <v>1149</v>
      </c>
      <c r="G383" s="192"/>
      <c r="H383" s="192"/>
      <c r="I383" s="195"/>
      <c r="J383" s="206">
        <f>BK383</f>
        <v>0</v>
      </c>
      <c r="K383" s="192"/>
      <c r="L383" s="197"/>
      <c r="M383" s="198"/>
      <c r="N383" s="199"/>
      <c r="O383" s="199"/>
      <c r="P383" s="200">
        <f>SUM(P384:P396)</f>
        <v>0</v>
      </c>
      <c r="Q383" s="199"/>
      <c r="R383" s="200">
        <f>SUM(R384:R396)</f>
        <v>157.50933000000001</v>
      </c>
      <c r="S383" s="199"/>
      <c r="T383" s="201">
        <f>SUM(T384:T396)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2" t="s">
        <v>78</v>
      </c>
      <c r="AT383" s="203" t="s">
        <v>67</v>
      </c>
      <c r="AU383" s="203" t="s">
        <v>78</v>
      </c>
      <c r="AY383" s="202" t="s">
        <v>126</v>
      </c>
      <c r="BK383" s="204">
        <f>SUM(BK384:BK396)</f>
        <v>0</v>
      </c>
    </row>
    <row r="384" s="2" customFormat="1" ht="16.5" customHeight="1">
      <c r="A384" s="41"/>
      <c r="B384" s="42"/>
      <c r="C384" s="207" t="s">
        <v>411</v>
      </c>
      <c r="D384" s="207" t="s">
        <v>128</v>
      </c>
      <c r="E384" s="208" t="s">
        <v>942</v>
      </c>
      <c r="F384" s="209" t="s">
        <v>943</v>
      </c>
      <c r="G384" s="210" t="s">
        <v>240</v>
      </c>
      <c r="H384" s="211">
        <v>186.59999999999999</v>
      </c>
      <c r="I384" s="212"/>
      <c r="J384" s="213">
        <f>ROUND(I384*H384,2)</f>
        <v>0</v>
      </c>
      <c r="K384" s="209" t="s">
        <v>150</v>
      </c>
      <c r="L384" s="47"/>
      <c r="M384" s="214" t="s">
        <v>19</v>
      </c>
      <c r="N384" s="215" t="s">
        <v>39</v>
      </c>
      <c r="O384" s="87"/>
      <c r="P384" s="216">
        <f>O384*H384</f>
        <v>0</v>
      </c>
      <c r="Q384" s="216">
        <v>5.0000000000000002E-05</v>
      </c>
      <c r="R384" s="216">
        <f>Q384*H384</f>
        <v>0.0093299999999999998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180</v>
      </c>
      <c r="AT384" s="218" t="s">
        <v>128</v>
      </c>
      <c r="AU384" s="218" t="s">
        <v>138</v>
      </c>
      <c r="AY384" s="20" t="s">
        <v>126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76</v>
      </c>
      <c r="BK384" s="219">
        <f>ROUND(I384*H384,2)</f>
        <v>0</v>
      </c>
      <c r="BL384" s="20" t="s">
        <v>180</v>
      </c>
      <c r="BM384" s="218" t="s">
        <v>1150</v>
      </c>
    </row>
    <row r="385" s="2" customFormat="1">
      <c r="A385" s="41"/>
      <c r="B385" s="42"/>
      <c r="C385" s="43"/>
      <c r="D385" s="264" t="s">
        <v>152</v>
      </c>
      <c r="E385" s="43"/>
      <c r="F385" s="265" t="s">
        <v>945</v>
      </c>
      <c r="G385" s="43"/>
      <c r="H385" s="43"/>
      <c r="I385" s="266"/>
      <c r="J385" s="43"/>
      <c r="K385" s="43"/>
      <c r="L385" s="47"/>
      <c r="M385" s="267"/>
      <c r="N385" s="268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152</v>
      </c>
      <c r="AU385" s="20" t="s">
        <v>138</v>
      </c>
    </row>
    <row r="386" s="2" customFormat="1" ht="16.5" customHeight="1">
      <c r="A386" s="41"/>
      <c r="B386" s="42"/>
      <c r="C386" s="269" t="s">
        <v>1151</v>
      </c>
      <c r="D386" s="269" t="s">
        <v>222</v>
      </c>
      <c r="E386" s="270" t="s">
        <v>1152</v>
      </c>
      <c r="F386" s="271" t="s">
        <v>1153</v>
      </c>
      <c r="G386" s="272" t="s">
        <v>240</v>
      </c>
      <c r="H386" s="273">
        <v>68.700000000000003</v>
      </c>
      <c r="I386" s="274"/>
      <c r="J386" s="275">
        <f>ROUND(I386*H386,2)</f>
        <v>0</v>
      </c>
      <c r="K386" s="271" t="s">
        <v>880</v>
      </c>
      <c r="L386" s="276"/>
      <c r="M386" s="277" t="s">
        <v>19</v>
      </c>
      <c r="N386" s="278" t="s">
        <v>39</v>
      </c>
      <c r="O386" s="87"/>
      <c r="P386" s="216">
        <f>O386*H386</f>
        <v>0</v>
      </c>
      <c r="Q386" s="216">
        <v>1</v>
      </c>
      <c r="R386" s="216">
        <f>Q386*H386</f>
        <v>68.700000000000003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241</v>
      </c>
      <c r="AT386" s="218" t="s">
        <v>222</v>
      </c>
      <c r="AU386" s="218" t="s">
        <v>138</v>
      </c>
      <c r="AY386" s="20" t="s">
        <v>126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76</v>
      </c>
      <c r="BK386" s="219">
        <f>ROUND(I386*H386,2)</f>
        <v>0</v>
      </c>
      <c r="BL386" s="20" t="s">
        <v>180</v>
      </c>
      <c r="BM386" s="218" t="s">
        <v>1154</v>
      </c>
    </row>
    <row r="387" s="13" customFormat="1">
      <c r="A387" s="13"/>
      <c r="B387" s="220"/>
      <c r="C387" s="221"/>
      <c r="D387" s="222" t="s">
        <v>134</v>
      </c>
      <c r="E387" s="223" t="s">
        <v>19</v>
      </c>
      <c r="F387" s="224" t="s">
        <v>1155</v>
      </c>
      <c r="G387" s="221"/>
      <c r="H387" s="225">
        <v>68.699999999999989</v>
      </c>
      <c r="I387" s="226"/>
      <c r="J387" s="221"/>
      <c r="K387" s="221"/>
      <c r="L387" s="227"/>
      <c r="M387" s="228"/>
      <c r="N387" s="229"/>
      <c r="O387" s="229"/>
      <c r="P387" s="229"/>
      <c r="Q387" s="229"/>
      <c r="R387" s="229"/>
      <c r="S387" s="229"/>
      <c r="T387" s="23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1" t="s">
        <v>134</v>
      </c>
      <c r="AU387" s="231" t="s">
        <v>138</v>
      </c>
      <c r="AV387" s="13" t="s">
        <v>78</v>
      </c>
      <c r="AW387" s="13" t="s">
        <v>135</v>
      </c>
      <c r="AX387" s="13" t="s">
        <v>76</v>
      </c>
      <c r="AY387" s="231" t="s">
        <v>126</v>
      </c>
    </row>
    <row r="388" s="2" customFormat="1" ht="24.15" customHeight="1">
      <c r="A388" s="41"/>
      <c r="B388" s="42"/>
      <c r="C388" s="269" t="s">
        <v>415</v>
      </c>
      <c r="D388" s="269" t="s">
        <v>222</v>
      </c>
      <c r="E388" s="270" t="s">
        <v>883</v>
      </c>
      <c r="F388" s="271" t="s">
        <v>884</v>
      </c>
      <c r="G388" s="272" t="s">
        <v>240</v>
      </c>
      <c r="H388" s="273">
        <v>70.799999999999997</v>
      </c>
      <c r="I388" s="274"/>
      <c r="J388" s="275">
        <f>ROUND(I388*H388,2)</f>
        <v>0</v>
      </c>
      <c r="K388" s="271" t="s">
        <v>880</v>
      </c>
      <c r="L388" s="276"/>
      <c r="M388" s="277" t="s">
        <v>19</v>
      </c>
      <c r="N388" s="278" t="s">
        <v>39</v>
      </c>
      <c r="O388" s="87"/>
      <c r="P388" s="216">
        <f>O388*H388</f>
        <v>0</v>
      </c>
      <c r="Q388" s="216">
        <v>1</v>
      </c>
      <c r="R388" s="216">
        <f>Q388*H388</f>
        <v>70.799999999999997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241</v>
      </c>
      <c r="AT388" s="218" t="s">
        <v>222</v>
      </c>
      <c r="AU388" s="218" t="s">
        <v>138</v>
      </c>
      <c r="AY388" s="20" t="s">
        <v>126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76</v>
      </c>
      <c r="BK388" s="219">
        <f>ROUND(I388*H388,2)</f>
        <v>0</v>
      </c>
      <c r="BL388" s="20" t="s">
        <v>180</v>
      </c>
      <c r="BM388" s="218" t="s">
        <v>1156</v>
      </c>
    </row>
    <row r="389" s="13" customFormat="1">
      <c r="A389" s="13"/>
      <c r="B389" s="220"/>
      <c r="C389" s="221"/>
      <c r="D389" s="222" t="s">
        <v>134</v>
      </c>
      <c r="E389" s="223" t="s">
        <v>19</v>
      </c>
      <c r="F389" s="224" t="s">
        <v>1157</v>
      </c>
      <c r="G389" s="221"/>
      <c r="H389" s="225">
        <v>70.799999999999997</v>
      </c>
      <c r="I389" s="226"/>
      <c r="J389" s="221"/>
      <c r="K389" s="221"/>
      <c r="L389" s="227"/>
      <c r="M389" s="228"/>
      <c r="N389" s="229"/>
      <c r="O389" s="229"/>
      <c r="P389" s="229"/>
      <c r="Q389" s="229"/>
      <c r="R389" s="229"/>
      <c r="S389" s="229"/>
      <c r="T389" s="23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1" t="s">
        <v>134</v>
      </c>
      <c r="AU389" s="231" t="s">
        <v>138</v>
      </c>
      <c r="AV389" s="13" t="s">
        <v>78</v>
      </c>
      <c r="AW389" s="13" t="s">
        <v>135</v>
      </c>
      <c r="AX389" s="13" t="s">
        <v>76</v>
      </c>
      <c r="AY389" s="231" t="s">
        <v>126</v>
      </c>
    </row>
    <row r="390" s="2" customFormat="1" ht="24.15" customHeight="1">
      <c r="A390" s="41"/>
      <c r="B390" s="42"/>
      <c r="C390" s="269" t="s">
        <v>1158</v>
      </c>
      <c r="D390" s="269" t="s">
        <v>222</v>
      </c>
      <c r="E390" s="270" t="s">
        <v>889</v>
      </c>
      <c r="F390" s="271" t="s">
        <v>890</v>
      </c>
      <c r="G390" s="272" t="s">
        <v>240</v>
      </c>
      <c r="H390" s="273">
        <v>18</v>
      </c>
      <c r="I390" s="274"/>
      <c r="J390" s="275">
        <f>ROUND(I390*H390,2)</f>
        <v>0</v>
      </c>
      <c r="K390" s="271" t="s">
        <v>880</v>
      </c>
      <c r="L390" s="276"/>
      <c r="M390" s="277" t="s">
        <v>19</v>
      </c>
      <c r="N390" s="278" t="s">
        <v>39</v>
      </c>
      <c r="O390" s="87"/>
      <c r="P390" s="216">
        <f>O390*H390</f>
        <v>0</v>
      </c>
      <c r="Q390" s="216">
        <v>1</v>
      </c>
      <c r="R390" s="216">
        <f>Q390*H390</f>
        <v>18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241</v>
      </c>
      <c r="AT390" s="218" t="s">
        <v>222</v>
      </c>
      <c r="AU390" s="218" t="s">
        <v>138</v>
      </c>
      <c r="AY390" s="20" t="s">
        <v>126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76</v>
      </c>
      <c r="BK390" s="219">
        <f>ROUND(I390*H390,2)</f>
        <v>0</v>
      </c>
      <c r="BL390" s="20" t="s">
        <v>180</v>
      </c>
      <c r="BM390" s="218" t="s">
        <v>1159</v>
      </c>
    </row>
    <row r="391" s="13" customFormat="1">
      <c r="A391" s="13"/>
      <c r="B391" s="220"/>
      <c r="C391" s="221"/>
      <c r="D391" s="222" t="s">
        <v>134</v>
      </c>
      <c r="E391" s="223" t="s">
        <v>19</v>
      </c>
      <c r="F391" s="224" t="s">
        <v>1160</v>
      </c>
      <c r="G391" s="221"/>
      <c r="H391" s="225">
        <v>18</v>
      </c>
      <c r="I391" s="226"/>
      <c r="J391" s="221"/>
      <c r="K391" s="221"/>
      <c r="L391" s="227"/>
      <c r="M391" s="228"/>
      <c r="N391" s="229"/>
      <c r="O391" s="229"/>
      <c r="P391" s="229"/>
      <c r="Q391" s="229"/>
      <c r="R391" s="229"/>
      <c r="S391" s="229"/>
      <c r="T391" s="23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1" t="s">
        <v>134</v>
      </c>
      <c r="AU391" s="231" t="s">
        <v>138</v>
      </c>
      <c r="AV391" s="13" t="s">
        <v>78</v>
      </c>
      <c r="AW391" s="13" t="s">
        <v>135</v>
      </c>
      <c r="AX391" s="13" t="s">
        <v>68</v>
      </c>
      <c r="AY391" s="231" t="s">
        <v>126</v>
      </c>
    </row>
    <row r="392" s="16" customFormat="1">
      <c r="A392" s="16"/>
      <c r="B392" s="253"/>
      <c r="C392" s="254"/>
      <c r="D392" s="222" t="s">
        <v>134</v>
      </c>
      <c r="E392" s="255" t="s">
        <v>19</v>
      </c>
      <c r="F392" s="256" t="s">
        <v>139</v>
      </c>
      <c r="G392" s="254"/>
      <c r="H392" s="257">
        <v>18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63" t="s">
        <v>134</v>
      </c>
      <c r="AU392" s="263" t="s">
        <v>138</v>
      </c>
      <c r="AV392" s="16" t="s">
        <v>133</v>
      </c>
      <c r="AW392" s="16" t="s">
        <v>135</v>
      </c>
      <c r="AX392" s="16" t="s">
        <v>76</v>
      </c>
      <c r="AY392" s="263" t="s">
        <v>126</v>
      </c>
    </row>
    <row r="393" s="2" customFormat="1" ht="16.5" customHeight="1">
      <c r="A393" s="41"/>
      <c r="B393" s="42"/>
      <c r="C393" s="269" t="s">
        <v>420</v>
      </c>
      <c r="D393" s="269" t="s">
        <v>222</v>
      </c>
      <c r="E393" s="270" t="s">
        <v>897</v>
      </c>
      <c r="F393" s="271" t="s">
        <v>898</v>
      </c>
      <c r="G393" s="272" t="s">
        <v>240</v>
      </c>
      <c r="H393" s="273">
        <v>29.100000000000001</v>
      </c>
      <c r="I393" s="274"/>
      <c r="J393" s="275">
        <f>ROUND(I393*H393,2)</f>
        <v>0</v>
      </c>
      <c r="K393" s="271" t="s">
        <v>880</v>
      </c>
      <c r="L393" s="276"/>
      <c r="M393" s="277" t="s">
        <v>19</v>
      </c>
      <c r="N393" s="278" t="s">
        <v>39</v>
      </c>
      <c r="O393" s="87"/>
      <c r="P393" s="216">
        <f>O393*H393</f>
        <v>0</v>
      </c>
      <c r="Q393" s="216">
        <v>0</v>
      </c>
      <c r="R393" s="216">
        <f>Q393*H393</f>
        <v>0</v>
      </c>
      <c r="S393" s="216">
        <v>0</v>
      </c>
      <c r="T393" s="217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8" t="s">
        <v>241</v>
      </c>
      <c r="AT393" s="218" t="s">
        <v>222</v>
      </c>
      <c r="AU393" s="218" t="s">
        <v>138</v>
      </c>
      <c r="AY393" s="20" t="s">
        <v>126</v>
      </c>
      <c r="BE393" s="219">
        <f>IF(N393="základní",J393,0)</f>
        <v>0</v>
      </c>
      <c r="BF393" s="219">
        <f>IF(N393="snížená",J393,0)</f>
        <v>0</v>
      </c>
      <c r="BG393" s="219">
        <f>IF(N393="zákl. přenesená",J393,0)</f>
        <v>0</v>
      </c>
      <c r="BH393" s="219">
        <f>IF(N393="sníž. přenesená",J393,0)</f>
        <v>0</v>
      </c>
      <c r="BI393" s="219">
        <f>IF(N393="nulová",J393,0)</f>
        <v>0</v>
      </c>
      <c r="BJ393" s="20" t="s">
        <v>76</v>
      </c>
      <c r="BK393" s="219">
        <f>ROUND(I393*H393,2)</f>
        <v>0</v>
      </c>
      <c r="BL393" s="20" t="s">
        <v>180</v>
      </c>
      <c r="BM393" s="218" t="s">
        <v>1161</v>
      </c>
    </row>
    <row r="394" s="13" customFormat="1">
      <c r="A394" s="13"/>
      <c r="B394" s="220"/>
      <c r="C394" s="221"/>
      <c r="D394" s="222" t="s">
        <v>134</v>
      </c>
      <c r="E394" s="223" t="s">
        <v>19</v>
      </c>
      <c r="F394" s="224" t="s">
        <v>1162</v>
      </c>
      <c r="G394" s="221"/>
      <c r="H394" s="225">
        <v>2.3999999999999999</v>
      </c>
      <c r="I394" s="226"/>
      <c r="J394" s="221"/>
      <c r="K394" s="221"/>
      <c r="L394" s="227"/>
      <c r="M394" s="228"/>
      <c r="N394" s="229"/>
      <c r="O394" s="229"/>
      <c r="P394" s="229"/>
      <c r="Q394" s="229"/>
      <c r="R394" s="229"/>
      <c r="S394" s="229"/>
      <c r="T394" s="23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1" t="s">
        <v>134</v>
      </c>
      <c r="AU394" s="231" t="s">
        <v>138</v>
      </c>
      <c r="AV394" s="13" t="s">
        <v>78</v>
      </c>
      <c r="AW394" s="13" t="s">
        <v>135</v>
      </c>
      <c r="AX394" s="13" t="s">
        <v>68</v>
      </c>
      <c r="AY394" s="231" t="s">
        <v>126</v>
      </c>
    </row>
    <row r="395" s="13" customFormat="1">
      <c r="A395" s="13"/>
      <c r="B395" s="220"/>
      <c r="C395" s="221"/>
      <c r="D395" s="222" t="s">
        <v>134</v>
      </c>
      <c r="E395" s="223" t="s">
        <v>19</v>
      </c>
      <c r="F395" s="224" t="s">
        <v>1163</v>
      </c>
      <c r="G395" s="221"/>
      <c r="H395" s="225">
        <v>26.699999999999999</v>
      </c>
      <c r="I395" s="226"/>
      <c r="J395" s="221"/>
      <c r="K395" s="221"/>
      <c r="L395" s="227"/>
      <c r="M395" s="228"/>
      <c r="N395" s="229"/>
      <c r="O395" s="229"/>
      <c r="P395" s="229"/>
      <c r="Q395" s="229"/>
      <c r="R395" s="229"/>
      <c r="S395" s="229"/>
      <c r="T395" s="23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1" t="s">
        <v>134</v>
      </c>
      <c r="AU395" s="231" t="s">
        <v>138</v>
      </c>
      <c r="AV395" s="13" t="s">
        <v>78</v>
      </c>
      <c r="AW395" s="13" t="s">
        <v>135</v>
      </c>
      <c r="AX395" s="13" t="s">
        <v>68</v>
      </c>
      <c r="AY395" s="231" t="s">
        <v>126</v>
      </c>
    </row>
    <row r="396" s="16" customFormat="1">
      <c r="A396" s="16"/>
      <c r="B396" s="253"/>
      <c r="C396" s="254"/>
      <c r="D396" s="222" t="s">
        <v>134</v>
      </c>
      <c r="E396" s="255" t="s">
        <v>19</v>
      </c>
      <c r="F396" s="256" t="s">
        <v>139</v>
      </c>
      <c r="G396" s="254"/>
      <c r="H396" s="257">
        <v>29.100000000000001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63" t="s">
        <v>134</v>
      </c>
      <c r="AU396" s="263" t="s">
        <v>138</v>
      </c>
      <c r="AV396" s="16" t="s">
        <v>133</v>
      </c>
      <c r="AW396" s="16" t="s">
        <v>135</v>
      </c>
      <c r="AX396" s="16" t="s">
        <v>76</v>
      </c>
      <c r="AY396" s="263" t="s">
        <v>126</v>
      </c>
    </row>
    <row r="397" s="12" customFormat="1" ht="20.88" customHeight="1">
      <c r="A397" s="12"/>
      <c r="B397" s="191"/>
      <c r="C397" s="192"/>
      <c r="D397" s="193" t="s">
        <v>67</v>
      </c>
      <c r="E397" s="205" t="s">
        <v>1164</v>
      </c>
      <c r="F397" s="205" t="s">
        <v>1165</v>
      </c>
      <c r="G397" s="192"/>
      <c r="H397" s="192"/>
      <c r="I397" s="195"/>
      <c r="J397" s="206">
        <f>BK397</f>
        <v>0</v>
      </c>
      <c r="K397" s="192"/>
      <c r="L397" s="197"/>
      <c r="M397" s="198"/>
      <c r="N397" s="199"/>
      <c r="O397" s="199"/>
      <c r="P397" s="200">
        <f>SUM(P398:P417)</f>
        <v>0</v>
      </c>
      <c r="Q397" s="199"/>
      <c r="R397" s="200">
        <f>SUM(R398:R417)</f>
        <v>737.34767500000009</v>
      </c>
      <c r="S397" s="199"/>
      <c r="T397" s="201">
        <f>SUM(T398:T417)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2" t="s">
        <v>78</v>
      </c>
      <c r="AT397" s="203" t="s">
        <v>67</v>
      </c>
      <c r="AU397" s="203" t="s">
        <v>78</v>
      </c>
      <c r="AY397" s="202" t="s">
        <v>126</v>
      </c>
      <c r="BK397" s="204">
        <f>SUM(BK398:BK417)</f>
        <v>0</v>
      </c>
    </row>
    <row r="398" s="2" customFormat="1" ht="16.5" customHeight="1">
      <c r="A398" s="41"/>
      <c r="B398" s="42"/>
      <c r="C398" s="207" t="s">
        <v>1166</v>
      </c>
      <c r="D398" s="207" t="s">
        <v>128</v>
      </c>
      <c r="E398" s="208" t="s">
        <v>942</v>
      </c>
      <c r="F398" s="209" t="s">
        <v>943</v>
      </c>
      <c r="G398" s="210" t="s">
        <v>240</v>
      </c>
      <c r="H398" s="211">
        <v>953.5</v>
      </c>
      <c r="I398" s="212"/>
      <c r="J398" s="213">
        <f>ROUND(I398*H398,2)</f>
        <v>0</v>
      </c>
      <c r="K398" s="209" t="s">
        <v>150</v>
      </c>
      <c r="L398" s="47"/>
      <c r="M398" s="214" t="s">
        <v>19</v>
      </c>
      <c r="N398" s="215" t="s">
        <v>39</v>
      </c>
      <c r="O398" s="87"/>
      <c r="P398" s="216">
        <f>O398*H398</f>
        <v>0</v>
      </c>
      <c r="Q398" s="216">
        <v>5.0000000000000002E-05</v>
      </c>
      <c r="R398" s="216">
        <f>Q398*H398</f>
        <v>0.047675000000000002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180</v>
      </c>
      <c r="AT398" s="218" t="s">
        <v>128</v>
      </c>
      <c r="AU398" s="218" t="s">
        <v>138</v>
      </c>
      <c r="AY398" s="20" t="s">
        <v>126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76</v>
      </c>
      <c r="BK398" s="219">
        <f>ROUND(I398*H398,2)</f>
        <v>0</v>
      </c>
      <c r="BL398" s="20" t="s">
        <v>180</v>
      </c>
      <c r="BM398" s="218" t="s">
        <v>1167</v>
      </c>
    </row>
    <row r="399" s="2" customFormat="1">
      <c r="A399" s="41"/>
      <c r="B399" s="42"/>
      <c r="C399" s="43"/>
      <c r="D399" s="264" t="s">
        <v>152</v>
      </c>
      <c r="E399" s="43"/>
      <c r="F399" s="265" t="s">
        <v>945</v>
      </c>
      <c r="G399" s="43"/>
      <c r="H399" s="43"/>
      <c r="I399" s="266"/>
      <c r="J399" s="43"/>
      <c r="K399" s="43"/>
      <c r="L399" s="47"/>
      <c r="M399" s="267"/>
      <c r="N399" s="268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152</v>
      </c>
      <c r="AU399" s="20" t="s">
        <v>138</v>
      </c>
    </row>
    <row r="400" s="2" customFormat="1" ht="16.5" customHeight="1">
      <c r="A400" s="41"/>
      <c r="B400" s="42"/>
      <c r="C400" s="269" t="s">
        <v>426</v>
      </c>
      <c r="D400" s="269" t="s">
        <v>222</v>
      </c>
      <c r="E400" s="270" t="s">
        <v>1140</v>
      </c>
      <c r="F400" s="271" t="s">
        <v>1141</v>
      </c>
      <c r="G400" s="272" t="s">
        <v>240</v>
      </c>
      <c r="H400" s="273">
        <v>117.59999999999999</v>
      </c>
      <c r="I400" s="274"/>
      <c r="J400" s="275">
        <f>ROUND(I400*H400,2)</f>
        <v>0</v>
      </c>
      <c r="K400" s="271" t="s">
        <v>880</v>
      </c>
      <c r="L400" s="276"/>
      <c r="M400" s="277" t="s">
        <v>19</v>
      </c>
      <c r="N400" s="278" t="s">
        <v>39</v>
      </c>
      <c r="O400" s="87"/>
      <c r="P400" s="216">
        <f>O400*H400</f>
        <v>0</v>
      </c>
      <c r="Q400" s="216">
        <v>1</v>
      </c>
      <c r="R400" s="216">
        <f>Q400*H400</f>
        <v>117.59999999999999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241</v>
      </c>
      <c r="AT400" s="218" t="s">
        <v>222</v>
      </c>
      <c r="AU400" s="218" t="s">
        <v>138</v>
      </c>
      <c r="AY400" s="20" t="s">
        <v>126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76</v>
      </c>
      <c r="BK400" s="219">
        <f>ROUND(I400*H400,2)</f>
        <v>0</v>
      </c>
      <c r="BL400" s="20" t="s">
        <v>180</v>
      </c>
      <c r="BM400" s="218" t="s">
        <v>1168</v>
      </c>
    </row>
    <row r="401" s="13" customFormat="1">
      <c r="A401" s="13"/>
      <c r="B401" s="220"/>
      <c r="C401" s="221"/>
      <c r="D401" s="222" t="s">
        <v>134</v>
      </c>
      <c r="E401" s="223" t="s">
        <v>19</v>
      </c>
      <c r="F401" s="224" t="s">
        <v>1169</v>
      </c>
      <c r="G401" s="221"/>
      <c r="H401" s="225">
        <v>117.60000000000001</v>
      </c>
      <c r="I401" s="226"/>
      <c r="J401" s="221"/>
      <c r="K401" s="221"/>
      <c r="L401" s="227"/>
      <c r="M401" s="228"/>
      <c r="N401" s="229"/>
      <c r="O401" s="229"/>
      <c r="P401" s="229"/>
      <c r="Q401" s="229"/>
      <c r="R401" s="229"/>
      <c r="S401" s="229"/>
      <c r="T401" s="23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1" t="s">
        <v>134</v>
      </c>
      <c r="AU401" s="231" t="s">
        <v>138</v>
      </c>
      <c r="AV401" s="13" t="s">
        <v>78</v>
      </c>
      <c r="AW401" s="13" t="s">
        <v>135</v>
      </c>
      <c r="AX401" s="13" t="s">
        <v>76</v>
      </c>
      <c r="AY401" s="231" t="s">
        <v>126</v>
      </c>
    </row>
    <row r="402" s="2" customFormat="1" ht="16.5" customHeight="1">
      <c r="A402" s="41"/>
      <c r="B402" s="42"/>
      <c r="C402" s="269" t="s">
        <v>1170</v>
      </c>
      <c r="D402" s="269" t="s">
        <v>222</v>
      </c>
      <c r="E402" s="270" t="s">
        <v>1152</v>
      </c>
      <c r="F402" s="271" t="s">
        <v>1153</v>
      </c>
      <c r="G402" s="272" t="s">
        <v>240</v>
      </c>
      <c r="H402" s="273">
        <v>10.199999999999999</v>
      </c>
      <c r="I402" s="274"/>
      <c r="J402" s="275">
        <f>ROUND(I402*H402,2)</f>
        <v>0</v>
      </c>
      <c r="K402" s="271" t="s">
        <v>880</v>
      </c>
      <c r="L402" s="276"/>
      <c r="M402" s="277" t="s">
        <v>19</v>
      </c>
      <c r="N402" s="278" t="s">
        <v>39</v>
      </c>
      <c r="O402" s="87"/>
      <c r="P402" s="216">
        <f>O402*H402</f>
        <v>0</v>
      </c>
      <c r="Q402" s="216">
        <v>1</v>
      </c>
      <c r="R402" s="216">
        <f>Q402*H402</f>
        <v>10.199999999999999</v>
      </c>
      <c r="S402" s="216">
        <v>0</v>
      </c>
      <c r="T402" s="217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8" t="s">
        <v>241</v>
      </c>
      <c r="AT402" s="218" t="s">
        <v>222</v>
      </c>
      <c r="AU402" s="218" t="s">
        <v>138</v>
      </c>
      <c r="AY402" s="20" t="s">
        <v>126</v>
      </c>
      <c r="BE402" s="219">
        <f>IF(N402="základní",J402,0)</f>
        <v>0</v>
      </c>
      <c r="BF402" s="219">
        <f>IF(N402="snížená",J402,0)</f>
        <v>0</v>
      </c>
      <c r="BG402" s="219">
        <f>IF(N402="zákl. přenesená",J402,0)</f>
        <v>0</v>
      </c>
      <c r="BH402" s="219">
        <f>IF(N402="sníž. přenesená",J402,0)</f>
        <v>0</v>
      </c>
      <c r="BI402" s="219">
        <f>IF(N402="nulová",J402,0)</f>
        <v>0</v>
      </c>
      <c r="BJ402" s="20" t="s">
        <v>76</v>
      </c>
      <c r="BK402" s="219">
        <f>ROUND(I402*H402,2)</f>
        <v>0</v>
      </c>
      <c r="BL402" s="20" t="s">
        <v>180</v>
      </c>
      <c r="BM402" s="218" t="s">
        <v>1171</v>
      </c>
    </row>
    <row r="403" s="13" customFormat="1">
      <c r="A403" s="13"/>
      <c r="B403" s="220"/>
      <c r="C403" s="221"/>
      <c r="D403" s="222" t="s">
        <v>134</v>
      </c>
      <c r="E403" s="223" t="s">
        <v>19</v>
      </c>
      <c r="F403" s="224" t="s">
        <v>1172</v>
      </c>
      <c r="G403" s="221"/>
      <c r="H403" s="225">
        <v>10.199999999999999</v>
      </c>
      <c r="I403" s="226"/>
      <c r="J403" s="221"/>
      <c r="K403" s="221"/>
      <c r="L403" s="227"/>
      <c r="M403" s="228"/>
      <c r="N403" s="229"/>
      <c r="O403" s="229"/>
      <c r="P403" s="229"/>
      <c r="Q403" s="229"/>
      <c r="R403" s="229"/>
      <c r="S403" s="229"/>
      <c r="T403" s="23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1" t="s">
        <v>134</v>
      </c>
      <c r="AU403" s="231" t="s">
        <v>138</v>
      </c>
      <c r="AV403" s="13" t="s">
        <v>78</v>
      </c>
      <c r="AW403" s="13" t="s">
        <v>135</v>
      </c>
      <c r="AX403" s="13" t="s">
        <v>76</v>
      </c>
      <c r="AY403" s="231" t="s">
        <v>126</v>
      </c>
    </row>
    <row r="404" s="2" customFormat="1" ht="16.5" customHeight="1">
      <c r="A404" s="41"/>
      <c r="B404" s="42"/>
      <c r="C404" s="269" t="s">
        <v>431</v>
      </c>
      <c r="D404" s="269" t="s">
        <v>222</v>
      </c>
      <c r="E404" s="270" t="s">
        <v>1173</v>
      </c>
      <c r="F404" s="271" t="s">
        <v>1174</v>
      </c>
      <c r="G404" s="272" t="s">
        <v>240</v>
      </c>
      <c r="H404" s="273">
        <v>181.5</v>
      </c>
      <c r="I404" s="274"/>
      <c r="J404" s="275">
        <f>ROUND(I404*H404,2)</f>
        <v>0</v>
      </c>
      <c r="K404" s="271" t="s">
        <v>880</v>
      </c>
      <c r="L404" s="276"/>
      <c r="M404" s="277" t="s">
        <v>19</v>
      </c>
      <c r="N404" s="278" t="s">
        <v>39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241</v>
      </c>
      <c r="AT404" s="218" t="s">
        <v>222</v>
      </c>
      <c r="AU404" s="218" t="s">
        <v>138</v>
      </c>
      <c r="AY404" s="20" t="s">
        <v>126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76</v>
      </c>
      <c r="BK404" s="219">
        <f>ROUND(I404*H404,2)</f>
        <v>0</v>
      </c>
      <c r="BL404" s="20" t="s">
        <v>180</v>
      </c>
      <c r="BM404" s="218" t="s">
        <v>1175</v>
      </c>
    </row>
    <row r="405" s="13" customFormat="1">
      <c r="A405" s="13"/>
      <c r="B405" s="220"/>
      <c r="C405" s="221"/>
      <c r="D405" s="222" t="s">
        <v>134</v>
      </c>
      <c r="E405" s="223" t="s">
        <v>19</v>
      </c>
      <c r="F405" s="224" t="s">
        <v>1176</v>
      </c>
      <c r="G405" s="221"/>
      <c r="H405" s="225">
        <v>181.5</v>
      </c>
      <c r="I405" s="226"/>
      <c r="J405" s="221"/>
      <c r="K405" s="221"/>
      <c r="L405" s="227"/>
      <c r="M405" s="228"/>
      <c r="N405" s="229"/>
      <c r="O405" s="229"/>
      <c r="P405" s="229"/>
      <c r="Q405" s="229"/>
      <c r="R405" s="229"/>
      <c r="S405" s="229"/>
      <c r="T405" s="23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1" t="s">
        <v>134</v>
      </c>
      <c r="AU405" s="231" t="s">
        <v>138</v>
      </c>
      <c r="AV405" s="13" t="s">
        <v>78</v>
      </c>
      <c r="AW405" s="13" t="s">
        <v>135</v>
      </c>
      <c r="AX405" s="13" t="s">
        <v>76</v>
      </c>
      <c r="AY405" s="231" t="s">
        <v>126</v>
      </c>
    </row>
    <row r="406" s="2" customFormat="1" ht="24.15" customHeight="1">
      <c r="A406" s="41"/>
      <c r="B406" s="42"/>
      <c r="C406" s="269" t="s">
        <v>1177</v>
      </c>
      <c r="D406" s="269" t="s">
        <v>222</v>
      </c>
      <c r="E406" s="270" t="s">
        <v>883</v>
      </c>
      <c r="F406" s="271" t="s">
        <v>884</v>
      </c>
      <c r="G406" s="272" t="s">
        <v>240</v>
      </c>
      <c r="H406" s="273">
        <v>45.200000000000003</v>
      </c>
      <c r="I406" s="274"/>
      <c r="J406" s="275">
        <f>ROUND(I406*H406,2)</f>
        <v>0</v>
      </c>
      <c r="K406" s="271" t="s">
        <v>880</v>
      </c>
      <c r="L406" s="276"/>
      <c r="M406" s="277" t="s">
        <v>19</v>
      </c>
      <c r="N406" s="278" t="s">
        <v>39</v>
      </c>
      <c r="O406" s="87"/>
      <c r="P406" s="216">
        <f>O406*H406</f>
        <v>0</v>
      </c>
      <c r="Q406" s="216">
        <v>1</v>
      </c>
      <c r="R406" s="216">
        <f>Q406*H406</f>
        <v>45.200000000000003</v>
      </c>
      <c r="S406" s="216">
        <v>0</v>
      </c>
      <c r="T406" s="217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8" t="s">
        <v>241</v>
      </c>
      <c r="AT406" s="218" t="s">
        <v>222</v>
      </c>
      <c r="AU406" s="218" t="s">
        <v>138</v>
      </c>
      <c r="AY406" s="20" t="s">
        <v>126</v>
      </c>
      <c r="BE406" s="219">
        <f>IF(N406="základní",J406,0)</f>
        <v>0</v>
      </c>
      <c r="BF406" s="219">
        <f>IF(N406="snížená",J406,0)</f>
        <v>0</v>
      </c>
      <c r="BG406" s="219">
        <f>IF(N406="zákl. přenesená",J406,0)</f>
        <v>0</v>
      </c>
      <c r="BH406" s="219">
        <f>IF(N406="sníž. přenesená",J406,0)</f>
        <v>0</v>
      </c>
      <c r="BI406" s="219">
        <f>IF(N406="nulová",J406,0)</f>
        <v>0</v>
      </c>
      <c r="BJ406" s="20" t="s">
        <v>76</v>
      </c>
      <c r="BK406" s="219">
        <f>ROUND(I406*H406,2)</f>
        <v>0</v>
      </c>
      <c r="BL406" s="20" t="s">
        <v>180</v>
      </c>
      <c r="BM406" s="218" t="s">
        <v>1178</v>
      </c>
    </row>
    <row r="407" s="13" customFormat="1">
      <c r="A407" s="13"/>
      <c r="B407" s="220"/>
      <c r="C407" s="221"/>
      <c r="D407" s="222" t="s">
        <v>134</v>
      </c>
      <c r="E407" s="223" t="s">
        <v>19</v>
      </c>
      <c r="F407" s="224" t="s">
        <v>1107</v>
      </c>
      <c r="G407" s="221"/>
      <c r="H407" s="225">
        <v>45.200000000000003</v>
      </c>
      <c r="I407" s="226"/>
      <c r="J407" s="221"/>
      <c r="K407" s="221"/>
      <c r="L407" s="227"/>
      <c r="M407" s="228"/>
      <c r="N407" s="229"/>
      <c r="O407" s="229"/>
      <c r="P407" s="229"/>
      <c r="Q407" s="229"/>
      <c r="R407" s="229"/>
      <c r="S407" s="229"/>
      <c r="T407" s="23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1" t="s">
        <v>134</v>
      </c>
      <c r="AU407" s="231" t="s">
        <v>138</v>
      </c>
      <c r="AV407" s="13" t="s">
        <v>78</v>
      </c>
      <c r="AW407" s="13" t="s">
        <v>135</v>
      </c>
      <c r="AX407" s="13" t="s">
        <v>76</v>
      </c>
      <c r="AY407" s="231" t="s">
        <v>126</v>
      </c>
    </row>
    <row r="408" s="2" customFormat="1" ht="24.15" customHeight="1">
      <c r="A408" s="41"/>
      <c r="B408" s="42"/>
      <c r="C408" s="269" t="s">
        <v>435</v>
      </c>
      <c r="D408" s="269" t="s">
        <v>222</v>
      </c>
      <c r="E408" s="270" t="s">
        <v>889</v>
      </c>
      <c r="F408" s="271" t="s">
        <v>890</v>
      </c>
      <c r="G408" s="272" t="s">
        <v>240</v>
      </c>
      <c r="H408" s="273">
        <v>267.5</v>
      </c>
      <c r="I408" s="274"/>
      <c r="J408" s="275">
        <f>ROUND(I408*H408,2)</f>
        <v>0</v>
      </c>
      <c r="K408" s="271" t="s">
        <v>880</v>
      </c>
      <c r="L408" s="276"/>
      <c r="M408" s="277" t="s">
        <v>19</v>
      </c>
      <c r="N408" s="278" t="s">
        <v>39</v>
      </c>
      <c r="O408" s="87"/>
      <c r="P408" s="216">
        <f>O408*H408</f>
        <v>0</v>
      </c>
      <c r="Q408" s="216">
        <v>1</v>
      </c>
      <c r="R408" s="216">
        <f>Q408*H408</f>
        <v>267.5</v>
      </c>
      <c r="S408" s="216">
        <v>0</v>
      </c>
      <c r="T408" s="217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8" t="s">
        <v>241</v>
      </c>
      <c r="AT408" s="218" t="s">
        <v>222</v>
      </c>
      <c r="AU408" s="218" t="s">
        <v>138</v>
      </c>
      <c r="AY408" s="20" t="s">
        <v>126</v>
      </c>
      <c r="BE408" s="219">
        <f>IF(N408="základní",J408,0)</f>
        <v>0</v>
      </c>
      <c r="BF408" s="219">
        <f>IF(N408="snížená",J408,0)</f>
        <v>0</v>
      </c>
      <c r="BG408" s="219">
        <f>IF(N408="zákl. přenesená",J408,0)</f>
        <v>0</v>
      </c>
      <c r="BH408" s="219">
        <f>IF(N408="sníž. přenesená",J408,0)</f>
        <v>0</v>
      </c>
      <c r="BI408" s="219">
        <f>IF(N408="nulová",J408,0)</f>
        <v>0</v>
      </c>
      <c r="BJ408" s="20" t="s">
        <v>76</v>
      </c>
      <c r="BK408" s="219">
        <f>ROUND(I408*H408,2)</f>
        <v>0</v>
      </c>
      <c r="BL408" s="20" t="s">
        <v>180</v>
      </c>
      <c r="BM408" s="218" t="s">
        <v>1179</v>
      </c>
    </row>
    <row r="409" s="13" customFormat="1">
      <c r="A409" s="13"/>
      <c r="B409" s="220"/>
      <c r="C409" s="221"/>
      <c r="D409" s="222" t="s">
        <v>134</v>
      </c>
      <c r="E409" s="223" t="s">
        <v>19</v>
      </c>
      <c r="F409" s="224" t="s">
        <v>1180</v>
      </c>
      <c r="G409" s="221"/>
      <c r="H409" s="225">
        <v>267.5</v>
      </c>
      <c r="I409" s="226"/>
      <c r="J409" s="221"/>
      <c r="K409" s="221"/>
      <c r="L409" s="227"/>
      <c r="M409" s="228"/>
      <c r="N409" s="229"/>
      <c r="O409" s="229"/>
      <c r="P409" s="229"/>
      <c r="Q409" s="229"/>
      <c r="R409" s="229"/>
      <c r="S409" s="229"/>
      <c r="T409" s="23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1" t="s">
        <v>134</v>
      </c>
      <c r="AU409" s="231" t="s">
        <v>138</v>
      </c>
      <c r="AV409" s="13" t="s">
        <v>78</v>
      </c>
      <c r="AW409" s="13" t="s">
        <v>135</v>
      </c>
      <c r="AX409" s="13" t="s">
        <v>68</v>
      </c>
      <c r="AY409" s="231" t="s">
        <v>126</v>
      </c>
    </row>
    <row r="410" s="16" customFormat="1">
      <c r="A410" s="16"/>
      <c r="B410" s="253"/>
      <c r="C410" s="254"/>
      <c r="D410" s="222" t="s">
        <v>134</v>
      </c>
      <c r="E410" s="255" t="s">
        <v>19</v>
      </c>
      <c r="F410" s="256" t="s">
        <v>139</v>
      </c>
      <c r="G410" s="254"/>
      <c r="H410" s="257">
        <v>267.5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63" t="s">
        <v>134</v>
      </c>
      <c r="AU410" s="263" t="s">
        <v>138</v>
      </c>
      <c r="AV410" s="16" t="s">
        <v>133</v>
      </c>
      <c r="AW410" s="16" t="s">
        <v>135</v>
      </c>
      <c r="AX410" s="16" t="s">
        <v>76</v>
      </c>
      <c r="AY410" s="263" t="s">
        <v>126</v>
      </c>
    </row>
    <row r="411" s="2" customFormat="1" ht="16.5" customHeight="1">
      <c r="A411" s="41"/>
      <c r="B411" s="42"/>
      <c r="C411" s="269" t="s">
        <v>1181</v>
      </c>
      <c r="D411" s="269" t="s">
        <v>222</v>
      </c>
      <c r="E411" s="270" t="s">
        <v>897</v>
      </c>
      <c r="F411" s="271" t="s">
        <v>898</v>
      </c>
      <c r="G411" s="272" t="s">
        <v>240</v>
      </c>
      <c r="H411" s="273">
        <v>34.700000000000003</v>
      </c>
      <c r="I411" s="274"/>
      <c r="J411" s="275">
        <f>ROUND(I411*H411,2)</f>
        <v>0</v>
      </c>
      <c r="K411" s="271" t="s">
        <v>880</v>
      </c>
      <c r="L411" s="276"/>
      <c r="M411" s="277" t="s">
        <v>19</v>
      </c>
      <c r="N411" s="278" t="s">
        <v>39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241</v>
      </c>
      <c r="AT411" s="218" t="s">
        <v>222</v>
      </c>
      <c r="AU411" s="218" t="s">
        <v>138</v>
      </c>
      <c r="AY411" s="20" t="s">
        <v>126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76</v>
      </c>
      <c r="BK411" s="219">
        <f>ROUND(I411*H411,2)</f>
        <v>0</v>
      </c>
      <c r="BL411" s="20" t="s">
        <v>180</v>
      </c>
      <c r="BM411" s="218" t="s">
        <v>1182</v>
      </c>
    </row>
    <row r="412" s="13" customFormat="1">
      <c r="A412" s="13"/>
      <c r="B412" s="220"/>
      <c r="C412" s="221"/>
      <c r="D412" s="222" t="s">
        <v>134</v>
      </c>
      <c r="E412" s="223" t="s">
        <v>19</v>
      </c>
      <c r="F412" s="224" t="s">
        <v>900</v>
      </c>
      <c r="G412" s="221"/>
      <c r="H412" s="225">
        <v>0.80000000000000004</v>
      </c>
      <c r="I412" s="226"/>
      <c r="J412" s="221"/>
      <c r="K412" s="221"/>
      <c r="L412" s="227"/>
      <c r="M412" s="228"/>
      <c r="N412" s="229"/>
      <c r="O412" s="229"/>
      <c r="P412" s="229"/>
      <c r="Q412" s="229"/>
      <c r="R412" s="229"/>
      <c r="S412" s="229"/>
      <c r="T412" s="23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1" t="s">
        <v>134</v>
      </c>
      <c r="AU412" s="231" t="s">
        <v>138</v>
      </c>
      <c r="AV412" s="13" t="s">
        <v>78</v>
      </c>
      <c r="AW412" s="13" t="s">
        <v>135</v>
      </c>
      <c r="AX412" s="13" t="s">
        <v>68</v>
      </c>
      <c r="AY412" s="231" t="s">
        <v>126</v>
      </c>
    </row>
    <row r="413" s="13" customFormat="1">
      <c r="A413" s="13"/>
      <c r="B413" s="220"/>
      <c r="C413" s="221"/>
      <c r="D413" s="222" t="s">
        <v>134</v>
      </c>
      <c r="E413" s="223" t="s">
        <v>19</v>
      </c>
      <c r="F413" s="224" t="s">
        <v>1183</v>
      </c>
      <c r="G413" s="221"/>
      <c r="H413" s="225">
        <v>8.9000000000000004</v>
      </c>
      <c r="I413" s="226"/>
      <c r="J413" s="221"/>
      <c r="K413" s="221"/>
      <c r="L413" s="227"/>
      <c r="M413" s="228"/>
      <c r="N413" s="229"/>
      <c r="O413" s="229"/>
      <c r="P413" s="229"/>
      <c r="Q413" s="229"/>
      <c r="R413" s="229"/>
      <c r="S413" s="229"/>
      <c r="T413" s="23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1" t="s">
        <v>134</v>
      </c>
      <c r="AU413" s="231" t="s">
        <v>138</v>
      </c>
      <c r="AV413" s="13" t="s">
        <v>78</v>
      </c>
      <c r="AW413" s="13" t="s">
        <v>135</v>
      </c>
      <c r="AX413" s="13" t="s">
        <v>68</v>
      </c>
      <c r="AY413" s="231" t="s">
        <v>126</v>
      </c>
    </row>
    <row r="414" s="13" customFormat="1">
      <c r="A414" s="13"/>
      <c r="B414" s="220"/>
      <c r="C414" s="221"/>
      <c r="D414" s="222" t="s">
        <v>134</v>
      </c>
      <c r="E414" s="223" t="s">
        <v>19</v>
      </c>
      <c r="F414" s="224" t="s">
        <v>218</v>
      </c>
      <c r="G414" s="221"/>
      <c r="H414" s="225">
        <v>25</v>
      </c>
      <c r="I414" s="226"/>
      <c r="J414" s="221"/>
      <c r="K414" s="221"/>
      <c r="L414" s="227"/>
      <c r="M414" s="228"/>
      <c r="N414" s="229"/>
      <c r="O414" s="229"/>
      <c r="P414" s="229"/>
      <c r="Q414" s="229"/>
      <c r="R414" s="229"/>
      <c r="S414" s="229"/>
      <c r="T414" s="23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1" t="s">
        <v>134</v>
      </c>
      <c r="AU414" s="231" t="s">
        <v>138</v>
      </c>
      <c r="AV414" s="13" t="s">
        <v>78</v>
      </c>
      <c r="AW414" s="13" t="s">
        <v>135</v>
      </c>
      <c r="AX414" s="13" t="s">
        <v>68</v>
      </c>
      <c r="AY414" s="231" t="s">
        <v>126</v>
      </c>
    </row>
    <row r="415" s="16" customFormat="1">
      <c r="A415" s="16"/>
      <c r="B415" s="253"/>
      <c r="C415" s="254"/>
      <c r="D415" s="222" t="s">
        <v>134</v>
      </c>
      <c r="E415" s="255" t="s">
        <v>19</v>
      </c>
      <c r="F415" s="256" t="s">
        <v>139</v>
      </c>
      <c r="G415" s="254"/>
      <c r="H415" s="257">
        <v>34.700000000000003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63" t="s">
        <v>134</v>
      </c>
      <c r="AU415" s="263" t="s">
        <v>138</v>
      </c>
      <c r="AV415" s="16" t="s">
        <v>133</v>
      </c>
      <c r="AW415" s="16" t="s">
        <v>135</v>
      </c>
      <c r="AX415" s="16" t="s">
        <v>76</v>
      </c>
      <c r="AY415" s="263" t="s">
        <v>126</v>
      </c>
    </row>
    <row r="416" s="2" customFormat="1" ht="16.5" customHeight="1">
      <c r="A416" s="41"/>
      <c r="B416" s="42"/>
      <c r="C416" s="269" t="s">
        <v>441</v>
      </c>
      <c r="D416" s="269" t="s">
        <v>222</v>
      </c>
      <c r="E416" s="270" t="s">
        <v>1184</v>
      </c>
      <c r="F416" s="271" t="s">
        <v>1185</v>
      </c>
      <c r="G416" s="272" t="s">
        <v>240</v>
      </c>
      <c r="H416" s="273">
        <v>296.80000000000001</v>
      </c>
      <c r="I416" s="274"/>
      <c r="J416" s="275">
        <f>ROUND(I416*H416,2)</f>
        <v>0</v>
      </c>
      <c r="K416" s="271" t="s">
        <v>880</v>
      </c>
      <c r="L416" s="276"/>
      <c r="M416" s="277" t="s">
        <v>19</v>
      </c>
      <c r="N416" s="278" t="s">
        <v>39</v>
      </c>
      <c r="O416" s="87"/>
      <c r="P416" s="216">
        <f>O416*H416</f>
        <v>0</v>
      </c>
      <c r="Q416" s="216">
        <v>1</v>
      </c>
      <c r="R416" s="216">
        <f>Q416*H416</f>
        <v>296.80000000000001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241</v>
      </c>
      <c r="AT416" s="218" t="s">
        <v>222</v>
      </c>
      <c r="AU416" s="218" t="s">
        <v>138</v>
      </c>
      <c r="AY416" s="20" t="s">
        <v>126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76</v>
      </c>
      <c r="BK416" s="219">
        <f>ROUND(I416*H416,2)</f>
        <v>0</v>
      </c>
      <c r="BL416" s="20" t="s">
        <v>180</v>
      </c>
      <c r="BM416" s="218" t="s">
        <v>1186</v>
      </c>
    </row>
    <row r="417" s="13" customFormat="1">
      <c r="A417" s="13"/>
      <c r="B417" s="220"/>
      <c r="C417" s="221"/>
      <c r="D417" s="222" t="s">
        <v>134</v>
      </c>
      <c r="E417" s="223" t="s">
        <v>19</v>
      </c>
      <c r="F417" s="224" t="s">
        <v>1187</v>
      </c>
      <c r="G417" s="221"/>
      <c r="H417" s="225">
        <v>296.80000000000001</v>
      </c>
      <c r="I417" s="226"/>
      <c r="J417" s="221"/>
      <c r="K417" s="221"/>
      <c r="L417" s="227"/>
      <c r="M417" s="228"/>
      <c r="N417" s="229"/>
      <c r="O417" s="229"/>
      <c r="P417" s="229"/>
      <c r="Q417" s="229"/>
      <c r="R417" s="229"/>
      <c r="S417" s="229"/>
      <c r="T417" s="23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1" t="s">
        <v>134</v>
      </c>
      <c r="AU417" s="231" t="s">
        <v>138</v>
      </c>
      <c r="AV417" s="13" t="s">
        <v>78</v>
      </c>
      <c r="AW417" s="13" t="s">
        <v>135</v>
      </c>
      <c r="AX417" s="13" t="s">
        <v>76</v>
      </c>
      <c r="AY417" s="231" t="s">
        <v>126</v>
      </c>
    </row>
    <row r="418" s="12" customFormat="1" ht="22.8" customHeight="1">
      <c r="A418" s="12"/>
      <c r="B418" s="191"/>
      <c r="C418" s="192"/>
      <c r="D418" s="193" t="s">
        <v>67</v>
      </c>
      <c r="E418" s="205" t="s">
        <v>1188</v>
      </c>
      <c r="F418" s="205" t="s">
        <v>1189</v>
      </c>
      <c r="G418" s="192"/>
      <c r="H418" s="192"/>
      <c r="I418" s="195"/>
      <c r="J418" s="206">
        <f>BK418</f>
        <v>0</v>
      </c>
      <c r="K418" s="192"/>
      <c r="L418" s="197"/>
      <c r="M418" s="198"/>
      <c r="N418" s="199"/>
      <c r="O418" s="199"/>
      <c r="P418" s="200">
        <f>SUM(P419:P427)</f>
        <v>0</v>
      </c>
      <c r="Q418" s="199"/>
      <c r="R418" s="200">
        <f>SUM(R419:R427)</f>
        <v>106.607145</v>
      </c>
      <c r="S418" s="199"/>
      <c r="T418" s="201">
        <f>SUM(T419:T427)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2" t="s">
        <v>78</v>
      </c>
      <c r="AT418" s="203" t="s">
        <v>67</v>
      </c>
      <c r="AU418" s="203" t="s">
        <v>76</v>
      </c>
      <c r="AY418" s="202" t="s">
        <v>126</v>
      </c>
      <c r="BK418" s="204">
        <f>SUM(BK419:BK427)</f>
        <v>0</v>
      </c>
    </row>
    <row r="419" s="2" customFormat="1" ht="16.5" customHeight="1">
      <c r="A419" s="41"/>
      <c r="B419" s="42"/>
      <c r="C419" s="207" t="s">
        <v>1190</v>
      </c>
      <c r="D419" s="207" t="s">
        <v>128</v>
      </c>
      <c r="E419" s="208" t="s">
        <v>926</v>
      </c>
      <c r="F419" s="209" t="s">
        <v>927</v>
      </c>
      <c r="G419" s="210" t="s">
        <v>240</v>
      </c>
      <c r="H419" s="211">
        <v>142.90000000000001</v>
      </c>
      <c r="I419" s="212"/>
      <c r="J419" s="213">
        <f>ROUND(I419*H419,2)</f>
        <v>0</v>
      </c>
      <c r="K419" s="209" t="s">
        <v>150</v>
      </c>
      <c r="L419" s="47"/>
      <c r="M419" s="214" t="s">
        <v>19</v>
      </c>
      <c r="N419" s="215" t="s">
        <v>39</v>
      </c>
      <c r="O419" s="87"/>
      <c r="P419" s="216">
        <f>O419*H419</f>
        <v>0</v>
      </c>
      <c r="Q419" s="216">
        <v>5.0000000000000002E-05</v>
      </c>
      <c r="R419" s="216">
        <f>Q419*H419</f>
        <v>0.0071450000000000003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180</v>
      </c>
      <c r="AT419" s="218" t="s">
        <v>128</v>
      </c>
      <c r="AU419" s="218" t="s">
        <v>78</v>
      </c>
      <c r="AY419" s="20" t="s">
        <v>126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76</v>
      </c>
      <c r="BK419" s="219">
        <f>ROUND(I419*H419,2)</f>
        <v>0</v>
      </c>
      <c r="BL419" s="20" t="s">
        <v>180</v>
      </c>
      <c r="BM419" s="218" t="s">
        <v>1191</v>
      </c>
    </row>
    <row r="420" s="2" customFormat="1">
      <c r="A420" s="41"/>
      <c r="B420" s="42"/>
      <c r="C420" s="43"/>
      <c r="D420" s="264" t="s">
        <v>152</v>
      </c>
      <c r="E420" s="43"/>
      <c r="F420" s="265" t="s">
        <v>929</v>
      </c>
      <c r="G420" s="43"/>
      <c r="H420" s="43"/>
      <c r="I420" s="266"/>
      <c r="J420" s="43"/>
      <c r="K420" s="43"/>
      <c r="L420" s="47"/>
      <c r="M420" s="267"/>
      <c r="N420" s="268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152</v>
      </c>
      <c r="AU420" s="20" t="s">
        <v>78</v>
      </c>
    </row>
    <row r="421" s="2" customFormat="1" ht="16.5" customHeight="1">
      <c r="A421" s="41"/>
      <c r="B421" s="42"/>
      <c r="C421" s="269" t="s">
        <v>448</v>
      </c>
      <c r="D421" s="269" t="s">
        <v>222</v>
      </c>
      <c r="E421" s="270" t="s">
        <v>1173</v>
      </c>
      <c r="F421" s="271" t="s">
        <v>1174</v>
      </c>
      <c r="G421" s="272" t="s">
        <v>240</v>
      </c>
      <c r="H421" s="273">
        <v>36.299999999999997</v>
      </c>
      <c r="I421" s="274"/>
      <c r="J421" s="275">
        <f>ROUND(I421*H421,2)</f>
        <v>0</v>
      </c>
      <c r="K421" s="271" t="s">
        <v>880</v>
      </c>
      <c r="L421" s="276"/>
      <c r="M421" s="277" t="s">
        <v>19</v>
      </c>
      <c r="N421" s="278" t="s">
        <v>39</v>
      </c>
      <c r="O421" s="87"/>
      <c r="P421" s="216">
        <f>O421*H421</f>
        <v>0</v>
      </c>
      <c r="Q421" s="216">
        <v>0</v>
      </c>
      <c r="R421" s="216">
        <f>Q421*H421</f>
        <v>0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241</v>
      </c>
      <c r="AT421" s="218" t="s">
        <v>222</v>
      </c>
      <c r="AU421" s="218" t="s">
        <v>78</v>
      </c>
      <c r="AY421" s="20" t="s">
        <v>126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76</v>
      </c>
      <c r="BK421" s="219">
        <f>ROUND(I421*H421,2)</f>
        <v>0</v>
      </c>
      <c r="BL421" s="20" t="s">
        <v>180</v>
      </c>
      <c r="BM421" s="218" t="s">
        <v>1192</v>
      </c>
    </row>
    <row r="422" s="13" customFormat="1">
      <c r="A422" s="13"/>
      <c r="B422" s="220"/>
      <c r="C422" s="221"/>
      <c r="D422" s="222" t="s">
        <v>134</v>
      </c>
      <c r="E422" s="223" t="s">
        <v>19</v>
      </c>
      <c r="F422" s="224" t="s">
        <v>1193</v>
      </c>
      <c r="G422" s="221"/>
      <c r="H422" s="225">
        <v>36.299999999999997</v>
      </c>
      <c r="I422" s="226"/>
      <c r="J422" s="221"/>
      <c r="K422" s="221"/>
      <c r="L422" s="227"/>
      <c r="M422" s="228"/>
      <c r="N422" s="229"/>
      <c r="O422" s="229"/>
      <c r="P422" s="229"/>
      <c r="Q422" s="229"/>
      <c r="R422" s="229"/>
      <c r="S422" s="229"/>
      <c r="T422" s="23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1" t="s">
        <v>134</v>
      </c>
      <c r="AU422" s="231" t="s">
        <v>78</v>
      </c>
      <c r="AV422" s="13" t="s">
        <v>78</v>
      </c>
      <c r="AW422" s="13" t="s">
        <v>135</v>
      </c>
      <c r="AX422" s="13" t="s">
        <v>76</v>
      </c>
      <c r="AY422" s="231" t="s">
        <v>126</v>
      </c>
    </row>
    <row r="423" s="2" customFormat="1" ht="24.15" customHeight="1">
      <c r="A423" s="41"/>
      <c r="B423" s="42"/>
      <c r="C423" s="269" t="s">
        <v>1194</v>
      </c>
      <c r="D423" s="269" t="s">
        <v>222</v>
      </c>
      <c r="E423" s="270" t="s">
        <v>889</v>
      </c>
      <c r="F423" s="271" t="s">
        <v>890</v>
      </c>
      <c r="G423" s="272" t="s">
        <v>240</v>
      </c>
      <c r="H423" s="273">
        <v>64.200000000000003</v>
      </c>
      <c r="I423" s="274"/>
      <c r="J423" s="275">
        <f>ROUND(I423*H423,2)</f>
        <v>0</v>
      </c>
      <c r="K423" s="271" t="s">
        <v>880</v>
      </c>
      <c r="L423" s="276"/>
      <c r="M423" s="277" t="s">
        <v>19</v>
      </c>
      <c r="N423" s="278" t="s">
        <v>39</v>
      </c>
      <c r="O423" s="87"/>
      <c r="P423" s="216">
        <f>O423*H423</f>
        <v>0</v>
      </c>
      <c r="Q423" s="216">
        <v>1</v>
      </c>
      <c r="R423" s="216">
        <f>Q423*H423</f>
        <v>64.200000000000003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241</v>
      </c>
      <c r="AT423" s="218" t="s">
        <v>222</v>
      </c>
      <c r="AU423" s="218" t="s">
        <v>78</v>
      </c>
      <c r="AY423" s="20" t="s">
        <v>126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76</v>
      </c>
      <c r="BK423" s="219">
        <f>ROUND(I423*H423,2)</f>
        <v>0</v>
      </c>
      <c r="BL423" s="20" t="s">
        <v>180</v>
      </c>
      <c r="BM423" s="218" t="s">
        <v>1195</v>
      </c>
    </row>
    <row r="424" s="13" customFormat="1">
      <c r="A424" s="13"/>
      <c r="B424" s="220"/>
      <c r="C424" s="221"/>
      <c r="D424" s="222" t="s">
        <v>134</v>
      </c>
      <c r="E424" s="223" t="s">
        <v>19</v>
      </c>
      <c r="F424" s="224" t="s">
        <v>1196</v>
      </c>
      <c r="G424" s="221"/>
      <c r="H424" s="225">
        <v>64.200000000000003</v>
      </c>
      <c r="I424" s="226"/>
      <c r="J424" s="221"/>
      <c r="K424" s="221"/>
      <c r="L424" s="227"/>
      <c r="M424" s="228"/>
      <c r="N424" s="229"/>
      <c r="O424" s="229"/>
      <c r="P424" s="229"/>
      <c r="Q424" s="229"/>
      <c r="R424" s="229"/>
      <c r="S424" s="229"/>
      <c r="T424" s="23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1" t="s">
        <v>134</v>
      </c>
      <c r="AU424" s="231" t="s">
        <v>78</v>
      </c>
      <c r="AV424" s="13" t="s">
        <v>78</v>
      </c>
      <c r="AW424" s="13" t="s">
        <v>135</v>
      </c>
      <c r="AX424" s="13" t="s">
        <v>68</v>
      </c>
      <c r="AY424" s="231" t="s">
        <v>126</v>
      </c>
    </row>
    <row r="425" s="16" customFormat="1">
      <c r="A425" s="16"/>
      <c r="B425" s="253"/>
      <c r="C425" s="254"/>
      <c r="D425" s="222" t="s">
        <v>134</v>
      </c>
      <c r="E425" s="255" t="s">
        <v>19</v>
      </c>
      <c r="F425" s="256" t="s">
        <v>139</v>
      </c>
      <c r="G425" s="254"/>
      <c r="H425" s="257">
        <v>64.200000000000003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63" t="s">
        <v>134</v>
      </c>
      <c r="AU425" s="263" t="s">
        <v>78</v>
      </c>
      <c r="AV425" s="16" t="s">
        <v>133</v>
      </c>
      <c r="AW425" s="16" t="s">
        <v>135</v>
      </c>
      <c r="AX425" s="16" t="s">
        <v>76</v>
      </c>
      <c r="AY425" s="263" t="s">
        <v>126</v>
      </c>
    </row>
    <row r="426" s="2" customFormat="1" ht="16.5" customHeight="1">
      <c r="A426" s="41"/>
      <c r="B426" s="42"/>
      <c r="C426" s="269" t="s">
        <v>457</v>
      </c>
      <c r="D426" s="269" t="s">
        <v>222</v>
      </c>
      <c r="E426" s="270" t="s">
        <v>1184</v>
      </c>
      <c r="F426" s="271" t="s">
        <v>1185</v>
      </c>
      <c r="G426" s="272" t="s">
        <v>240</v>
      </c>
      <c r="H426" s="273">
        <v>42.399999999999999</v>
      </c>
      <c r="I426" s="274"/>
      <c r="J426" s="275">
        <f>ROUND(I426*H426,2)</f>
        <v>0</v>
      </c>
      <c r="K426" s="271" t="s">
        <v>880</v>
      </c>
      <c r="L426" s="276"/>
      <c r="M426" s="277" t="s">
        <v>19</v>
      </c>
      <c r="N426" s="278" t="s">
        <v>39</v>
      </c>
      <c r="O426" s="87"/>
      <c r="P426" s="216">
        <f>O426*H426</f>
        <v>0</v>
      </c>
      <c r="Q426" s="216">
        <v>1</v>
      </c>
      <c r="R426" s="216">
        <f>Q426*H426</f>
        <v>42.399999999999999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241</v>
      </c>
      <c r="AT426" s="218" t="s">
        <v>222</v>
      </c>
      <c r="AU426" s="218" t="s">
        <v>78</v>
      </c>
      <c r="AY426" s="20" t="s">
        <v>126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76</v>
      </c>
      <c r="BK426" s="219">
        <f>ROUND(I426*H426,2)</f>
        <v>0</v>
      </c>
      <c r="BL426" s="20" t="s">
        <v>180</v>
      </c>
      <c r="BM426" s="218" t="s">
        <v>1197</v>
      </c>
    </row>
    <row r="427" s="13" customFormat="1">
      <c r="A427" s="13"/>
      <c r="B427" s="220"/>
      <c r="C427" s="221"/>
      <c r="D427" s="222" t="s">
        <v>134</v>
      </c>
      <c r="E427" s="223" t="s">
        <v>19</v>
      </c>
      <c r="F427" s="224" t="s">
        <v>1198</v>
      </c>
      <c r="G427" s="221"/>
      <c r="H427" s="225">
        <v>42.399999999999999</v>
      </c>
      <c r="I427" s="226"/>
      <c r="J427" s="221"/>
      <c r="K427" s="221"/>
      <c r="L427" s="227"/>
      <c r="M427" s="228"/>
      <c r="N427" s="229"/>
      <c r="O427" s="229"/>
      <c r="P427" s="229"/>
      <c r="Q427" s="229"/>
      <c r="R427" s="229"/>
      <c r="S427" s="229"/>
      <c r="T427" s="23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1" t="s">
        <v>134</v>
      </c>
      <c r="AU427" s="231" t="s">
        <v>78</v>
      </c>
      <c r="AV427" s="13" t="s">
        <v>78</v>
      </c>
      <c r="AW427" s="13" t="s">
        <v>135</v>
      </c>
      <c r="AX427" s="13" t="s">
        <v>76</v>
      </c>
      <c r="AY427" s="231" t="s">
        <v>126</v>
      </c>
    </row>
    <row r="428" s="12" customFormat="1" ht="22.8" customHeight="1">
      <c r="A428" s="12"/>
      <c r="B428" s="191"/>
      <c r="C428" s="192"/>
      <c r="D428" s="193" t="s">
        <v>67</v>
      </c>
      <c r="E428" s="205" t="s">
        <v>1199</v>
      </c>
      <c r="F428" s="205" t="s">
        <v>1200</v>
      </c>
      <c r="G428" s="192"/>
      <c r="H428" s="192"/>
      <c r="I428" s="195"/>
      <c r="J428" s="206">
        <f>BK428</f>
        <v>0</v>
      </c>
      <c r="K428" s="192"/>
      <c r="L428" s="197"/>
      <c r="M428" s="198"/>
      <c r="N428" s="199"/>
      <c r="O428" s="199"/>
      <c r="P428" s="200">
        <f>SUM(P429:P436)</f>
        <v>0</v>
      </c>
      <c r="Q428" s="199"/>
      <c r="R428" s="200">
        <f>SUM(R429:R436)</f>
        <v>46.802340000000001</v>
      </c>
      <c r="S428" s="199"/>
      <c r="T428" s="201">
        <f>SUM(T429:T436)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2" t="s">
        <v>78</v>
      </c>
      <c r="AT428" s="203" t="s">
        <v>67</v>
      </c>
      <c r="AU428" s="203" t="s">
        <v>76</v>
      </c>
      <c r="AY428" s="202" t="s">
        <v>126</v>
      </c>
      <c r="BK428" s="204">
        <f>SUM(BK429:BK436)</f>
        <v>0</v>
      </c>
    </row>
    <row r="429" s="2" customFormat="1" ht="16.5" customHeight="1">
      <c r="A429" s="41"/>
      <c r="B429" s="42"/>
      <c r="C429" s="207" t="s">
        <v>1201</v>
      </c>
      <c r="D429" s="207" t="s">
        <v>128</v>
      </c>
      <c r="E429" s="208" t="s">
        <v>926</v>
      </c>
      <c r="F429" s="209" t="s">
        <v>927</v>
      </c>
      <c r="G429" s="210" t="s">
        <v>240</v>
      </c>
      <c r="H429" s="211">
        <v>46.799999999999997</v>
      </c>
      <c r="I429" s="212"/>
      <c r="J429" s="213">
        <f>ROUND(I429*H429,2)</f>
        <v>0</v>
      </c>
      <c r="K429" s="209" t="s">
        <v>150</v>
      </c>
      <c r="L429" s="47"/>
      <c r="M429" s="214" t="s">
        <v>19</v>
      </c>
      <c r="N429" s="215" t="s">
        <v>39</v>
      </c>
      <c r="O429" s="87"/>
      <c r="P429" s="216">
        <f>O429*H429</f>
        <v>0</v>
      </c>
      <c r="Q429" s="216">
        <v>5.0000000000000002E-05</v>
      </c>
      <c r="R429" s="216">
        <f>Q429*H429</f>
        <v>0.0023400000000000001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180</v>
      </c>
      <c r="AT429" s="218" t="s">
        <v>128</v>
      </c>
      <c r="AU429" s="218" t="s">
        <v>78</v>
      </c>
      <c r="AY429" s="20" t="s">
        <v>126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76</v>
      </c>
      <c r="BK429" s="219">
        <f>ROUND(I429*H429,2)</f>
        <v>0</v>
      </c>
      <c r="BL429" s="20" t="s">
        <v>180</v>
      </c>
      <c r="BM429" s="218" t="s">
        <v>1202</v>
      </c>
    </row>
    <row r="430" s="2" customFormat="1">
      <c r="A430" s="41"/>
      <c r="B430" s="42"/>
      <c r="C430" s="43"/>
      <c r="D430" s="264" t="s">
        <v>152</v>
      </c>
      <c r="E430" s="43"/>
      <c r="F430" s="265" t="s">
        <v>929</v>
      </c>
      <c r="G430" s="43"/>
      <c r="H430" s="43"/>
      <c r="I430" s="266"/>
      <c r="J430" s="43"/>
      <c r="K430" s="43"/>
      <c r="L430" s="47"/>
      <c r="M430" s="267"/>
      <c r="N430" s="268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152</v>
      </c>
      <c r="AU430" s="20" t="s">
        <v>78</v>
      </c>
    </row>
    <row r="431" s="2" customFormat="1" ht="16.5" customHeight="1">
      <c r="A431" s="41"/>
      <c r="B431" s="42"/>
      <c r="C431" s="269" t="s">
        <v>460</v>
      </c>
      <c r="D431" s="269" t="s">
        <v>222</v>
      </c>
      <c r="E431" s="270" t="s">
        <v>1124</v>
      </c>
      <c r="F431" s="271" t="s">
        <v>1125</v>
      </c>
      <c r="G431" s="272" t="s">
        <v>240</v>
      </c>
      <c r="H431" s="273">
        <v>27.600000000000001</v>
      </c>
      <c r="I431" s="274"/>
      <c r="J431" s="275">
        <f>ROUND(I431*H431,2)</f>
        <v>0</v>
      </c>
      <c r="K431" s="271" t="s">
        <v>880</v>
      </c>
      <c r="L431" s="276"/>
      <c r="M431" s="277" t="s">
        <v>19</v>
      </c>
      <c r="N431" s="278" t="s">
        <v>39</v>
      </c>
      <c r="O431" s="87"/>
      <c r="P431" s="216">
        <f>O431*H431</f>
        <v>0</v>
      </c>
      <c r="Q431" s="216">
        <v>1</v>
      </c>
      <c r="R431" s="216">
        <f>Q431*H431</f>
        <v>27.600000000000001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241</v>
      </c>
      <c r="AT431" s="218" t="s">
        <v>222</v>
      </c>
      <c r="AU431" s="218" t="s">
        <v>78</v>
      </c>
      <c r="AY431" s="20" t="s">
        <v>126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76</v>
      </c>
      <c r="BK431" s="219">
        <f>ROUND(I431*H431,2)</f>
        <v>0</v>
      </c>
      <c r="BL431" s="20" t="s">
        <v>180</v>
      </c>
      <c r="BM431" s="218" t="s">
        <v>1203</v>
      </c>
    </row>
    <row r="432" s="13" customFormat="1">
      <c r="A432" s="13"/>
      <c r="B432" s="220"/>
      <c r="C432" s="221"/>
      <c r="D432" s="222" t="s">
        <v>134</v>
      </c>
      <c r="E432" s="223" t="s">
        <v>19</v>
      </c>
      <c r="F432" s="224" t="s">
        <v>1204</v>
      </c>
      <c r="G432" s="221"/>
      <c r="H432" s="225">
        <v>27.600000000000001</v>
      </c>
      <c r="I432" s="226"/>
      <c r="J432" s="221"/>
      <c r="K432" s="221"/>
      <c r="L432" s="227"/>
      <c r="M432" s="228"/>
      <c r="N432" s="229"/>
      <c r="O432" s="229"/>
      <c r="P432" s="229"/>
      <c r="Q432" s="229"/>
      <c r="R432" s="229"/>
      <c r="S432" s="229"/>
      <c r="T432" s="23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1" t="s">
        <v>134</v>
      </c>
      <c r="AU432" s="231" t="s">
        <v>78</v>
      </c>
      <c r="AV432" s="13" t="s">
        <v>78</v>
      </c>
      <c r="AW432" s="13" t="s">
        <v>135</v>
      </c>
      <c r="AX432" s="13" t="s">
        <v>76</v>
      </c>
      <c r="AY432" s="231" t="s">
        <v>126</v>
      </c>
    </row>
    <row r="433" s="2" customFormat="1" ht="24.15" customHeight="1">
      <c r="A433" s="41"/>
      <c r="B433" s="42"/>
      <c r="C433" s="269" t="s">
        <v>1205</v>
      </c>
      <c r="D433" s="269" t="s">
        <v>222</v>
      </c>
      <c r="E433" s="270" t="s">
        <v>883</v>
      </c>
      <c r="F433" s="271" t="s">
        <v>884</v>
      </c>
      <c r="G433" s="272" t="s">
        <v>240</v>
      </c>
      <c r="H433" s="273">
        <v>18</v>
      </c>
      <c r="I433" s="274"/>
      <c r="J433" s="275">
        <f>ROUND(I433*H433,2)</f>
        <v>0</v>
      </c>
      <c r="K433" s="271" t="s">
        <v>880</v>
      </c>
      <c r="L433" s="276"/>
      <c r="M433" s="277" t="s">
        <v>19</v>
      </c>
      <c r="N433" s="278" t="s">
        <v>39</v>
      </c>
      <c r="O433" s="87"/>
      <c r="P433" s="216">
        <f>O433*H433</f>
        <v>0</v>
      </c>
      <c r="Q433" s="216">
        <v>1</v>
      </c>
      <c r="R433" s="216">
        <f>Q433*H433</f>
        <v>18</v>
      </c>
      <c r="S433" s="216">
        <v>0</v>
      </c>
      <c r="T433" s="217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18" t="s">
        <v>241</v>
      </c>
      <c r="AT433" s="218" t="s">
        <v>222</v>
      </c>
      <c r="AU433" s="218" t="s">
        <v>78</v>
      </c>
      <c r="AY433" s="20" t="s">
        <v>126</v>
      </c>
      <c r="BE433" s="219">
        <f>IF(N433="základní",J433,0)</f>
        <v>0</v>
      </c>
      <c r="BF433" s="219">
        <f>IF(N433="snížená",J433,0)</f>
        <v>0</v>
      </c>
      <c r="BG433" s="219">
        <f>IF(N433="zákl. přenesená",J433,0)</f>
        <v>0</v>
      </c>
      <c r="BH433" s="219">
        <f>IF(N433="sníž. přenesená",J433,0)</f>
        <v>0</v>
      </c>
      <c r="BI433" s="219">
        <f>IF(N433="nulová",J433,0)</f>
        <v>0</v>
      </c>
      <c r="BJ433" s="20" t="s">
        <v>76</v>
      </c>
      <c r="BK433" s="219">
        <f>ROUND(I433*H433,2)</f>
        <v>0</v>
      </c>
      <c r="BL433" s="20" t="s">
        <v>180</v>
      </c>
      <c r="BM433" s="218" t="s">
        <v>1206</v>
      </c>
    </row>
    <row r="434" s="13" customFormat="1">
      <c r="A434" s="13"/>
      <c r="B434" s="220"/>
      <c r="C434" s="221"/>
      <c r="D434" s="222" t="s">
        <v>134</v>
      </c>
      <c r="E434" s="223" t="s">
        <v>19</v>
      </c>
      <c r="F434" s="224" t="s">
        <v>1207</v>
      </c>
      <c r="G434" s="221"/>
      <c r="H434" s="225">
        <v>18</v>
      </c>
      <c r="I434" s="226"/>
      <c r="J434" s="221"/>
      <c r="K434" s="221"/>
      <c r="L434" s="227"/>
      <c r="M434" s="228"/>
      <c r="N434" s="229"/>
      <c r="O434" s="229"/>
      <c r="P434" s="229"/>
      <c r="Q434" s="229"/>
      <c r="R434" s="229"/>
      <c r="S434" s="229"/>
      <c r="T434" s="23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1" t="s">
        <v>134</v>
      </c>
      <c r="AU434" s="231" t="s">
        <v>78</v>
      </c>
      <c r="AV434" s="13" t="s">
        <v>78</v>
      </c>
      <c r="AW434" s="13" t="s">
        <v>135</v>
      </c>
      <c r="AX434" s="13" t="s">
        <v>76</v>
      </c>
      <c r="AY434" s="231" t="s">
        <v>126</v>
      </c>
    </row>
    <row r="435" s="2" customFormat="1" ht="24.15" customHeight="1">
      <c r="A435" s="41"/>
      <c r="B435" s="42"/>
      <c r="C435" s="269" t="s">
        <v>467</v>
      </c>
      <c r="D435" s="269" t="s">
        <v>222</v>
      </c>
      <c r="E435" s="270" t="s">
        <v>889</v>
      </c>
      <c r="F435" s="271" t="s">
        <v>890</v>
      </c>
      <c r="G435" s="272" t="s">
        <v>240</v>
      </c>
      <c r="H435" s="273">
        <v>1.2</v>
      </c>
      <c r="I435" s="274"/>
      <c r="J435" s="275">
        <f>ROUND(I435*H435,2)</f>
        <v>0</v>
      </c>
      <c r="K435" s="271" t="s">
        <v>880</v>
      </c>
      <c r="L435" s="276"/>
      <c r="M435" s="277" t="s">
        <v>19</v>
      </c>
      <c r="N435" s="278" t="s">
        <v>39</v>
      </c>
      <c r="O435" s="87"/>
      <c r="P435" s="216">
        <f>O435*H435</f>
        <v>0</v>
      </c>
      <c r="Q435" s="216">
        <v>1</v>
      </c>
      <c r="R435" s="216">
        <f>Q435*H435</f>
        <v>1.2</v>
      </c>
      <c r="S435" s="216">
        <v>0</v>
      </c>
      <c r="T435" s="217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8" t="s">
        <v>241</v>
      </c>
      <c r="AT435" s="218" t="s">
        <v>222</v>
      </c>
      <c r="AU435" s="218" t="s">
        <v>78</v>
      </c>
      <c r="AY435" s="20" t="s">
        <v>126</v>
      </c>
      <c r="BE435" s="219">
        <f>IF(N435="základní",J435,0)</f>
        <v>0</v>
      </c>
      <c r="BF435" s="219">
        <f>IF(N435="snížená",J435,0)</f>
        <v>0</v>
      </c>
      <c r="BG435" s="219">
        <f>IF(N435="zákl. přenesená",J435,0)</f>
        <v>0</v>
      </c>
      <c r="BH435" s="219">
        <f>IF(N435="sníž. přenesená",J435,0)</f>
        <v>0</v>
      </c>
      <c r="BI435" s="219">
        <f>IF(N435="nulová",J435,0)</f>
        <v>0</v>
      </c>
      <c r="BJ435" s="20" t="s">
        <v>76</v>
      </c>
      <c r="BK435" s="219">
        <f>ROUND(I435*H435,2)</f>
        <v>0</v>
      </c>
      <c r="BL435" s="20" t="s">
        <v>180</v>
      </c>
      <c r="BM435" s="218" t="s">
        <v>1208</v>
      </c>
    </row>
    <row r="436" s="13" customFormat="1">
      <c r="A436" s="13"/>
      <c r="B436" s="220"/>
      <c r="C436" s="221"/>
      <c r="D436" s="222" t="s">
        <v>134</v>
      </c>
      <c r="E436" s="223" t="s">
        <v>19</v>
      </c>
      <c r="F436" s="224" t="s">
        <v>1209</v>
      </c>
      <c r="G436" s="221"/>
      <c r="H436" s="225">
        <v>1.2</v>
      </c>
      <c r="I436" s="226"/>
      <c r="J436" s="221"/>
      <c r="K436" s="221"/>
      <c r="L436" s="227"/>
      <c r="M436" s="228"/>
      <c r="N436" s="229"/>
      <c r="O436" s="229"/>
      <c r="P436" s="229"/>
      <c r="Q436" s="229"/>
      <c r="R436" s="229"/>
      <c r="S436" s="229"/>
      <c r="T436" s="23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1" t="s">
        <v>134</v>
      </c>
      <c r="AU436" s="231" t="s">
        <v>78</v>
      </c>
      <c r="AV436" s="13" t="s">
        <v>78</v>
      </c>
      <c r="AW436" s="13" t="s">
        <v>135</v>
      </c>
      <c r="AX436" s="13" t="s">
        <v>76</v>
      </c>
      <c r="AY436" s="231" t="s">
        <v>126</v>
      </c>
    </row>
    <row r="437" s="12" customFormat="1" ht="22.8" customHeight="1">
      <c r="A437" s="12"/>
      <c r="B437" s="191"/>
      <c r="C437" s="192"/>
      <c r="D437" s="193" t="s">
        <v>67</v>
      </c>
      <c r="E437" s="205" t="s">
        <v>1210</v>
      </c>
      <c r="F437" s="205" t="s">
        <v>1211</v>
      </c>
      <c r="G437" s="192"/>
      <c r="H437" s="192"/>
      <c r="I437" s="195"/>
      <c r="J437" s="206">
        <f>BK437</f>
        <v>0</v>
      </c>
      <c r="K437" s="192"/>
      <c r="L437" s="197"/>
      <c r="M437" s="198"/>
      <c r="N437" s="199"/>
      <c r="O437" s="199"/>
      <c r="P437" s="200">
        <f>SUM(P438:P443)</f>
        <v>0</v>
      </c>
      <c r="Q437" s="199"/>
      <c r="R437" s="200">
        <f>SUM(R438:R443)</f>
        <v>11.700818999999999</v>
      </c>
      <c r="S437" s="199"/>
      <c r="T437" s="201">
        <f>SUM(T438:T443)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2" t="s">
        <v>78</v>
      </c>
      <c r="AT437" s="203" t="s">
        <v>67</v>
      </c>
      <c r="AU437" s="203" t="s">
        <v>76</v>
      </c>
      <c r="AY437" s="202" t="s">
        <v>126</v>
      </c>
      <c r="BK437" s="204">
        <f>SUM(BK438:BK443)</f>
        <v>0</v>
      </c>
    </row>
    <row r="438" s="2" customFormat="1" ht="16.5" customHeight="1">
      <c r="A438" s="41"/>
      <c r="B438" s="42"/>
      <c r="C438" s="207" t="s">
        <v>1212</v>
      </c>
      <c r="D438" s="207" t="s">
        <v>128</v>
      </c>
      <c r="E438" s="208" t="s">
        <v>1136</v>
      </c>
      <c r="F438" s="209" t="s">
        <v>1137</v>
      </c>
      <c r="G438" s="210" t="s">
        <v>240</v>
      </c>
      <c r="H438" s="211">
        <v>11.699999999999999</v>
      </c>
      <c r="I438" s="212"/>
      <c r="J438" s="213">
        <f>ROUND(I438*H438,2)</f>
        <v>0</v>
      </c>
      <c r="K438" s="209" t="s">
        <v>150</v>
      </c>
      <c r="L438" s="47"/>
      <c r="M438" s="214" t="s">
        <v>19</v>
      </c>
      <c r="N438" s="215" t="s">
        <v>39</v>
      </c>
      <c r="O438" s="87"/>
      <c r="P438" s="216">
        <f>O438*H438</f>
        <v>0</v>
      </c>
      <c r="Q438" s="216">
        <v>6.9999999999999994E-05</v>
      </c>
      <c r="R438" s="216">
        <f>Q438*H438</f>
        <v>0.00081899999999999985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180</v>
      </c>
      <c r="AT438" s="218" t="s">
        <v>128</v>
      </c>
      <c r="AU438" s="218" t="s">
        <v>78</v>
      </c>
      <c r="AY438" s="20" t="s">
        <v>126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76</v>
      </c>
      <c r="BK438" s="219">
        <f>ROUND(I438*H438,2)</f>
        <v>0</v>
      </c>
      <c r="BL438" s="20" t="s">
        <v>180</v>
      </c>
      <c r="BM438" s="218" t="s">
        <v>1213</v>
      </c>
    </row>
    <row r="439" s="2" customFormat="1">
      <c r="A439" s="41"/>
      <c r="B439" s="42"/>
      <c r="C439" s="43"/>
      <c r="D439" s="264" t="s">
        <v>152</v>
      </c>
      <c r="E439" s="43"/>
      <c r="F439" s="265" t="s">
        <v>1139</v>
      </c>
      <c r="G439" s="43"/>
      <c r="H439" s="43"/>
      <c r="I439" s="266"/>
      <c r="J439" s="43"/>
      <c r="K439" s="43"/>
      <c r="L439" s="47"/>
      <c r="M439" s="267"/>
      <c r="N439" s="268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152</v>
      </c>
      <c r="AU439" s="20" t="s">
        <v>78</v>
      </c>
    </row>
    <row r="440" s="2" customFormat="1" ht="24.15" customHeight="1">
      <c r="A440" s="41"/>
      <c r="B440" s="42"/>
      <c r="C440" s="269" t="s">
        <v>471</v>
      </c>
      <c r="D440" s="269" t="s">
        <v>222</v>
      </c>
      <c r="E440" s="270" t="s">
        <v>889</v>
      </c>
      <c r="F440" s="271" t="s">
        <v>890</v>
      </c>
      <c r="G440" s="272" t="s">
        <v>240</v>
      </c>
      <c r="H440" s="273">
        <v>11.699999999999999</v>
      </c>
      <c r="I440" s="274"/>
      <c r="J440" s="275">
        <f>ROUND(I440*H440,2)</f>
        <v>0</v>
      </c>
      <c r="K440" s="271" t="s">
        <v>880</v>
      </c>
      <c r="L440" s="276"/>
      <c r="M440" s="277" t="s">
        <v>19</v>
      </c>
      <c r="N440" s="278" t="s">
        <v>39</v>
      </c>
      <c r="O440" s="87"/>
      <c r="P440" s="216">
        <f>O440*H440</f>
        <v>0</v>
      </c>
      <c r="Q440" s="216">
        <v>1</v>
      </c>
      <c r="R440" s="216">
        <f>Q440*H440</f>
        <v>11.699999999999999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241</v>
      </c>
      <c r="AT440" s="218" t="s">
        <v>222</v>
      </c>
      <c r="AU440" s="218" t="s">
        <v>78</v>
      </c>
      <c r="AY440" s="20" t="s">
        <v>126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76</v>
      </c>
      <c r="BK440" s="219">
        <f>ROUND(I440*H440,2)</f>
        <v>0</v>
      </c>
      <c r="BL440" s="20" t="s">
        <v>180</v>
      </c>
      <c r="BM440" s="218" t="s">
        <v>1214</v>
      </c>
    </row>
    <row r="441" s="13" customFormat="1">
      <c r="A441" s="13"/>
      <c r="B441" s="220"/>
      <c r="C441" s="221"/>
      <c r="D441" s="222" t="s">
        <v>134</v>
      </c>
      <c r="E441" s="223" t="s">
        <v>19</v>
      </c>
      <c r="F441" s="224" t="s">
        <v>1215</v>
      </c>
      <c r="G441" s="221"/>
      <c r="H441" s="225">
        <v>2.7000000000000002</v>
      </c>
      <c r="I441" s="226"/>
      <c r="J441" s="221"/>
      <c r="K441" s="221"/>
      <c r="L441" s="227"/>
      <c r="M441" s="228"/>
      <c r="N441" s="229"/>
      <c r="O441" s="229"/>
      <c r="P441" s="229"/>
      <c r="Q441" s="229"/>
      <c r="R441" s="229"/>
      <c r="S441" s="229"/>
      <c r="T441" s="23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1" t="s">
        <v>134</v>
      </c>
      <c r="AU441" s="231" t="s">
        <v>78</v>
      </c>
      <c r="AV441" s="13" t="s">
        <v>78</v>
      </c>
      <c r="AW441" s="13" t="s">
        <v>135</v>
      </c>
      <c r="AX441" s="13" t="s">
        <v>68</v>
      </c>
      <c r="AY441" s="231" t="s">
        <v>126</v>
      </c>
    </row>
    <row r="442" s="13" customFormat="1">
      <c r="A442" s="13"/>
      <c r="B442" s="220"/>
      <c r="C442" s="221"/>
      <c r="D442" s="222" t="s">
        <v>134</v>
      </c>
      <c r="E442" s="223" t="s">
        <v>19</v>
      </c>
      <c r="F442" s="224" t="s">
        <v>1216</v>
      </c>
      <c r="G442" s="221"/>
      <c r="H442" s="225">
        <v>9</v>
      </c>
      <c r="I442" s="226"/>
      <c r="J442" s="221"/>
      <c r="K442" s="221"/>
      <c r="L442" s="227"/>
      <c r="M442" s="228"/>
      <c r="N442" s="229"/>
      <c r="O442" s="229"/>
      <c r="P442" s="229"/>
      <c r="Q442" s="229"/>
      <c r="R442" s="229"/>
      <c r="S442" s="229"/>
      <c r="T442" s="23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1" t="s">
        <v>134</v>
      </c>
      <c r="AU442" s="231" t="s">
        <v>78</v>
      </c>
      <c r="AV442" s="13" t="s">
        <v>78</v>
      </c>
      <c r="AW442" s="13" t="s">
        <v>135</v>
      </c>
      <c r="AX442" s="13" t="s">
        <v>68</v>
      </c>
      <c r="AY442" s="231" t="s">
        <v>126</v>
      </c>
    </row>
    <row r="443" s="16" customFormat="1">
      <c r="A443" s="16"/>
      <c r="B443" s="253"/>
      <c r="C443" s="254"/>
      <c r="D443" s="222" t="s">
        <v>134</v>
      </c>
      <c r="E443" s="255" t="s">
        <v>19</v>
      </c>
      <c r="F443" s="256" t="s">
        <v>139</v>
      </c>
      <c r="G443" s="254"/>
      <c r="H443" s="257">
        <v>11.699999999999999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63" t="s">
        <v>134</v>
      </c>
      <c r="AU443" s="263" t="s">
        <v>78</v>
      </c>
      <c r="AV443" s="16" t="s">
        <v>133</v>
      </c>
      <c r="AW443" s="16" t="s">
        <v>135</v>
      </c>
      <c r="AX443" s="16" t="s">
        <v>76</v>
      </c>
      <c r="AY443" s="263" t="s">
        <v>126</v>
      </c>
    </row>
    <row r="444" s="12" customFormat="1" ht="22.8" customHeight="1">
      <c r="A444" s="12"/>
      <c r="B444" s="191"/>
      <c r="C444" s="192"/>
      <c r="D444" s="193" t="s">
        <v>67</v>
      </c>
      <c r="E444" s="205" t="s">
        <v>1217</v>
      </c>
      <c r="F444" s="205" t="s">
        <v>1218</v>
      </c>
      <c r="G444" s="192"/>
      <c r="H444" s="192"/>
      <c r="I444" s="195"/>
      <c r="J444" s="206">
        <f>BK444</f>
        <v>0</v>
      </c>
      <c r="K444" s="192"/>
      <c r="L444" s="197"/>
      <c r="M444" s="198"/>
      <c r="N444" s="199"/>
      <c r="O444" s="199"/>
      <c r="P444" s="200">
        <f>SUM(P445:P467)</f>
        <v>0</v>
      </c>
      <c r="Q444" s="199"/>
      <c r="R444" s="200">
        <f>SUM(R445:R467)</f>
        <v>115.20205064000001</v>
      </c>
      <c r="S444" s="199"/>
      <c r="T444" s="201">
        <f>SUM(T445:T467)</f>
        <v>0.073499999999999996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2" t="s">
        <v>78</v>
      </c>
      <c r="AT444" s="203" t="s">
        <v>67</v>
      </c>
      <c r="AU444" s="203" t="s">
        <v>76</v>
      </c>
      <c r="AY444" s="202" t="s">
        <v>126</v>
      </c>
      <c r="BK444" s="204">
        <f>SUM(BK445:BK467)</f>
        <v>0</v>
      </c>
    </row>
    <row r="445" s="2" customFormat="1" ht="16.5" customHeight="1">
      <c r="A445" s="41"/>
      <c r="B445" s="42"/>
      <c r="C445" s="207" t="s">
        <v>1219</v>
      </c>
      <c r="D445" s="207" t="s">
        <v>128</v>
      </c>
      <c r="E445" s="208" t="s">
        <v>1220</v>
      </c>
      <c r="F445" s="209" t="s">
        <v>1221</v>
      </c>
      <c r="G445" s="210" t="s">
        <v>240</v>
      </c>
      <c r="H445" s="211">
        <v>110.952</v>
      </c>
      <c r="I445" s="212"/>
      <c r="J445" s="213">
        <f>ROUND(I445*H445,2)</f>
        <v>0</v>
      </c>
      <c r="K445" s="209" t="s">
        <v>150</v>
      </c>
      <c r="L445" s="47"/>
      <c r="M445" s="214" t="s">
        <v>19</v>
      </c>
      <c r="N445" s="215" t="s">
        <v>39</v>
      </c>
      <c r="O445" s="87"/>
      <c r="P445" s="216">
        <f>O445*H445</f>
        <v>0</v>
      </c>
      <c r="Q445" s="216">
        <v>6.9999999999999994E-05</v>
      </c>
      <c r="R445" s="216">
        <f>Q445*H445</f>
        <v>0.0077666399999999991</v>
      </c>
      <c r="S445" s="216">
        <v>0</v>
      </c>
      <c r="T445" s="217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8" t="s">
        <v>180</v>
      </c>
      <c r="AT445" s="218" t="s">
        <v>128</v>
      </c>
      <c r="AU445" s="218" t="s">
        <v>78</v>
      </c>
      <c r="AY445" s="20" t="s">
        <v>126</v>
      </c>
      <c r="BE445" s="219">
        <f>IF(N445="základní",J445,0)</f>
        <v>0</v>
      </c>
      <c r="BF445" s="219">
        <f>IF(N445="snížená",J445,0)</f>
        <v>0</v>
      </c>
      <c r="BG445" s="219">
        <f>IF(N445="zákl. přenesená",J445,0)</f>
        <v>0</v>
      </c>
      <c r="BH445" s="219">
        <f>IF(N445="sníž. přenesená",J445,0)</f>
        <v>0</v>
      </c>
      <c r="BI445" s="219">
        <f>IF(N445="nulová",J445,0)</f>
        <v>0</v>
      </c>
      <c r="BJ445" s="20" t="s">
        <v>76</v>
      </c>
      <c r="BK445" s="219">
        <f>ROUND(I445*H445,2)</f>
        <v>0</v>
      </c>
      <c r="BL445" s="20" t="s">
        <v>180</v>
      </c>
      <c r="BM445" s="218" t="s">
        <v>1222</v>
      </c>
    </row>
    <row r="446" s="2" customFormat="1">
      <c r="A446" s="41"/>
      <c r="B446" s="42"/>
      <c r="C446" s="43"/>
      <c r="D446" s="264" t="s">
        <v>152</v>
      </c>
      <c r="E446" s="43"/>
      <c r="F446" s="265" t="s">
        <v>1223</v>
      </c>
      <c r="G446" s="43"/>
      <c r="H446" s="43"/>
      <c r="I446" s="266"/>
      <c r="J446" s="43"/>
      <c r="K446" s="43"/>
      <c r="L446" s="47"/>
      <c r="M446" s="267"/>
      <c r="N446" s="268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152</v>
      </c>
      <c r="AU446" s="20" t="s">
        <v>78</v>
      </c>
    </row>
    <row r="447" s="13" customFormat="1">
      <c r="A447" s="13"/>
      <c r="B447" s="220"/>
      <c r="C447" s="221"/>
      <c r="D447" s="222" t="s">
        <v>134</v>
      </c>
      <c r="E447" s="223" t="s">
        <v>19</v>
      </c>
      <c r="F447" s="224" t="s">
        <v>1224</v>
      </c>
      <c r="G447" s="221"/>
      <c r="H447" s="225">
        <v>68.400000000000006</v>
      </c>
      <c r="I447" s="226"/>
      <c r="J447" s="221"/>
      <c r="K447" s="221"/>
      <c r="L447" s="227"/>
      <c r="M447" s="228"/>
      <c r="N447" s="229"/>
      <c r="O447" s="229"/>
      <c r="P447" s="229"/>
      <c r="Q447" s="229"/>
      <c r="R447" s="229"/>
      <c r="S447" s="229"/>
      <c r="T447" s="23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1" t="s">
        <v>134</v>
      </c>
      <c r="AU447" s="231" t="s">
        <v>78</v>
      </c>
      <c r="AV447" s="13" t="s">
        <v>78</v>
      </c>
      <c r="AW447" s="13" t="s">
        <v>135</v>
      </c>
      <c r="AX447" s="13" t="s">
        <v>68</v>
      </c>
      <c r="AY447" s="231" t="s">
        <v>126</v>
      </c>
    </row>
    <row r="448" s="13" customFormat="1">
      <c r="A448" s="13"/>
      <c r="B448" s="220"/>
      <c r="C448" s="221"/>
      <c r="D448" s="222" t="s">
        <v>134</v>
      </c>
      <c r="E448" s="223" t="s">
        <v>19</v>
      </c>
      <c r="F448" s="224" t="s">
        <v>1225</v>
      </c>
      <c r="G448" s="221"/>
      <c r="H448" s="225">
        <v>1.2</v>
      </c>
      <c r="I448" s="226"/>
      <c r="J448" s="221"/>
      <c r="K448" s="221"/>
      <c r="L448" s="227"/>
      <c r="M448" s="228"/>
      <c r="N448" s="229"/>
      <c r="O448" s="229"/>
      <c r="P448" s="229"/>
      <c r="Q448" s="229"/>
      <c r="R448" s="229"/>
      <c r="S448" s="229"/>
      <c r="T448" s="23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1" t="s">
        <v>134</v>
      </c>
      <c r="AU448" s="231" t="s">
        <v>78</v>
      </c>
      <c r="AV448" s="13" t="s">
        <v>78</v>
      </c>
      <c r="AW448" s="13" t="s">
        <v>135</v>
      </c>
      <c r="AX448" s="13" t="s">
        <v>68</v>
      </c>
      <c r="AY448" s="231" t="s">
        <v>126</v>
      </c>
    </row>
    <row r="449" s="13" customFormat="1">
      <c r="A449" s="13"/>
      <c r="B449" s="220"/>
      <c r="C449" s="221"/>
      <c r="D449" s="222" t="s">
        <v>134</v>
      </c>
      <c r="E449" s="223" t="s">
        <v>19</v>
      </c>
      <c r="F449" s="224" t="s">
        <v>1226</v>
      </c>
      <c r="G449" s="221"/>
      <c r="H449" s="225">
        <v>4.4800000000000004</v>
      </c>
      <c r="I449" s="226"/>
      <c r="J449" s="221"/>
      <c r="K449" s="221"/>
      <c r="L449" s="227"/>
      <c r="M449" s="228"/>
      <c r="N449" s="229"/>
      <c r="O449" s="229"/>
      <c r="P449" s="229"/>
      <c r="Q449" s="229"/>
      <c r="R449" s="229"/>
      <c r="S449" s="229"/>
      <c r="T449" s="23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1" t="s">
        <v>134</v>
      </c>
      <c r="AU449" s="231" t="s">
        <v>78</v>
      </c>
      <c r="AV449" s="13" t="s">
        <v>78</v>
      </c>
      <c r="AW449" s="13" t="s">
        <v>135</v>
      </c>
      <c r="AX449" s="13" t="s">
        <v>68</v>
      </c>
      <c r="AY449" s="231" t="s">
        <v>126</v>
      </c>
    </row>
    <row r="450" s="13" customFormat="1">
      <c r="A450" s="13"/>
      <c r="B450" s="220"/>
      <c r="C450" s="221"/>
      <c r="D450" s="222" t="s">
        <v>134</v>
      </c>
      <c r="E450" s="223" t="s">
        <v>19</v>
      </c>
      <c r="F450" s="224" t="s">
        <v>1227</v>
      </c>
      <c r="G450" s="221"/>
      <c r="H450" s="225">
        <v>0.071999999999999995</v>
      </c>
      <c r="I450" s="226"/>
      <c r="J450" s="221"/>
      <c r="K450" s="221"/>
      <c r="L450" s="227"/>
      <c r="M450" s="228"/>
      <c r="N450" s="229"/>
      <c r="O450" s="229"/>
      <c r="P450" s="229"/>
      <c r="Q450" s="229"/>
      <c r="R450" s="229"/>
      <c r="S450" s="229"/>
      <c r="T450" s="23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1" t="s">
        <v>134</v>
      </c>
      <c r="AU450" s="231" t="s">
        <v>78</v>
      </c>
      <c r="AV450" s="13" t="s">
        <v>78</v>
      </c>
      <c r="AW450" s="13" t="s">
        <v>135</v>
      </c>
      <c r="AX450" s="13" t="s">
        <v>68</v>
      </c>
      <c r="AY450" s="231" t="s">
        <v>126</v>
      </c>
    </row>
    <row r="451" s="13" customFormat="1">
      <c r="A451" s="13"/>
      <c r="B451" s="220"/>
      <c r="C451" s="221"/>
      <c r="D451" s="222" t="s">
        <v>134</v>
      </c>
      <c r="E451" s="223" t="s">
        <v>19</v>
      </c>
      <c r="F451" s="224" t="s">
        <v>1228</v>
      </c>
      <c r="G451" s="221"/>
      <c r="H451" s="225">
        <v>36.799999999999997</v>
      </c>
      <c r="I451" s="226"/>
      <c r="J451" s="221"/>
      <c r="K451" s="221"/>
      <c r="L451" s="227"/>
      <c r="M451" s="228"/>
      <c r="N451" s="229"/>
      <c r="O451" s="229"/>
      <c r="P451" s="229"/>
      <c r="Q451" s="229"/>
      <c r="R451" s="229"/>
      <c r="S451" s="229"/>
      <c r="T451" s="23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1" t="s">
        <v>134</v>
      </c>
      <c r="AU451" s="231" t="s">
        <v>78</v>
      </c>
      <c r="AV451" s="13" t="s">
        <v>78</v>
      </c>
      <c r="AW451" s="13" t="s">
        <v>135</v>
      </c>
      <c r="AX451" s="13" t="s">
        <v>68</v>
      </c>
      <c r="AY451" s="231" t="s">
        <v>126</v>
      </c>
    </row>
    <row r="452" s="16" customFormat="1">
      <c r="A452" s="16"/>
      <c r="B452" s="253"/>
      <c r="C452" s="254"/>
      <c r="D452" s="222" t="s">
        <v>134</v>
      </c>
      <c r="E452" s="255" t="s">
        <v>19</v>
      </c>
      <c r="F452" s="256" t="s">
        <v>139</v>
      </c>
      <c r="G452" s="254"/>
      <c r="H452" s="257">
        <v>110.952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63" t="s">
        <v>134</v>
      </c>
      <c r="AU452" s="263" t="s">
        <v>78</v>
      </c>
      <c r="AV452" s="16" t="s">
        <v>133</v>
      </c>
      <c r="AW452" s="16" t="s">
        <v>135</v>
      </c>
      <c r="AX452" s="16" t="s">
        <v>76</v>
      </c>
      <c r="AY452" s="263" t="s">
        <v>126</v>
      </c>
    </row>
    <row r="453" s="2" customFormat="1" ht="16.5" customHeight="1">
      <c r="A453" s="41"/>
      <c r="B453" s="42"/>
      <c r="C453" s="269" t="s">
        <v>477</v>
      </c>
      <c r="D453" s="269" t="s">
        <v>222</v>
      </c>
      <c r="E453" s="270" t="s">
        <v>1229</v>
      </c>
      <c r="F453" s="271" t="s">
        <v>1230</v>
      </c>
      <c r="G453" s="272" t="s">
        <v>158</v>
      </c>
      <c r="H453" s="273">
        <v>95</v>
      </c>
      <c r="I453" s="274"/>
      <c r="J453" s="275">
        <f>ROUND(I453*H453,2)</f>
        <v>0</v>
      </c>
      <c r="K453" s="271" t="s">
        <v>880</v>
      </c>
      <c r="L453" s="276"/>
      <c r="M453" s="277" t="s">
        <v>19</v>
      </c>
      <c r="N453" s="278" t="s">
        <v>39</v>
      </c>
      <c r="O453" s="87"/>
      <c r="P453" s="216">
        <f>O453*H453</f>
        <v>0</v>
      </c>
      <c r="Q453" s="216">
        <v>0.71999999999999997</v>
      </c>
      <c r="R453" s="216">
        <f>Q453*H453</f>
        <v>68.399999999999991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151</v>
      </c>
      <c r="AT453" s="218" t="s">
        <v>222</v>
      </c>
      <c r="AU453" s="218" t="s">
        <v>78</v>
      </c>
      <c r="AY453" s="20" t="s">
        <v>126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76</v>
      </c>
      <c r="BK453" s="219">
        <f>ROUND(I453*H453,2)</f>
        <v>0</v>
      </c>
      <c r="BL453" s="20" t="s">
        <v>133</v>
      </c>
      <c r="BM453" s="218" t="s">
        <v>1231</v>
      </c>
    </row>
    <row r="454" s="2" customFormat="1" ht="16.5" customHeight="1">
      <c r="A454" s="41"/>
      <c r="B454" s="42"/>
      <c r="C454" s="269" t="s">
        <v>1232</v>
      </c>
      <c r="D454" s="269" t="s">
        <v>222</v>
      </c>
      <c r="E454" s="270" t="s">
        <v>1233</v>
      </c>
      <c r="F454" s="271" t="s">
        <v>1234</v>
      </c>
      <c r="G454" s="272" t="s">
        <v>131</v>
      </c>
      <c r="H454" s="273">
        <v>4</v>
      </c>
      <c r="I454" s="274"/>
      <c r="J454" s="275">
        <f>ROUND(I454*H454,2)</f>
        <v>0</v>
      </c>
      <c r="K454" s="271" t="s">
        <v>880</v>
      </c>
      <c r="L454" s="276"/>
      <c r="M454" s="277" t="s">
        <v>19</v>
      </c>
      <c r="N454" s="278" t="s">
        <v>39</v>
      </c>
      <c r="O454" s="87"/>
      <c r="P454" s="216">
        <f>O454*H454</f>
        <v>0</v>
      </c>
      <c r="Q454" s="216">
        <v>0.29999999999999999</v>
      </c>
      <c r="R454" s="216">
        <f>Q454*H454</f>
        <v>1.2</v>
      </c>
      <c r="S454" s="216">
        <v>0</v>
      </c>
      <c r="T454" s="217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18" t="s">
        <v>241</v>
      </c>
      <c r="AT454" s="218" t="s">
        <v>222</v>
      </c>
      <c r="AU454" s="218" t="s">
        <v>78</v>
      </c>
      <c r="AY454" s="20" t="s">
        <v>126</v>
      </c>
      <c r="BE454" s="219">
        <f>IF(N454="základní",J454,0)</f>
        <v>0</v>
      </c>
      <c r="BF454" s="219">
        <f>IF(N454="snížená",J454,0)</f>
        <v>0</v>
      </c>
      <c r="BG454" s="219">
        <f>IF(N454="zákl. přenesená",J454,0)</f>
        <v>0</v>
      </c>
      <c r="BH454" s="219">
        <f>IF(N454="sníž. přenesená",J454,0)</f>
        <v>0</v>
      </c>
      <c r="BI454" s="219">
        <f>IF(N454="nulová",J454,0)</f>
        <v>0</v>
      </c>
      <c r="BJ454" s="20" t="s">
        <v>76</v>
      </c>
      <c r="BK454" s="219">
        <f>ROUND(I454*H454,2)</f>
        <v>0</v>
      </c>
      <c r="BL454" s="20" t="s">
        <v>180</v>
      </c>
      <c r="BM454" s="218" t="s">
        <v>1235</v>
      </c>
    </row>
    <row r="455" s="13" customFormat="1">
      <c r="A455" s="13"/>
      <c r="B455" s="220"/>
      <c r="C455" s="221"/>
      <c r="D455" s="222" t="s">
        <v>134</v>
      </c>
      <c r="E455" s="223" t="s">
        <v>19</v>
      </c>
      <c r="F455" s="224" t="s">
        <v>133</v>
      </c>
      <c r="G455" s="221"/>
      <c r="H455" s="225">
        <v>4</v>
      </c>
      <c r="I455" s="226"/>
      <c r="J455" s="221"/>
      <c r="K455" s="221"/>
      <c r="L455" s="227"/>
      <c r="M455" s="228"/>
      <c r="N455" s="229"/>
      <c r="O455" s="229"/>
      <c r="P455" s="229"/>
      <c r="Q455" s="229"/>
      <c r="R455" s="229"/>
      <c r="S455" s="229"/>
      <c r="T455" s="23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1" t="s">
        <v>134</v>
      </c>
      <c r="AU455" s="231" t="s">
        <v>78</v>
      </c>
      <c r="AV455" s="13" t="s">
        <v>78</v>
      </c>
      <c r="AW455" s="13" t="s">
        <v>135</v>
      </c>
      <c r="AX455" s="13" t="s">
        <v>76</v>
      </c>
      <c r="AY455" s="231" t="s">
        <v>126</v>
      </c>
    </row>
    <row r="456" s="2" customFormat="1" ht="16.5" customHeight="1">
      <c r="A456" s="41"/>
      <c r="B456" s="42"/>
      <c r="C456" s="269" t="s">
        <v>481</v>
      </c>
      <c r="D456" s="269" t="s">
        <v>222</v>
      </c>
      <c r="E456" s="270" t="s">
        <v>1236</v>
      </c>
      <c r="F456" s="271" t="s">
        <v>1237</v>
      </c>
      <c r="G456" s="272" t="s">
        <v>131</v>
      </c>
      <c r="H456" s="273">
        <v>8</v>
      </c>
      <c r="I456" s="274"/>
      <c r="J456" s="275">
        <f>ROUND(I456*H456,2)</f>
        <v>0</v>
      </c>
      <c r="K456" s="271" t="s">
        <v>880</v>
      </c>
      <c r="L456" s="276"/>
      <c r="M456" s="277" t="s">
        <v>19</v>
      </c>
      <c r="N456" s="278" t="s">
        <v>39</v>
      </c>
      <c r="O456" s="87"/>
      <c r="P456" s="216">
        <f>O456*H456</f>
        <v>0</v>
      </c>
      <c r="Q456" s="216">
        <v>0.56000000000000005</v>
      </c>
      <c r="R456" s="216">
        <f>Q456*H456</f>
        <v>4.4800000000000004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241</v>
      </c>
      <c r="AT456" s="218" t="s">
        <v>222</v>
      </c>
      <c r="AU456" s="218" t="s">
        <v>78</v>
      </c>
      <c r="AY456" s="20" t="s">
        <v>126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76</v>
      </c>
      <c r="BK456" s="219">
        <f>ROUND(I456*H456,2)</f>
        <v>0</v>
      </c>
      <c r="BL456" s="20" t="s">
        <v>180</v>
      </c>
      <c r="BM456" s="218" t="s">
        <v>1238</v>
      </c>
    </row>
    <row r="457" s="2" customFormat="1" ht="16.5" customHeight="1">
      <c r="A457" s="41"/>
      <c r="B457" s="42"/>
      <c r="C457" s="269" t="s">
        <v>1239</v>
      </c>
      <c r="D457" s="269" t="s">
        <v>222</v>
      </c>
      <c r="E457" s="270" t="s">
        <v>1240</v>
      </c>
      <c r="F457" s="271" t="s">
        <v>1241</v>
      </c>
      <c r="G457" s="272" t="s">
        <v>131</v>
      </c>
      <c r="H457" s="273">
        <v>48</v>
      </c>
      <c r="I457" s="274"/>
      <c r="J457" s="275">
        <f>ROUND(I457*H457,2)</f>
        <v>0</v>
      </c>
      <c r="K457" s="271" t="s">
        <v>880</v>
      </c>
      <c r="L457" s="276"/>
      <c r="M457" s="277" t="s">
        <v>19</v>
      </c>
      <c r="N457" s="278" t="s">
        <v>39</v>
      </c>
      <c r="O457" s="87"/>
      <c r="P457" s="216">
        <f>O457*H457</f>
        <v>0</v>
      </c>
      <c r="Q457" s="216">
        <v>0.0015</v>
      </c>
      <c r="R457" s="216">
        <f>Q457*H457</f>
        <v>0.072000000000000008</v>
      </c>
      <c r="S457" s="216">
        <v>0</v>
      </c>
      <c r="T457" s="217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8" t="s">
        <v>241</v>
      </c>
      <c r="AT457" s="218" t="s">
        <v>222</v>
      </c>
      <c r="AU457" s="218" t="s">
        <v>78</v>
      </c>
      <c r="AY457" s="20" t="s">
        <v>126</v>
      </c>
      <c r="BE457" s="219">
        <f>IF(N457="základní",J457,0)</f>
        <v>0</v>
      </c>
      <c r="BF457" s="219">
        <f>IF(N457="snížená",J457,0)</f>
        <v>0</v>
      </c>
      <c r="BG457" s="219">
        <f>IF(N457="zákl. přenesená",J457,0)</f>
        <v>0</v>
      </c>
      <c r="BH457" s="219">
        <f>IF(N457="sníž. přenesená",J457,0)</f>
        <v>0</v>
      </c>
      <c r="BI457" s="219">
        <f>IF(N457="nulová",J457,0)</f>
        <v>0</v>
      </c>
      <c r="BJ457" s="20" t="s">
        <v>76</v>
      </c>
      <c r="BK457" s="219">
        <f>ROUND(I457*H457,2)</f>
        <v>0</v>
      </c>
      <c r="BL457" s="20" t="s">
        <v>180</v>
      </c>
      <c r="BM457" s="218" t="s">
        <v>1242</v>
      </c>
    </row>
    <row r="458" s="2" customFormat="1" ht="16.5" customHeight="1">
      <c r="A458" s="41"/>
      <c r="B458" s="42"/>
      <c r="C458" s="269" t="s">
        <v>488</v>
      </c>
      <c r="D458" s="269" t="s">
        <v>222</v>
      </c>
      <c r="E458" s="270" t="s">
        <v>1243</v>
      </c>
      <c r="F458" s="271" t="s">
        <v>1244</v>
      </c>
      <c r="G458" s="272" t="s">
        <v>1245</v>
      </c>
      <c r="H458" s="273">
        <v>230</v>
      </c>
      <c r="I458" s="274"/>
      <c r="J458" s="275">
        <f>ROUND(I458*H458,2)</f>
        <v>0</v>
      </c>
      <c r="K458" s="271" t="s">
        <v>880</v>
      </c>
      <c r="L458" s="276"/>
      <c r="M458" s="277" t="s">
        <v>19</v>
      </c>
      <c r="N458" s="278" t="s">
        <v>39</v>
      </c>
      <c r="O458" s="87"/>
      <c r="P458" s="216">
        <f>O458*H458</f>
        <v>0</v>
      </c>
      <c r="Q458" s="216">
        <v>0.16</v>
      </c>
      <c r="R458" s="216">
        <f>Q458*H458</f>
        <v>36.800000000000004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151</v>
      </c>
      <c r="AT458" s="218" t="s">
        <v>222</v>
      </c>
      <c r="AU458" s="218" t="s">
        <v>78</v>
      </c>
      <c r="AY458" s="20" t="s">
        <v>126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76</v>
      </c>
      <c r="BK458" s="219">
        <f>ROUND(I458*H458,2)</f>
        <v>0</v>
      </c>
      <c r="BL458" s="20" t="s">
        <v>133</v>
      </c>
      <c r="BM458" s="218" t="s">
        <v>1246</v>
      </c>
    </row>
    <row r="459" s="2" customFormat="1" ht="16.5" customHeight="1">
      <c r="A459" s="41"/>
      <c r="B459" s="42"/>
      <c r="C459" s="207" t="s">
        <v>1247</v>
      </c>
      <c r="D459" s="207" t="s">
        <v>128</v>
      </c>
      <c r="E459" s="208" t="s">
        <v>1248</v>
      </c>
      <c r="F459" s="209" t="s">
        <v>1249</v>
      </c>
      <c r="G459" s="210" t="s">
        <v>240</v>
      </c>
      <c r="H459" s="211">
        <v>4.2000000000000002</v>
      </c>
      <c r="I459" s="212"/>
      <c r="J459" s="213">
        <f>ROUND(I459*H459,2)</f>
        <v>0</v>
      </c>
      <c r="K459" s="209" t="s">
        <v>150</v>
      </c>
      <c r="L459" s="47"/>
      <c r="M459" s="214" t="s">
        <v>19</v>
      </c>
      <c r="N459" s="215" t="s">
        <v>39</v>
      </c>
      <c r="O459" s="87"/>
      <c r="P459" s="216">
        <f>O459*H459</f>
        <v>0</v>
      </c>
      <c r="Q459" s="216">
        <v>6.9999999999999994E-05</v>
      </c>
      <c r="R459" s="216">
        <f>Q459*H459</f>
        <v>0.00029399999999999999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180</v>
      </c>
      <c r="AT459" s="218" t="s">
        <v>128</v>
      </c>
      <c r="AU459" s="218" t="s">
        <v>78</v>
      </c>
      <c r="AY459" s="20" t="s">
        <v>126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76</v>
      </c>
      <c r="BK459" s="219">
        <f>ROUND(I459*H459,2)</f>
        <v>0</v>
      </c>
      <c r="BL459" s="20" t="s">
        <v>180</v>
      </c>
      <c r="BM459" s="218" t="s">
        <v>1250</v>
      </c>
    </row>
    <row r="460" s="2" customFormat="1">
      <c r="A460" s="41"/>
      <c r="B460" s="42"/>
      <c r="C460" s="43"/>
      <c r="D460" s="264" t="s">
        <v>152</v>
      </c>
      <c r="E460" s="43"/>
      <c r="F460" s="265" t="s">
        <v>1251</v>
      </c>
      <c r="G460" s="43"/>
      <c r="H460" s="43"/>
      <c r="I460" s="266"/>
      <c r="J460" s="43"/>
      <c r="K460" s="43"/>
      <c r="L460" s="47"/>
      <c r="M460" s="267"/>
      <c r="N460" s="268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152</v>
      </c>
      <c r="AU460" s="20" t="s">
        <v>78</v>
      </c>
    </row>
    <row r="461" s="13" customFormat="1">
      <c r="A461" s="13"/>
      <c r="B461" s="220"/>
      <c r="C461" s="221"/>
      <c r="D461" s="222" t="s">
        <v>134</v>
      </c>
      <c r="E461" s="223" t="s">
        <v>19</v>
      </c>
      <c r="F461" s="224" t="s">
        <v>1252</v>
      </c>
      <c r="G461" s="221"/>
      <c r="H461" s="225">
        <v>4.2000000000000002</v>
      </c>
      <c r="I461" s="226"/>
      <c r="J461" s="221"/>
      <c r="K461" s="221"/>
      <c r="L461" s="227"/>
      <c r="M461" s="228"/>
      <c r="N461" s="229"/>
      <c r="O461" s="229"/>
      <c r="P461" s="229"/>
      <c r="Q461" s="229"/>
      <c r="R461" s="229"/>
      <c r="S461" s="229"/>
      <c r="T461" s="23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1" t="s">
        <v>134</v>
      </c>
      <c r="AU461" s="231" t="s">
        <v>78</v>
      </c>
      <c r="AV461" s="13" t="s">
        <v>78</v>
      </c>
      <c r="AW461" s="13" t="s">
        <v>135</v>
      </c>
      <c r="AX461" s="13" t="s">
        <v>76</v>
      </c>
      <c r="AY461" s="231" t="s">
        <v>126</v>
      </c>
    </row>
    <row r="462" s="2" customFormat="1" ht="16.5" customHeight="1">
      <c r="A462" s="41"/>
      <c r="B462" s="42"/>
      <c r="C462" s="269" t="s">
        <v>492</v>
      </c>
      <c r="D462" s="269" t="s">
        <v>222</v>
      </c>
      <c r="E462" s="270" t="s">
        <v>1253</v>
      </c>
      <c r="F462" s="271" t="s">
        <v>1254</v>
      </c>
      <c r="G462" s="272" t="s">
        <v>131</v>
      </c>
      <c r="H462" s="273">
        <v>4</v>
      </c>
      <c r="I462" s="274"/>
      <c r="J462" s="275">
        <f>ROUND(I462*H462,2)</f>
        <v>0</v>
      </c>
      <c r="K462" s="271" t="s">
        <v>880</v>
      </c>
      <c r="L462" s="276"/>
      <c r="M462" s="277" t="s">
        <v>19</v>
      </c>
      <c r="N462" s="278" t="s">
        <v>39</v>
      </c>
      <c r="O462" s="87"/>
      <c r="P462" s="216">
        <f>O462*H462</f>
        <v>0</v>
      </c>
      <c r="Q462" s="216">
        <v>1.05</v>
      </c>
      <c r="R462" s="216">
        <f>Q462*H462</f>
        <v>4.2000000000000002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241</v>
      </c>
      <c r="AT462" s="218" t="s">
        <v>222</v>
      </c>
      <c r="AU462" s="218" t="s">
        <v>78</v>
      </c>
      <c r="AY462" s="20" t="s">
        <v>126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76</v>
      </c>
      <c r="BK462" s="219">
        <f>ROUND(I462*H462,2)</f>
        <v>0</v>
      </c>
      <c r="BL462" s="20" t="s">
        <v>180</v>
      </c>
      <c r="BM462" s="218" t="s">
        <v>1255</v>
      </c>
    </row>
    <row r="463" s="13" customFormat="1">
      <c r="A463" s="13"/>
      <c r="B463" s="220"/>
      <c r="C463" s="221"/>
      <c r="D463" s="222" t="s">
        <v>134</v>
      </c>
      <c r="E463" s="223" t="s">
        <v>19</v>
      </c>
      <c r="F463" s="224" t="s">
        <v>133</v>
      </c>
      <c r="G463" s="221"/>
      <c r="H463" s="225">
        <v>4</v>
      </c>
      <c r="I463" s="226"/>
      <c r="J463" s="221"/>
      <c r="K463" s="221"/>
      <c r="L463" s="227"/>
      <c r="M463" s="228"/>
      <c r="N463" s="229"/>
      <c r="O463" s="229"/>
      <c r="P463" s="229"/>
      <c r="Q463" s="229"/>
      <c r="R463" s="229"/>
      <c r="S463" s="229"/>
      <c r="T463" s="23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1" t="s">
        <v>134</v>
      </c>
      <c r="AU463" s="231" t="s">
        <v>78</v>
      </c>
      <c r="AV463" s="13" t="s">
        <v>78</v>
      </c>
      <c r="AW463" s="13" t="s">
        <v>135</v>
      </c>
      <c r="AX463" s="13" t="s">
        <v>76</v>
      </c>
      <c r="AY463" s="231" t="s">
        <v>126</v>
      </c>
    </row>
    <row r="464" s="2" customFormat="1" ht="16.5" customHeight="1">
      <c r="A464" s="41"/>
      <c r="B464" s="42"/>
      <c r="C464" s="207" t="s">
        <v>1256</v>
      </c>
      <c r="D464" s="207" t="s">
        <v>128</v>
      </c>
      <c r="E464" s="208" t="s">
        <v>1257</v>
      </c>
      <c r="F464" s="209" t="s">
        <v>1258</v>
      </c>
      <c r="G464" s="210" t="s">
        <v>158</v>
      </c>
      <c r="H464" s="211">
        <v>73.5</v>
      </c>
      <c r="I464" s="212"/>
      <c r="J464" s="213">
        <f>ROUND(I464*H464,2)</f>
        <v>0</v>
      </c>
      <c r="K464" s="209" t="s">
        <v>150</v>
      </c>
      <c r="L464" s="47"/>
      <c r="M464" s="214" t="s">
        <v>19</v>
      </c>
      <c r="N464" s="215" t="s">
        <v>39</v>
      </c>
      <c r="O464" s="87"/>
      <c r="P464" s="216">
        <f>O464*H464</f>
        <v>0</v>
      </c>
      <c r="Q464" s="216">
        <v>4.0000000000000003E-05</v>
      </c>
      <c r="R464" s="216">
        <f>Q464*H464</f>
        <v>0.0029400000000000003</v>
      </c>
      <c r="S464" s="216">
        <v>0.001</v>
      </c>
      <c r="T464" s="217">
        <f>S464*H464</f>
        <v>0.073499999999999996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18" t="s">
        <v>133</v>
      </c>
      <c r="AT464" s="218" t="s">
        <v>128</v>
      </c>
      <c r="AU464" s="218" t="s">
        <v>78</v>
      </c>
      <c r="AY464" s="20" t="s">
        <v>126</v>
      </c>
      <c r="BE464" s="219">
        <f>IF(N464="základní",J464,0)</f>
        <v>0</v>
      </c>
      <c r="BF464" s="219">
        <f>IF(N464="snížená",J464,0)</f>
        <v>0</v>
      </c>
      <c r="BG464" s="219">
        <f>IF(N464="zákl. přenesená",J464,0)</f>
        <v>0</v>
      </c>
      <c r="BH464" s="219">
        <f>IF(N464="sníž. přenesená",J464,0)</f>
        <v>0</v>
      </c>
      <c r="BI464" s="219">
        <f>IF(N464="nulová",J464,0)</f>
        <v>0</v>
      </c>
      <c r="BJ464" s="20" t="s">
        <v>76</v>
      </c>
      <c r="BK464" s="219">
        <f>ROUND(I464*H464,2)</f>
        <v>0</v>
      </c>
      <c r="BL464" s="20" t="s">
        <v>133</v>
      </c>
      <c r="BM464" s="218" t="s">
        <v>1259</v>
      </c>
    </row>
    <row r="465" s="2" customFormat="1">
      <c r="A465" s="41"/>
      <c r="B465" s="42"/>
      <c r="C465" s="43"/>
      <c r="D465" s="264" t="s">
        <v>152</v>
      </c>
      <c r="E465" s="43"/>
      <c r="F465" s="265" t="s">
        <v>1260</v>
      </c>
      <c r="G465" s="43"/>
      <c r="H465" s="43"/>
      <c r="I465" s="266"/>
      <c r="J465" s="43"/>
      <c r="K465" s="43"/>
      <c r="L465" s="47"/>
      <c r="M465" s="267"/>
      <c r="N465" s="268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152</v>
      </c>
      <c r="AU465" s="20" t="s">
        <v>78</v>
      </c>
    </row>
    <row r="466" s="2" customFormat="1">
      <c r="A466" s="41"/>
      <c r="B466" s="42"/>
      <c r="C466" s="43"/>
      <c r="D466" s="222" t="s">
        <v>1261</v>
      </c>
      <c r="E466" s="43"/>
      <c r="F466" s="284" t="s">
        <v>1262</v>
      </c>
      <c r="G466" s="43"/>
      <c r="H466" s="43"/>
      <c r="I466" s="266"/>
      <c r="J466" s="43"/>
      <c r="K466" s="43"/>
      <c r="L466" s="47"/>
      <c r="M466" s="267"/>
      <c r="N466" s="268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1261</v>
      </c>
      <c r="AU466" s="20" t="s">
        <v>78</v>
      </c>
    </row>
    <row r="467" s="2" customFormat="1" ht="16.5" customHeight="1">
      <c r="A467" s="41"/>
      <c r="B467" s="42"/>
      <c r="C467" s="269" t="s">
        <v>498</v>
      </c>
      <c r="D467" s="269" t="s">
        <v>222</v>
      </c>
      <c r="E467" s="270" t="s">
        <v>1263</v>
      </c>
      <c r="F467" s="271" t="s">
        <v>1264</v>
      </c>
      <c r="G467" s="272" t="s">
        <v>131</v>
      </c>
      <c r="H467" s="273">
        <v>55</v>
      </c>
      <c r="I467" s="274"/>
      <c r="J467" s="275">
        <f>ROUND(I467*H467,2)</f>
        <v>0</v>
      </c>
      <c r="K467" s="271" t="s">
        <v>150</v>
      </c>
      <c r="L467" s="276"/>
      <c r="M467" s="277" t="s">
        <v>19</v>
      </c>
      <c r="N467" s="278" t="s">
        <v>39</v>
      </c>
      <c r="O467" s="87"/>
      <c r="P467" s="216">
        <f>O467*H467</f>
        <v>0</v>
      </c>
      <c r="Q467" s="216">
        <v>0.00071000000000000002</v>
      </c>
      <c r="R467" s="216">
        <f>Q467*H467</f>
        <v>0.039050000000000001</v>
      </c>
      <c r="S467" s="216">
        <v>0</v>
      </c>
      <c r="T467" s="217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151</v>
      </c>
      <c r="AT467" s="218" t="s">
        <v>222</v>
      </c>
      <c r="AU467" s="218" t="s">
        <v>78</v>
      </c>
      <c r="AY467" s="20" t="s">
        <v>126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76</v>
      </c>
      <c r="BK467" s="219">
        <f>ROUND(I467*H467,2)</f>
        <v>0</v>
      </c>
      <c r="BL467" s="20" t="s">
        <v>133</v>
      </c>
      <c r="BM467" s="218" t="s">
        <v>1265</v>
      </c>
    </row>
    <row r="468" s="12" customFormat="1" ht="22.8" customHeight="1">
      <c r="A468" s="12"/>
      <c r="B468" s="191"/>
      <c r="C468" s="192"/>
      <c r="D468" s="193" t="s">
        <v>67</v>
      </c>
      <c r="E468" s="205" t="s">
        <v>1266</v>
      </c>
      <c r="F468" s="205" t="s">
        <v>1267</v>
      </c>
      <c r="G468" s="192"/>
      <c r="H468" s="192"/>
      <c r="I468" s="195"/>
      <c r="J468" s="206">
        <f>BK468</f>
        <v>0</v>
      </c>
      <c r="K468" s="192"/>
      <c r="L468" s="197"/>
      <c r="M468" s="198"/>
      <c r="N468" s="199"/>
      <c r="O468" s="199"/>
      <c r="P468" s="200">
        <f>SUM(P469:P474)</f>
        <v>0</v>
      </c>
      <c r="Q468" s="199"/>
      <c r="R468" s="200">
        <f>SUM(R469:R474)</f>
        <v>0.31105365000000001</v>
      </c>
      <c r="S468" s="199"/>
      <c r="T468" s="201">
        <f>SUM(T469:T474)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2" t="s">
        <v>78</v>
      </c>
      <c r="AT468" s="203" t="s">
        <v>67</v>
      </c>
      <c r="AU468" s="203" t="s">
        <v>76</v>
      </c>
      <c r="AY468" s="202" t="s">
        <v>126</v>
      </c>
      <c r="BK468" s="204">
        <f>SUM(BK469:BK474)</f>
        <v>0</v>
      </c>
    </row>
    <row r="469" s="2" customFormat="1" ht="16.5" customHeight="1">
      <c r="A469" s="41"/>
      <c r="B469" s="42"/>
      <c r="C469" s="207" t="s">
        <v>1268</v>
      </c>
      <c r="D469" s="207" t="s">
        <v>128</v>
      </c>
      <c r="E469" s="208" t="s">
        <v>1269</v>
      </c>
      <c r="F469" s="209" t="s">
        <v>1270</v>
      </c>
      <c r="G469" s="210" t="s">
        <v>144</v>
      </c>
      <c r="H469" s="211">
        <v>139.625</v>
      </c>
      <c r="I469" s="212"/>
      <c r="J469" s="213">
        <f>ROUND(I469*H469,2)</f>
        <v>0</v>
      </c>
      <c r="K469" s="209" t="s">
        <v>880</v>
      </c>
      <c r="L469" s="47"/>
      <c r="M469" s="214" t="s">
        <v>19</v>
      </c>
      <c r="N469" s="215" t="s">
        <v>39</v>
      </c>
      <c r="O469" s="87"/>
      <c r="P469" s="216">
        <f>O469*H469</f>
        <v>0</v>
      </c>
      <c r="Q469" s="216">
        <v>0</v>
      </c>
      <c r="R469" s="216">
        <f>Q469*H469</f>
        <v>0</v>
      </c>
      <c r="S469" s="216">
        <v>0</v>
      </c>
      <c r="T469" s="217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8" t="s">
        <v>180</v>
      </c>
      <c r="AT469" s="218" t="s">
        <v>128</v>
      </c>
      <c r="AU469" s="218" t="s">
        <v>78</v>
      </c>
      <c r="AY469" s="20" t="s">
        <v>126</v>
      </c>
      <c r="BE469" s="219">
        <f>IF(N469="základní",J469,0)</f>
        <v>0</v>
      </c>
      <c r="BF469" s="219">
        <f>IF(N469="snížená",J469,0)</f>
        <v>0</v>
      </c>
      <c r="BG469" s="219">
        <f>IF(N469="zákl. přenesená",J469,0)</f>
        <v>0</v>
      </c>
      <c r="BH469" s="219">
        <f>IF(N469="sníž. přenesená",J469,0)</f>
        <v>0</v>
      </c>
      <c r="BI469" s="219">
        <f>IF(N469="nulová",J469,0)</f>
        <v>0</v>
      </c>
      <c r="BJ469" s="20" t="s">
        <v>76</v>
      </c>
      <c r="BK469" s="219">
        <f>ROUND(I469*H469,2)</f>
        <v>0</v>
      </c>
      <c r="BL469" s="20" t="s">
        <v>180</v>
      </c>
      <c r="BM469" s="218" t="s">
        <v>1271</v>
      </c>
    </row>
    <row r="470" s="2" customFormat="1" ht="24.15" customHeight="1">
      <c r="A470" s="41"/>
      <c r="B470" s="42"/>
      <c r="C470" s="269" t="s">
        <v>505</v>
      </c>
      <c r="D470" s="269" t="s">
        <v>222</v>
      </c>
      <c r="E470" s="270" t="s">
        <v>1272</v>
      </c>
      <c r="F470" s="271" t="s">
        <v>1273</v>
      </c>
      <c r="G470" s="272" t="s">
        <v>144</v>
      </c>
      <c r="H470" s="273">
        <v>139.625</v>
      </c>
      <c r="I470" s="274"/>
      <c r="J470" s="275">
        <f>ROUND(I470*H470,2)</f>
        <v>0</v>
      </c>
      <c r="K470" s="271" t="s">
        <v>880</v>
      </c>
      <c r="L470" s="276"/>
      <c r="M470" s="277" t="s">
        <v>19</v>
      </c>
      <c r="N470" s="278" t="s">
        <v>39</v>
      </c>
      <c r="O470" s="87"/>
      <c r="P470" s="216">
        <f>O470*H470</f>
        <v>0</v>
      </c>
      <c r="Q470" s="216">
        <v>0.00141</v>
      </c>
      <c r="R470" s="216">
        <f>Q470*H470</f>
        <v>0.19687125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241</v>
      </c>
      <c r="AT470" s="218" t="s">
        <v>222</v>
      </c>
      <c r="AU470" s="218" t="s">
        <v>78</v>
      </c>
      <c r="AY470" s="20" t="s">
        <v>126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76</v>
      </c>
      <c r="BK470" s="219">
        <f>ROUND(I470*H470,2)</f>
        <v>0</v>
      </c>
      <c r="BL470" s="20" t="s">
        <v>180</v>
      </c>
      <c r="BM470" s="218" t="s">
        <v>1274</v>
      </c>
    </row>
    <row r="471" s="13" customFormat="1">
      <c r="A471" s="13"/>
      <c r="B471" s="220"/>
      <c r="C471" s="221"/>
      <c r="D471" s="222" t="s">
        <v>134</v>
      </c>
      <c r="E471" s="223" t="s">
        <v>19</v>
      </c>
      <c r="F471" s="224" t="s">
        <v>1275</v>
      </c>
      <c r="G471" s="221"/>
      <c r="H471" s="225">
        <v>139.625</v>
      </c>
      <c r="I471" s="226"/>
      <c r="J471" s="221"/>
      <c r="K471" s="221"/>
      <c r="L471" s="227"/>
      <c r="M471" s="228"/>
      <c r="N471" s="229"/>
      <c r="O471" s="229"/>
      <c r="P471" s="229"/>
      <c r="Q471" s="229"/>
      <c r="R471" s="229"/>
      <c r="S471" s="229"/>
      <c r="T471" s="23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1" t="s">
        <v>134</v>
      </c>
      <c r="AU471" s="231" t="s">
        <v>78</v>
      </c>
      <c r="AV471" s="13" t="s">
        <v>78</v>
      </c>
      <c r="AW471" s="13" t="s">
        <v>135</v>
      </c>
      <c r="AX471" s="13" t="s">
        <v>76</v>
      </c>
      <c r="AY471" s="231" t="s">
        <v>126</v>
      </c>
    </row>
    <row r="472" s="2" customFormat="1" ht="16.5" customHeight="1">
      <c r="A472" s="41"/>
      <c r="B472" s="42"/>
      <c r="C472" s="207" t="s">
        <v>1276</v>
      </c>
      <c r="D472" s="207" t="s">
        <v>128</v>
      </c>
      <c r="E472" s="208" t="s">
        <v>1277</v>
      </c>
      <c r="F472" s="209" t="s">
        <v>1270</v>
      </c>
      <c r="G472" s="210" t="s">
        <v>144</v>
      </c>
      <c r="H472" s="211">
        <v>150.24000000000001</v>
      </c>
      <c r="I472" s="212"/>
      <c r="J472" s="213">
        <f>ROUND(I472*H472,2)</f>
        <v>0</v>
      </c>
      <c r="K472" s="209" t="s">
        <v>880</v>
      </c>
      <c r="L472" s="47"/>
      <c r="M472" s="214" t="s">
        <v>19</v>
      </c>
      <c r="N472" s="215" t="s">
        <v>39</v>
      </c>
      <c r="O472" s="87"/>
      <c r="P472" s="216">
        <f>O472*H472</f>
        <v>0</v>
      </c>
      <c r="Q472" s="216">
        <v>0</v>
      </c>
      <c r="R472" s="216">
        <f>Q472*H472</f>
        <v>0</v>
      </c>
      <c r="S472" s="216">
        <v>0</v>
      </c>
      <c r="T472" s="217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8" t="s">
        <v>180</v>
      </c>
      <c r="AT472" s="218" t="s">
        <v>128</v>
      </c>
      <c r="AU472" s="218" t="s">
        <v>78</v>
      </c>
      <c r="AY472" s="20" t="s">
        <v>126</v>
      </c>
      <c r="BE472" s="219">
        <f>IF(N472="základní",J472,0)</f>
        <v>0</v>
      </c>
      <c r="BF472" s="219">
        <f>IF(N472="snížená",J472,0)</f>
        <v>0</v>
      </c>
      <c r="BG472" s="219">
        <f>IF(N472="zákl. přenesená",J472,0)</f>
        <v>0</v>
      </c>
      <c r="BH472" s="219">
        <f>IF(N472="sníž. přenesená",J472,0)</f>
        <v>0</v>
      </c>
      <c r="BI472" s="219">
        <f>IF(N472="nulová",J472,0)</f>
        <v>0</v>
      </c>
      <c r="BJ472" s="20" t="s">
        <v>76</v>
      </c>
      <c r="BK472" s="219">
        <f>ROUND(I472*H472,2)</f>
        <v>0</v>
      </c>
      <c r="BL472" s="20" t="s">
        <v>180</v>
      </c>
      <c r="BM472" s="218" t="s">
        <v>1278</v>
      </c>
    </row>
    <row r="473" s="2" customFormat="1" ht="24.15" customHeight="1">
      <c r="A473" s="41"/>
      <c r="B473" s="42"/>
      <c r="C473" s="269" t="s">
        <v>509</v>
      </c>
      <c r="D473" s="269" t="s">
        <v>222</v>
      </c>
      <c r="E473" s="270" t="s">
        <v>1279</v>
      </c>
      <c r="F473" s="271" t="s">
        <v>1280</v>
      </c>
      <c r="G473" s="272" t="s">
        <v>144</v>
      </c>
      <c r="H473" s="273">
        <v>150.24000000000001</v>
      </c>
      <c r="I473" s="274"/>
      <c r="J473" s="275">
        <f>ROUND(I473*H473,2)</f>
        <v>0</v>
      </c>
      <c r="K473" s="271" t="s">
        <v>880</v>
      </c>
      <c r="L473" s="276"/>
      <c r="M473" s="277" t="s">
        <v>19</v>
      </c>
      <c r="N473" s="278" t="s">
        <v>39</v>
      </c>
      <c r="O473" s="87"/>
      <c r="P473" s="216">
        <f>O473*H473</f>
        <v>0</v>
      </c>
      <c r="Q473" s="216">
        <v>0.00076000000000000004</v>
      </c>
      <c r="R473" s="216">
        <f>Q473*H473</f>
        <v>0.11418240000000002</v>
      </c>
      <c r="S473" s="216">
        <v>0</v>
      </c>
      <c r="T473" s="217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8" t="s">
        <v>241</v>
      </c>
      <c r="AT473" s="218" t="s">
        <v>222</v>
      </c>
      <c r="AU473" s="218" t="s">
        <v>78</v>
      </c>
      <c r="AY473" s="20" t="s">
        <v>126</v>
      </c>
      <c r="BE473" s="219">
        <f>IF(N473="základní",J473,0)</f>
        <v>0</v>
      </c>
      <c r="BF473" s="219">
        <f>IF(N473="snížená",J473,0)</f>
        <v>0</v>
      </c>
      <c r="BG473" s="219">
        <f>IF(N473="zákl. přenesená",J473,0)</f>
        <v>0</v>
      </c>
      <c r="BH473" s="219">
        <f>IF(N473="sníž. přenesená",J473,0)</f>
        <v>0</v>
      </c>
      <c r="BI473" s="219">
        <f>IF(N473="nulová",J473,0)</f>
        <v>0</v>
      </c>
      <c r="BJ473" s="20" t="s">
        <v>76</v>
      </c>
      <c r="BK473" s="219">
        <f>ROUND(I473*H473,2)</f>
        <v>0</v>
      </c>
      <c r="BL473" s="20" t="s">
        <v>180</v>
      </c>
      <c r="BM473" s="218" t="s">
        <v>1281</v>
      </c>
    </row>
    <row r="474" s="13" customFormat="1">
      <c r="A474" s="13"/>
      <c r="B474" s="220"/>
      <c r="C474" s="221"/>
      <c r="D474" s="222" t="s">
        <v>134</v>
      </c>
      <c r="E474" s="223" t="s">
        <v>19</v>
      </c>
      <c r="F474" s="224" t="s">
        <v>1282</v>
      </c>
      <c r="G474" s="221"/>
      <c r="H474" s="225">
        <v>150.24000000000001</v>
      </c>
      <c r="I474" s="226"/>
      <c r="J474" s="221"/>
      <c r="K474" s="221"/>
      <c r="L474" s="227"/>
      <c r="M474" s="228"/>
      <c r="N474" s="229"/>
      <c r="O474" s="229"/>
      <c r="P474" s="229"/>
      <c r="Q474" s="229"/>
      <c r="R474" s="229"/>
      <c r="S474" s="229"/>
      <c r="T474" s="23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1" t="s">
        <v>134</v>
      </c>
      <c r="AU474" s="231" t="s">
        <v>78</v>
      </c>
      <c r="AV474" s="13" t="s">
        <v>78</v>
      </c>
      <c r="AW474" s="13" t="s">
        <v>135</v>
      </c>
      <c r="AX474" s="13" t="s">
        <v>76</v>
      </c>
      <c r="AY474" s="231" t="s">
        <v>126</v>
      </c>
    </row>
    <row r="475" s="12" customFormat="1" ht="22.8" customHeight="1">
      <c r="A475" s="12"/>
      <c r="B475" s="191"/>
      <c r="C475" s="192"/>
      <c r="D475" s="193" t="s">
        <v>67</v>
      </c>
      <c r="E475" s="205" t="s">
        <v>1283</v>
      </c>
      <c r="F475" s="205" t="s">
        <v>1284</v>
      </c>
      <c r="G475" s="192"/>
      <c r="H475" s="192"/>
      <c r="I475" s="195"/>
      <c r="J475" s="206">
        <f>BK475</f>
        <v>0</v>
      </c>
      <c r="K475" s="192"/>
      <c r="L475" s="197"/>
      <c r="M475" s="198"/>
      <c r="N475" s="199"/>
      <c r="O475" s="199"/>
      <c r="P475" s="200">
        <f>SUM(P476:P532)</f>
        <v>0</v>
      </c>
      <c r="Q475" s="199"/>
      <c r="R475" s="200">
        <f>SUM(R476:R532)</f>
        <v>0.85081754999999992</v>
      </c>
      <c r="S475" s="199"/>
      <c r="T475" s="201">
        <f>SUM(T476:T532)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2" t="s">
        <v>78</v>
      </c>
      <c r="AT475" s="203" t="s">
        <v>67</v>
      </c>
      <c r="AU475" s="203" t="s">
        <v>76</v>
      </c>
      <c r="AY475" s="202" t="s">
        <v>126</v>
      </c>
      <c r="BK475" s="204">
        <f>SUM(BK476:BK532)</f>
        <v>0</v>
      </c>
    </row>
    <row r="476" s="2" customFormat="1" ht="24.15" customHeight="1">
      <c r="A476" s="41"/>
      <c r="B476" s="42"/>
      <c r="C476" s="207" t="s">
        <v>1285</v>
      </c>
      <c r="D476" s="207" t="s">
        <v>128</v>
      </c>
      <c r="E476" s="208" t="s">
        <v>1286</v>
      </c>
      <c r="F476" s="209" t="s">
        <v>1287</v>
      </c>
      <c r="G476" s="210" t="s">
        <v>158</v>
      </c>
      <c r="H476" s="211">
        <v>36.899999999999999</v>
      </c>
      <c r="I476" s="212"/>
      <c r="J476" s="213">
        <f>ROUND(I476*H476,2)</f>
        <v>0</v>
      </c>
      <c r="K476" s="209" t="s">
        <v>880</v>
      </c>
      <c r="L476" s="47"/>
      <c r="M476" s="214" t="s">
        <v>19</v>
      </c>
      <c r="N476" s="215" t="s">
        <v>39</v>
      </c>
      <c r="O476" s="87"/>
      <c r="P476" s="216">
        <f>O476*H476</f>
        <v>0</v>
      </c>
      <c r="Q476" s="216">
        <v>0.0015299999999999999</v>
      </c>
      <c r="R476" s="216">
        <f>Q476*H476</f>
        <v>0.056456999999999993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133</v>
      </c>
      <c r="AT476" s="218" t="s">
        <v>128</v>
      </c>
      <c r="AU476" s="218" t="s">
        <v>78</v>
      </c>
      <c r="AY476" s="20" t="s">
        <v>126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76</v>
      </c>
      <c r="BK476" s="219">
        <f>ROUND(I476*H476,2)</f>
        <v>0</v>
      </c>
      <c r="BL476" s="20" t="s">
        <v>133</v>
      </c>
      <c r="BM476" s="218" t="s">
        <v>1288</v>
      </c>
    </row>
    <row r="477" s="2" customFormat="1" ht="24.15" customHeight="1">
      <c r="A477" s="41"/>
      <c r="B477" s="42"/>
      <c r="C477" s="269" t="s">
        <v>512</v>
      </c>
      <c r="D477" s="269" t="s">
        <v>222</v>
      </c>
      <c r="E477" s="270" t="s">
        <v>1289</v>
      </c>
      <c r="F477" s="271" t="s">
        <v>1290</v>
      </c>
      <c r="G477" s="272" t="s">
        <v>158</v>
      </c>
      <c r="H477" s="273">
        <v>36.899999999999999</v>
      </c>
      <c r="I477" s="274"/>
      <c r="J477" s="275">
        <f>ROUND(I477*H477,2)</f>
        <v>0</v>
      </c>
      <c r="K477" s="271" t="s">
        <v>880</v>
      </c>
      <c r="L477" s="276"/>
      <c r="M477" s="277" t="s">
        <v>19</v>
      </c>
      <c r="N477" s="278" t="s">
        <v>39</v>
      </c>
      <c r="O477" s="87"/>
      <c r="P477" s="216">
        <f>O477*H477</f>
        <v>0</v>
      </c>
      <c r="Q477" s="216">
        <v>0.00068000000000000005</v>
      </c>
      <c r="R477" s="216">
        <f>Q477*H477</f>
        <v>0.025092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151</v>
      </c>
      <c r="AT477" s="218" t="s">
        <v>222</v>
      </c>
      <c r="AU477" s="218" t="s">
        <v>78</v>
      </c>
      <c r="AY477" s="20" t="s">
        <v>126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76</v>
      </c>
      <c r="BK477" s="219">
        <f>ROUND(I477*H477,2)</f>
        <v>0</v>
      </c>
      <c r="BL477" s="20" t="s">
        <v>133</v>
      </c>
      <c r="BM477" s="218" t="s">
        <v>1291</v>
      </c>
    </row>
    <row r="478" s="13" customFormat="1">
      <c r="A478" s="13"/>
      <c r="B478" s="220"/>
      <c r="C478" s="221"/>
      <c r="D478" s="222" t="s">
        <v>134</v>
      </c>
      <c r="E478" s="223" t="s">
        <v>19</v>
      </c>
      <c r="F478" s="224" t="s">
        <v>1292</v>
      </c>
      <c r="G478" s="221"/>
      <c r="H478" s="225">
        <v>36.899999999999999</v>
      </c>
      <c r="I478" s="226"/>
      <c r="J478" s="221"/>
      <c r="K478" s="221"/>
      <c r="L478" s="227"/>
      <c r="M478" s="228"/>
      <c r="N478" s="229"/>
      <c r="O478" s="229"/>
      <c r="P478" s="229"/>
      <c r="Q478" s="229"/>
      <c r="R478" s="229"/>
      <c r="S478" s="229"/>
      <c r="T478" s="23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1" t="s">
        <v>134</v>
      </c>
      <c r="AU478" s="231" t="s">
        <v>78</v>
      </c>
      <c r="AV478" s="13" t="s">
        <v>78</v>
      </c>
      <c r="AW478" s="13" t="s">
        <v>135</v>
      </c>
      <c r="AX478" s="13" t="s">
        <v>76</v>
      </c>
      <c r="AY478" s="231" t="s">
        <v>126</v>
      </c>
    </row>
    <row r="479" s="2" customFormat="1" ht="24.15" customHeight="1">
      <c r="A479" s="41"/>
      <c r="B479" s="42"/>
      <c r="C479" s="207" t="s">
        <v>1293</v>
      </c>
      <c r="D479" s="207" t="s">
        <v>128</v>
      </c>
      <c r="E479" s="208" t="s">
        <v>1294</v>
      </c>
      <c r="F479" s="209" t="s">
        <v>1295</v>
      </c>
      <c r="G479" s="210" t="s">
        <v>158</v>
      </c>
      <c r="H479" s="211">
        <v>9.7300000000000004</v>
      </c>
      <c r="I479" s="212"/>
      <c r="J479" s="213">
        <f>ROUND(I479*H479,2)</f>
        <v>0</v>
      </c>
      <c r="K479" s="209" t="s">
        <v>880</v>
      </c>
      <c r="L479" s="47"/>
      <c r="M479" s="214" t="s">
        <v>19</v>
      </c>
      <c r="N479" s="215" t="s">
        <v>39</v>
      </c>
      <c r="O479" s="87"/>
      <c r="P479" s="216">
        <f>O479*H479</f>
        <v>0</v>
      </c>
      <c r="Q479" s="216">
        <v>0.0015299999999999999</v>
      </c>
      <c r="R479" s="216">
        <f>Q479*H479</f>
        <v>0.0148869</v>
      </c>
      <c r="S479" s="216">
        <v>0</v>
      </c>
      <c r="T479" s="217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18" t="s">
        <v>133</v>
      </c>
      <c r="AT479" s="218" t="s">
        <v>128</v>
      </c>
      <c r="AU479" s="218" t="s">
        <v>78</v>
      </c>
      <c r="AY479" s="20" t="s">
        <v>126</v>
      </c>
      <c r="BE479" s="219">
        <f>IF(N479="základní",J479,0)</f>
        <v>0</v>
      </c>
      <c r="BF479" s="219">
        <f>IF(N479="snížená",J479,0)</f>
        <v>0</v>
      </c>
      <c r="BG479" s="219">
        <f>IF(N479="zákl. přenesená",J479,0)</f>
        <v>0</v>
      </c>
      <c r="BH479" s="219">
        <f>IF(N479="sníž. přenesená",J479,0)</f>
        <v>0</v>
      </c>
      <c r="BI479" s="219">
        <f>IF(N479="nulová",J479,0)</f>
        <v>0</v>
      </c>
      <c r="BJ479" s="20" t="s">
        <v>76</v>
      </c>
      <c r="BK479" s="219">
        <f>ROUND(I479*H479,2)</f>
        <v>0</v>
      </c>
      <c r="BL479" s="20" t="s">
        <v>133</v>
      </c>
      <c r="BM479" s="218" t="s">
        <v>1296</v>
      </c>
    </row>
    <row r="480" s="2" customFormat="1" ht="24.15" customHeight="1">
      <c r="A480" s="41"/>
      <c r="B480" s="42"/>
      <c r="C480" s="269" t="s">
        <v>517</v>
      </c>
      <c r="D480" s="269" t="s">
        <v>222</v>
      </c>
      <c r="E480" s="270" t="s">
        <v>1297</v>
      </c>
      <c r="F480" s="271" t="s">
        <v>1298</v>
      </c>
      <c r="G480" s="272" t="s">
        <v>158</v>
      </c>
      <c r="H480" s="273">
        <v>9.7300000000000004</v>
      </c>
      <c r="I480" s="274"/>
      <c r="J480" s="275">
        <f>ROUND(I480*H480,2)</f>
        <v>0</v>
      </c>
      <c r="K480" s="271" t="s">
        <v>880</v>
      </c>
      <c r="L480" s="276"/>
      <c r="M480" s="277" t="s">
        <v>19</v>
      </c>
      <c r="N480" s="278" t="s">
        <v>39</v>
      </c>
      <c r="O480" s="87"/>
      <c r="P480" s="216">
        <f>O480*H480</f>
        <v>0</v>
      </c>
      <c r="Q480" s="216">
        <v>0.00068000000000000005</v>
      </c>
      <c r="R480" s="216">
        <f>Q480*H480</f>
        <v>0.0066164000000000006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151</v>
      </c>
      <c r="AT480" s="218" t="s">
        <v>222</v>
      </c>
      <c r="AU480" s="218" t="s">
        <v>78</v>
      </c>
      <c r="AY480" s="20" t="s">
        <v>126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76</v>
      </c>
      <c r="BK480" s="219">
        <f>ROUND(I480*H480,2)</f>
        <v>0</v>
      </c>
      <c r="BL480" s="20" t="s">
        <v>133</v>
      </c>
      <c r="BM480" s="218" t="s">
        <v>1299</v>
      </c>
    </row>
    <row r="481" s="13" customFormat="1">
      <c r="A481" s="13"/>
      <c r="B481" s="220"/>
      <c r="C481" s="221"/>
      <c r="D481" s="222" t="s">
        <v>134</v>
      </c>
      <c r="E481" s="223" t="s">
        <v>19</v>
      </c>
      <c r="F481" s="224" t="s">
        <v>1300</v>
      </c>
      <c r="G481" s="221"/>
      <c r="H481" s="225">
        <v>1.925</v>
      </c>
      <c r="I481" s="226"/>
      <c r="J481" s="221"/>
      <c r="K481" s="221"/>
      <c r="L481" s="227"/>
      <c r="M481" s="228"/>
      <c r="N481" s="229"/>
      <c r="O481" s="229"/>
      <c r="P481" s="229"/>
      <c r="Q481" s="229"/>
      <c r="R481" s="229"/>
      <c r="S481" s="229"/>
      <c r="T481" s="23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1" t="s">
        <v>134</v>
      </c>
      <c r="AU481" s="231" t="s">
        <v>78</v>
      </c>
      <c r="AV481" s="13" t="s">
        <v>78</v>
      </c>
      <c r="AW481" s="13" t="s">
        <v>135</v>
      </c>
      <c r="AX481" s="13" t="s">
        <v>68</v>
      </c>
      <c r="AY481" s="231" t="s">
        <v>126</v>
      </c>
    </row>
    <row r="482" s="13" customFormat="1">
      <c r="A482" s="13"/>
      <c r="B482" s="220"/>
      <c r="C482" s="221"/>
      <c r="D482" s="222" t="s">
        <v>134</v>
      </c>
      <c r="E482" s="223" t="s">
        <v>19</v>
      </c>
      <c r="F482" s="224" t="s">
        <v>1301</v>
      </c>
      <c r="G482" s="221"/>
      <c r="H482" s="225">
        <v>2.0150000000000001</v>
      </c>
      <c r="I482" s="226"/>
      <c r="J482" s="221"/>
      <c r="K482" s="221"/>
      <c r="L482" s="227"/>
      <c r="M482" s="228"/>
      <c r="N482" s="229"/>
      <c r="O482" s="229"/>
      <c r="P482" s="229"/>
      <c r="Q482" s="229"/>
      <c r="R482" s="229"/>
      <c r="S482" s="229"/>
      <c r="T482" s="23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1" t="s">
        <v>134</v>
      </c>
      <c r="AU482" s="231" t="s">
        <v>78</v>
      </c>
      <c r="AV482" s="13" t="s">
        <v>78</v>
      </c>
      <c r="AW482" s="13" t="s">
        <v>135</v>
      </c>
      <c r="AX482" s="13" t="s">
        <v>68</v>
      </c>
      <c r="AY482" s="231" t="s">
        <v>126</v>
      </c>
    </row>
    <row r="483" s="13" customFormat="1">
      <c r="A483" s="13"/>
      <c r="B483" s="220"/>
      <c r="C483" s="221"/>
      <c r="D483" s="222" t="s">
        <v>134</v>
      </c>
      <c r="E483" s="223" t="s">
        <v>19</v>
      </c>
      <c r="F483" s="224" t="s">
        <v>1302</v>
      </c>
      <c r="G483" s="221"/>
      <c r="H483" s="225">
        <v>2.0550000000000002</v>
      </c>
      <c r="I483" s="226"/>
      <c r="J483" s="221"/>
      <c r="K483" s="221"/>
      <c r="L483" s="227"/>
      <c r="M483" s="228"/>
      <c r="N483" s="229"/>
      <c r="O483" s="229"/>
      <c r="P483" s="229"/>
      <c r="Q483" s="229"/>
      <c r="R483" s="229"/>
      <c r="S483" s="229"/>
      <c r="T483" s="23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1" t="s">
        <v>134</v>
      </c>
      <c r="AU483" s="231" t="s">
        <v>78</v>
      </c>
      <c r="AV483" s="13" t="s">
        <v>78</v>
      </c>
      <c r="AW483" s="13" t="s">
        <v>135</v>
      </c>
      <c r="AX483" s="13" t="s">
        <v>68</v>
      </c>
      <c r="AY483" s="231" t="s">
        <v>126</v>
      </c>
    </row>
    <row r="484" s="13" customFormat="1">
      <c r="A484" s="13"/>
      <c r="B484" s="220"/>
      <c r="C484" s="221"/>
      <c r="D484" s="222" t="s">
        <v>134</v>
      </c>
      <c r="E484" s="223" t="s">
        <v>19</v>
      </c>
      <c r="F484" s="224" t="s">
        <v>1303</v>
      </c>
      <c r="G484" s="221"/>
      <c r="H484" s="225">
        <v>1.625</v>
      </c>
      <c r="I484" s="226"/>
      <c r="J484" s="221"/>
      <c r="K484" s="221"/>
      <c r="L484" s="227"/>
      <c r="M484" s="228"/>
      <c r="N484" s="229"/>
      <c r="O484" s="229"/>
      <c r="P484" s="229"/>
      <c r="Q484" s="229"/>
      <c r="R484" s="229"/>
      <c r="S484" s="229"/>
      <c r="T484" s="23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1" t="s">
        <v>134</v>
      </c>
      <c r="AU484" s="231" t="s">
        <v>78</v>
      </c>
      <c r="AV484" s="13" t="s">
        <v>78</v>
      </c>
      <c r="AW484" s="13" t="s">
        <v>135</v>
      </c>
      <c r="AX484" s="13" t="s">
        <v>68</v>
      </c>
      <c r="AY484" s="231" t="s">
        <v>126</v>
      </c>
    </row>
    <row r="485" s="13" customFormat="1">
      <c r="A485" s="13"/>
      <c r="B485" s="220"/>
      <c r="C485" s="221"/>
      <c r="D485" s="222" t="s">
        <v>134</v>
      </c>
      <c r="E485" s="223" t="s">
        <v>19</v>
      </c>
      <c r="F485" s="224" t="s">
        <v>1304</v>
      </c>
      <c r="G485" s="221"/>
      <c r="H485" s="225">
        <v>2.1099999999999999</v>
      </c>
      <c r="I485" s="226"/>
      <c r="J485" s="221"/>
      <c r="K485" s="221"/>
      <c r="L485" s="227"/>
      <c r="M485" s="228"/>
      <c r="N485" s="229"/>
      <c r="O485" s="229"/>
      <c r="P485" s="229"/>
      <c r="Q485" s="229"/>
      <c r="R485" s="229"/>
      <c r="S485" s="229"/>
      <c r="T485" s="23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1" t="s">
        <v>134</v>
      </c>
      <c r="AU485" s="231" t="s">
        <v>78</v>
      </c>
      <c r="AV485" s="13" t="s">
        <v>78</v>
      </c>
      <c r="AW485" s="13" t="s">
        <v>135</v>
      </c>
      <c r="AX485" s="13" t="s">
        <v>68</v>
      </c>
      <c r="AY485" s="231" t="s">
        <v>126</v>
      </c>
    </row>
    <row r="486" s="16" customFormat="1">
      <c r="A486" s="16"/>
      <c r="B486" s="253"/>
      <c r="C486" s="254"/>
      <c r="D486" s="222" t="s">
        <v>134</v>
      </c>
      <c r="E486" s="255" t="s">
        <v>19</v>
      </c>
      <c r="F486" s="256" t="s">
        <v>139</v>
      </c>
      <c r="G486" s="254"/>
      <c r="H486" s="257">
        <v>9.7300000000000004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63" t="s">
        <v>134</v>
      </c>
      <c r="AU486" s="263" t="s">
        <v>78</v>
      </c>
      <c r="AV486" s="16" t="s">
        <v>133</v>
      </c>
      <c r="AW486" s="16" t="s">
        <v>135</v>
      </c>
      <c r="AX486" s="16" t="s">
        <v>76</v>
      </c>
      <c r="AY486" s="263" t="s">
        <v>126</v>
      </c>
    </row>
    <row r="487" s="2" customFormat="1" ht="24.15" customHeight="1">
      <c r="A487" s="41"/>
      <c r="B487" s="42"/>
      <c r="C487" s="207" t="s">
        <v>1305</v>
      </c>
      <c r="D487" s="207" t="s">
        <v>128</v>
      </c>
      <c r="E487" s="208" t="s">
        <v>1306</v>
      </c>
      <c r="F487" s="209" t="s">
        <v>1307</v>
      </c>
      <c r="G487" s="210" t="s">
        <v>1245</v>
      </c>
      <c r="H487" s="211">
        <v>4</v>
      </c>
      <c r="I487" s="212"/>
      <c r="J487" s="213">
        <f>ROUND(I487*H487,2)</f>
        <v>0</v>
      </c>
      <c r="K487" s="209" t="s">
        <v>880</v>
      </c>
      <c r="L487" s="47"/>
      <c r="M487" s="214" t="s">
        <v>19</v>
      </c>
      <c r="N487" s="215" t="s">
        <v>39</v>
      </c>
      <c r="O487" s="87"/>
      <c r="P487" s="216">
        <f>O487*H487</f>
        <v>0</v>
      </c>
      <c r="Q487" s="216">
        <v>0.0015299999999999999</v>
      </c>
      <c r="R487" s="216">
        <f>Q487*H487</f>
        <v>0.0061199999999999996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133</v>
      </c>
      <c r="AT487" s="218" t="s">
        <v>128</v>
      </c>
      <c r="AU487" s="218" t="s">
        <v>78</v>
      </c>
      <c r="AY487" s="20" t="s">
        <v>126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76</v>
      </c>
      <c r="BK487" s="219">
        <f>ROUND(I487*H487,2)</f>
        <v>0</v>
      </c>
      <c r="BL487" s="20" t="s">
        <v>133</v>
      </c>
      <c r="BM487" s="218" t="s">
        <v>1308</v>
      </c>
    </row>
    <row r="488" s="2" customFormat="1" ht="24.15" customHeight="1">
      <c r="A488" s="41"/>
      <c r="B488" s="42"/>
      <c r="C488" s="269" t="s">
        <v>520</v>
      </c>
      <c r="D488" s="269" t="s">
        <v>222</v>
      </c>
      <c r="E488" s="270" t="s">
        <v>1309</v>
      </c>
      <c r="F488" s="271" t="s">
        <v>1310</v>
      </c>
      <c r="G488" s="272" t="s">
        <v>131</v>
      </c>
      <c r="H488" s="273">
        <v>4</v>
      </c>
      <c r="I488" s="274"/>
      <c r="J488" s="275">
        <f>ROUND(I488*H488,2)</f>
        <v>0</v>
      </c>
      <c r="K488" s="271" t="s">
        <v>19</v>
      </c>
      <c r="L488" s="276"/>
      <c r="M488" s="277" t="s">
        <v>19</v>
      </c>
      <c r="N488" s="278" t="s">
        <v>39</v>
      </c>
      <c r="O488" s="87"/>
      <c r="P488" s="216">
        <f>O488*H488</f>
        <v>0</v>
      </c>
      <c r="Q488" s="216">
        <v>0.00042000000000000002</v>
      </c>
      <c r="R488" s="216">
        <f>Q488*H488</f>
        <v>0.0016800000000000001</v>
      </c>
      <c r="S488" s="216">
        <v>0</v>
      </c>
      <c r="T488" s="217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18" t="s">
        <v>151</v>
      </c>
      <c r="AT488" s="218" t="s">
        <v>222</v>
      </c>
      <c r="AU488" s="218" t="s">
        <v>78</v>
      </c>
      <c r="AY488" s="20" t="s">
        <v>126</v>
      </c>
      <c r="BE488" s="219">
        <f>IF(N488="základní",J488,0)</f>
        <v>0</v>
      </c>
      <c r="BF488" s="219">
        <f>IF(N488="snížená",J488,0)</f>
        <v>0</v>
      </c>
      <c r="BG488" s="219">
        <f>IF(N488="zákl. přenesená",J488,0)</f>
        <v>0</v>
      </c>
      <c r="BH488" s="219">
        <f>IF(N488="sníž. přenesená",J488,0)</f>
        <v>0</v>
      </c>
      <c r="BI488" s="219">
        <f>IF(N488="nulová",J488,0)</f>
        <v>0</v>
      </c>
      <c r="BJ488" s="20" t="s">
        <v>76</v>
      </c>
      <c r="BK488" s="219">
        <f>ROUND(I488*H488,2)</f>
        <v>0</v>
      </c>
      <c r="BL488" s="20" t="s">
        <v>133</v>
      </c>
      <c r="BM488" s="218" t="s">
        <v>1311</v>
      </c>
    </row>
    <row r="489" s="13" customFormat="1">
      <c r="A489" s="13"/>
      <c r="B489" s="220"/>
      <c r="C489" s="221"/>
      <c r="D489" s="222" t="s">
        <v>134</v>
      </c>
      <c r="E489" s="223" t="s">
        <v>19</v>
      </c>
      <c r="F489" s="224" t="s">
        <v>133</v>
      </c>
      <c r="G489" s="221"/>
      <c r="H489" s="225">
        <v>4</v>
      </c>
      <c r="I489" s="226"/>
      <c r="J489" s="221"/>
      <c r="K489" s="221"/>
      <c r="L489" s="227"/>
      <c r="M489" s="228"/>
      <c r="N489" s="229"/>
      <c r="O489" s="229"/>
      <c r="P489" s="229"/>
      <c r="Q489" s="229"/>
      <c r="R489" s="229"/>
      <c r="S489" s="229"/>
      <c r="T489" s="23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1" t="s">
        <v>134</v>
      </c>
      <c r="AU489" s="231" t="s">
        <v>78</v>
      </c>
      <c r="AV489" s="13" t="s">
        <v>78</v>
      </c>
      <c r="AW489" s="13" t="s">
        <v>135</v>
      </c>
      <c r="AX489" s="13" t="s">
        <v>68</v>
      </c>
      <c r="AY489" s="231" t="s">
        <v>126</v>
      </c>
    </row>
    <row r="490" s="16" customFormat="1">
      <c r="A490" s="16"/>
      <c r="B490" s="253"/>
      <c r="C490" s="254"/>
      <c r="D490" s="222" t="s">
        <v>134</v>
      </c>
      <c r="E490" s="255" t="s">
        <v>19</v>
      </c>
      <c r="F490" s="256" t="s">
        <v>139</v>
      </c>
      <c r="G490" s="254"/>
      <c r="H490" s="257">
        <v>4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63" t="s">
        <v>134</v>
      </c>
      <c r="AU490" s="263" t="s">
        <v>78</v>
      </c>
      <c r="AV490" s="16" t="s">
        <v>133</v>
      </c>
      <c r="AW490" s="16" t="s">
        <v>135</v>
      </c>
      <c r="AX490" s="16" t="s">
        <v>76</v>
      </c>
      <c r="AY490" s="263" t="s">
        <v>126</v>
      </c>
    </row>
    <row r="491" s="2" customFormat="1" ht="16.5" customHeight="1">
      <c r="A491" s="41"/>
      <c r="B491" s="42"/>
      <c r="C491" s="269" t="s">
        <v>1312</v>
      </c>
      <c r="D491" s="269" t="s">
        <v>222</v>
      </c>
      <c r="E491" s="270" t="s">
        <v>1313</v>
      </c>
      <c r="F491" s="271" t="s">
        <v>1314</v>
      </c>
      <c r="G491" s="272" t="s">
        <v>158</v>
      </c>
      <c r="H491" s="273">
        <v>10.92</v>
      </c>
      <c r="I491" s="274"/>
      <c r="J491" s="275">
        <f>ROUND(I491*H491,2)</f>
        <v>0</v>
      </c>
      <c r="K491" s="271" t="s">
        <v>19</v>
      </c>
      <c r="L491" s="276"/>
      <c r="M491" s="277" t="s">
        <v>19</v>
      </c>
      <c r="N491" s="278" t="s">
        <v>39</v>
      </c>
      <c r="O491" s="87"/>
      <c r="P491" s="216">
        <f>O491*H491</f>
        <v>0</v>
      </c>
      <c r="Q491" s="216">
        <v>0.00018000000000000001</v>
      </c>
      <c r="R491" s="216">
        <f>Q491*H491</f>
        <v>0.0019656000000000001</v>
      </c>
      <c r="S491" s="216">
        <v>0</v>
      </c>
      <c r="T491" s="217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8" t="s">
        <v>151</v>
      </c>
      <c r="AT491" s="218" t="s">
        <v>222</v>
      </c>
      <c r="AU491" s="218" t="s">
        <v>78</v>
      </c>
      <c r="AY491" s="20" t="s">
        <v>126</v>
      </c>
      <c r="BE491" s="219">
        <f>IF(N491="základní",J491,0)</f>
        <v>0</v>
      </c>
      <c r="BF491" s="219">
        <f>IF(N491="snížená",J491,0)</f>
        <v>0</v>
      </c>
      <c r="BG491" s="219">
        <f>IF(N491="zákl. přenesená",J491,0)</f>
        <v>0</v>
      </c>
      <c r="BH491" s="219">
        <f>IF(N491="sníž. přenesená",J491,0)</f>
        <v>0</v>
      </c>
      <c r="BI491" s="219">
        <f>IF(N491="nulová",J491,0)</f>
        <v>0</v>
      </c>
      <c r="BJ491" s="20" t="s">
        <v>76</v>
      </c>
      <c r="BK491" s="219">
        <f>ROUND(I491*H491,2)</f>
        <v>0</v>
      </c>
      <c r="BL491" s="20" t="s">
        <v>133</v>
      </c>
      <c r="BM491" s="218" t="s">
        <v>1315</v>
      </c>
    </row>
    <row r="492" s="13" customFormat="1">
      <c r="A492" s="13"/>
      <c r="B492" s="220"/>
      <c r="C492" s="221"/>
      <c r="D492" s="222" t="s">
        <v>134</v>
      </c>
      <c r="E492" s="223" t="s">
        <v>19</v>
      </c>
      <c r="F492" s="224" t="s">
        <v>1316</v>
      </c>
      <c r="G492" s="221"/>
      <c r="H492" s="225">
        <v>2.855</v>
      </c>
      <c r="I492" s="226"/>
      <c r="J492" s="221"/>
      <c r="K492" s="221"/>
      <c r="L492" s="227"/>
      <c r="M492" s="228"/>
      <c r="N492" s="229"/>
      <c r="O492" s="229"/>
      <c r="P492" s="229"/>
      <c r="Q492" s="229"/>
      <c r="R492" s="229"/>
      <c r="S492" s="229"/>
      <c r="T492" s="23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1" t="s">
        <v>134</v>
      </c>
      <c r="AU492" s="231" t="s">
        <v>78</v>
      </c>
      <c r="AV492" s="13" t="s">
        <v>78</v>
      </c>
      <c r="AW492" s="13" t="s">
        <v>135</v>
      </c>
      <c r="AX492" s="13" t="s">
        <v>68</v>
      </c>
      <c r="AY492" s="231" t="s">
        <v>126</v>
      </c>
    </row>
    <row r="493" s="13" customFormat="1">
      <c r="A493" s="13"/>
      <c r="B493" s="220"/>
      <c r="C493" s="221"/>
      <c r="D493" s="222" t="s">
        <v>134</v>
      </c>
      <c r="E493" s="223" t="s">
        <v>19</v>
      </c>
      <c r="F493" s="224" t="s">
        <v>1317</v>
      </c>
      <c r="G493" s="221"/>
      <c r="H493" s="225">
        <v>3.1150000000000002</v>
      </c>
      <c r="I493" s="226"/>
      <c r="J493" s="221"/>
      <c r="K493" s="221"/>
      <c r="L493" s="227"/>
      <c r="M493" s="228"/>
      <c r="N493" s="229"/>
      <c r="O493" s="229"/>
      <c r="P493" s="229"/>
      <c r="Q493" s="229"/>
      <c r="R493" s="229"/>
      <c r="S493" s="229"/>
      <c r="T493" s="23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1" t="s">
        <v>134</v>
      </c>
      <c r="AU493" s="231" t="s">
        <v>78</v>
      </c>
      <c r="AV493" s="13" t="s">
        <v>78</v>
      </c>
      <c r="AW493" s="13" t="s">
        <v>135</v>
      </c>
      <c r="AX493" s="13" t="s">
        <v>68</v>
      </c>
      <c r="AY493" s="231" t="s">
        <v>126</v>
      </c>
    </row>
    <row r="494" s="13" customFormat="1">
      <c r="A494" s="13"/>
      <c r="B494" s="220"/>
      <c r="C494" s="221"/>
      <c r="D494" s="222" t="s">
        <v>134</v>
      </c>
      <c r="E494" s="223" t="s">
        <v>19</v>
      </c>
      <c r="F494" s="224" t="s">
        <v>1318</v>
      </c>
      <c r="G494" s="221"/>
      <c r="H494" s="225">
        <v>2.2000000000000002</v>
      </c>
      <c r="I494" s="226"/>
      <c r="J494" s="221"/>
      <c r="K494" s="221"/>
      <c r="L494" s="227"/>
      <c r="M494" s="228"/>
      <c r="N494" s="229"/>
      <c r="O494" s="229"/>
      <c r="P494" s="229"/>
      <c r="Q494" s="229"/>
      <c r="R494" s="229"/>
      <c r="S494" s="229"/>
      <c r="T494" s="23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1" t="s">
        <v>134</v>
      </c>
      <c r="AU494" s="231" t="s">
        <v>78</v>
      </c>
      <c r="AV494" s="13" t="s">
        <v>78</v>
      </c>
      <c r="AW494" s="13" t="s">
        <v>135</v>
      </c>
      <c r="AX494" s="13" t="s">
        <v>68</v>
      </c>
      <c r="AY494" s="231" t="s">
        <v>126</v>
      </c>
    </row>
    <row r="495" s="13" customFormat="1">
      <c r="A495" s="13"/>
      <c r="B495" s="220"/>
      <c r="C495" s="221"/>
      <c r="D495" s="222" t="s">
        <v>134</v>
      </c>
      <c r="E495" s="223" t="s">
        <v>19</v>
      </c>
      <c r="F495" s="224" t="s">
        <v>1319</v>
      </c>
      <c r="G495" s="221"/>
      <c r="H495" s="225">
        <v>2.75</v>
      </c>
      <c r="I495" s="226"/>
      <c r="J495" s="221"/>
      <c r="K495" s="221"/>
      <c r="L495" s="227"/>
      <c r="M495" s="228"/>
      <c r="N495" s="229"/>
      <c r="O495" s="229"/>
      <c r="P495" s="229"/>
      <c r="Q495" s="229"/>
      <c r="R495" s="229"/>
      <c r="S495" s="229"/>
      <c r="T495" s="23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1" t="s">
        <v>134</v>
      </c>
      <c r="AU495" s="231" t="s">
        <v>78</v>
      </c>
      <c r="AV495" s="13" t="s">
        <v>78</v>
      </c>
      <c r="AW495" s="13" t="s">
        <v>135</v>
      </c>
      <c r="AX495" s="13" t="s">
        <v>68</v>
      </c>
      <c r="AY495" s="231" t="s">
        <v>126</v>
      </c>
    </row>
    <row r="496" s="16" customFormat="1">
      <c r="A496" s="16"/>
      <c r="B496" s="253"/>
      <c r="C496" s="254"/>
      <c r="D496" s="222" t="s">
        <v>134</v>
      </c>
      <c r="E496" s="255" t="s">
        <v>19</v>
      </c>
      <c r="F496" s="256" t="s">
        <v>139</v>
      </c>
      <c r="G496" s="254"/>
      <c r="H496" s="257">
        <v>10.920000000000002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63" t="s">
        <v>134</v>
      </c>
      <c r="AU496" s="263" t="s">
        <v>78</v>
      </c>
      <c r="AV496" s="16" t="s">
        <v>133</v>
      </c>
      <c r="AW496" s="16" t="s">
        <v>135</v>
      </c>
      <c r="AX496" s="16" t="s">
        <v>76</v>
      </c>
      <c r="AY496" s="263" t="s">
        <v>126</v>
      </c>
    </row>
    <row r="497" s="2" customFormat="1" ht="24.15" customHeight="1">
      <c r="A497" s="41"/>
      <c r="B497" s="42"/>
      <c r="C497" s="207" t="s">
        <v>524</v>
      </c>
      <c r="D497" s="207" t="s">
        <v>128</v>
      </c>
      <c r="E497" s="208" t="s">
        <v>1320</v>
      </c>
      <c r="F497" s="209" t="s">
        <v>1321</v>
      </c>
      <c r="G497" s="210" t="s">
        <v>1245</v>
      </c>
      <c r="H497" s="211">
        <v>3</v>
      </c>
      <c r="I497" s="212"/>
      <c r="J497" s="213">
        <f>ROUND(I497*H497,2)</f>
        <v>0</v>
      </c>
      <c r="K497" s="209" t="s">
        <v>19</v>
      </c>
      <c r="L497" s="47"/>
      <c r="M497" s="214" t="s">
        <v>19</v>
      </c>
      <c r="N497" s="215" t="s">
        <v>39</v>
      </c>
      <c r="O497" s="87"/>
      <c r="P497" s="216">
        <f>O497*H497</f>
        <v>0</v>
      </c>
      <c r="Q497" s="216">
        <v>0.0015299999999999999</v>
      </c>
      <c r="R497" s="216">
        <f>Q497*H497</f>
        <v>0.0045899999999999995</v>
      </c>
      <c r="S497" s="216">
        <v>0</v>
      </c>
      <c r="T497" s="217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18" t="s">
        <v>133</v>
      </c>
      <c r="AT497" s="218" t="s">
        <v>128</v>
      </c>
      <c r="AU497" s="218" t="s">
        <v>78</v>
      </c>
      <c r="AY497" s="20" t="s">
        <v>126</v>
      </c>
      <c r="BE497" s="219">
        <f>IF(N497="základní",J497,0)</f>
        <v>0</v>
      </c>
      <c r="BF497" s="219">
        <f>IF(N497="snížená",J497,0)</f>
        <v>0</v>
      </c>
      <c r="BG497" s="219">
        <f>IF(N497="zákl. přenesená",J497,0)</f>
        <v>0</v>
      </c>
      <c r="BH497" s="219">
        <f>IF(N497="sníž. přenesená",J497,0)</f>
        <v>0</v>
      </c>
      <c r="BI497" s="219">
        <f>IF(N497="nulová",J497,0)</f>
        <v>0</v>
      </c>
      <c r="BJ497" s="20" t="s">
        <v>76</v>
      </c>
      <c r="BK497" s="219">
        <f>ROUND(I497*H497,2)</f>
        <v>0</v>
      </c>
      <c r="BL497" s="20" t="s">
        <v>133</v>
      </c>
      <c r="BM497" s="218" t="s">
        <v>1322</v>
      </c>
    </row>
    <row r="498" s="2" customFormat="1" ht="24.15" customHeight="1">
      <c r="A498" s="41"/>
      <c r="B498" s="42"/>
      <c r="C498" s="269" t="s">
        <v>1323</v>
      </c>
      <c r="D498" s="269" t="s">
        <v>222</v>
      </c>
      <c r="E498" s="270" t="s">
        <v>1324</v>
      </c>
      <c r="F498" s="271" t="s">
        <v>1325</v>
      </c>
      <c r="G498" s="272" t="s">
        <v>131</v>
      </c>
      <c r="H498" s="273">
        <v>3</v>
      </c>
      <c r="I498" s="274"/>
      <c r="J498" s="275">
        <f>ROUND(I498*H498,2)</f>
        <v>0</v>
      </c>
      <c r="K498" s="271" t="s">
        <v>19</v>
      </c>
      <c r="L498" s="276"/>
      <c r="M498" s="277" t="s">
        <v>19</v>
      </c>
      <c r="N498" s="278" t="s">
        <v>39</v>
      </c>
      <c r="O498" s="87"/>
      <c r="P498" s="216">
        <f>O498*H498</f>
        <v>0</v>
      </c>
      <c r="Q498" s="216">
        <v>0.00080999999999999996</v>
      </c>
      <c r="R498" s="216">
        <f>Q498*H498</f>
        <v>0.0024299999999999999</v>
      </c>
      <c r="S498" s="216">
        <v>0</v>
      </c>
      <c r="T498" s="217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8" t="s">
        <v>151</v>
      </c>
      <c r="AT498" s="218" t="s">
        <v>222</v>
      </c>
      <c r="AU498" s="218" t="s">
        <v>78</v>
      </c>
      <c r="AY498" s="20" t="s">
        <v>126</v>
      </c>
      <c r="BE498" s="219">
        <f>IF(N498="základní",J498,0)</f>
        <v>0</v>
      </c>
      <c r="BF498" s="219">
        <f>IF(N498="snížená",J498,0)</f>
        <v>0</v>
      </c>
      <c r="BG498" s="219">
        <f>IF(N498="zákl. přenesená",J498,0)</f>
        <v>0</v>
      </c>
      <c r="BH498" s="219">
        <f>IF(N498="sníž. přenesená",J498,0)</f>
        <v>0</v>
      </c>
      <c r="BI498" s="219">
        <f>IF(N498="nulová",J498,0)</f>
        <v>0</v>
      </c>
      <c r="BJ498" s="20" t="s">
        <v>76</v>
      </c>
      <c r="BK498" s="219">
        <f>ROUND(I498*H498,2)</f>
        <v>0</v>
      </c>
      <c r="BL498" s="20" t="s">
        <v>133</v>
      </c>
      <c r="BM498" s="218" t="s">
        <v>1326</v>
      </c>
    </row>
    <row r="499" s="13" customFormat="1">
      <c r="A499" s="13"/>
      <c r="B499" s="220"/>
      <c r="C499" s="221"/>
      <c r="D499" s="222" t="s">
        <v>134</v>
      </c>
      <c r="E499" s="223" t="s">
        <v>19</v>
      </c>
      <c r="F499" s="224" t="s">
        <v>138</v>
      </c>
      <c r="G499" s="221"/>
      <c r="H499" s="225">
        <v>3</v>
      </c>
      <c r="I499" s="226"/>
      <c r="J499" s="221"/>
      <c r="K499" s="221"/>
      <c r="L499" s="227"/>
      <c r="M499" s="228"/>
      <c r="N499" s="229"/>
      <c r="O499" s="229"/>
      <c r="P499" s="229"/>
      <c r="Q499" s="229"/>
      <c r="R499" s="229"/>
      <c r="S499" s="229"/>
      <c r="T499" s="23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1" t="s">
        <v>134</v>
      </c>
      <c r="AU499" s="231" t="s">
        <v>78</v>
      </c>
      <c r="AV499" s="13" t="s">
        <v>78</v>
      </c>
      <c r="AW499" s="13" t="s">
        <v>135</v>
      </c>
      <c r="AX499" s="13" t="s">
        <v>68</v>
      </c>
      <c r="AY499" s="231" t="s">
        <v>126</v>
      </c>
    </row>
    <row r="500" s="16" customFormat="1">
      <c r="A500" s="16"/>
      <c r="B500" s="253"/>
      <c r="C500" s="254"/>
      <c r="D500" s="222" t="s">
        <v>134</v>
      </c>
      <c r="E500" s="255" t="s">
        <v>19</v>
      </c>
      <c r="F500" s="256" t="s">
        <v>139</v>
      </c>
      <c r="G500" s="254"/>
      <c r="H500" s="257">
        <v>3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63" t="s">
        <v>134</v>
      </c>
      <c r="AU500" s="263" t="s">
        <v>78</v>
      </c>
      <c r="AV500" s="16" t="s">
        <v>133</v>
      </c>
      <c r="AW500" s="16" t="s">
        <v>135</v>
      </c>
      <c r="AX500" s="16" t="s">
        <v>76</v>
      </c>
      <c r="AY500" s="263" t="s">
        <v>126</v>
      </c>
    </row>
    <row r="501" s="2" customFormat="1" ht="16.5" customHeight="1">
      <c r="A501" s="41"/>
      <c r="B501" s="42"/>
      <c r="C501" s="269" t="s">
        <v>527</v>
      </c>
      <c r="D501" s="269" t="s">
        <v>222</v>
      </c>
      <c r="E501" s="270" t="s">
        <v>1327</v>
      </c>
      <c r="F501" s="271" t="s">
        <v>1328</v>
      </c>
      <c r="G501" s="272" t="s">
        <v>158</v>
      </c>
      <c r="H501" s="273">
        <v>11.925000000000001</v>
      </c>
      <c r="I501" s="274"/>
      <c r="J501" s="275">
        <f>ROUND(I501*H501,2)</f>
        <v>0</v>
      </c>
      <c r="K501" s="271" t="s">
        <v>19</v>
      </c>
      <c r="L501" s="276"/>
      <c r="M501" s="277" t="s">
        <v>19</v>
      </c>
      <c r="N501" s="278" t="s">
        <v>39</v>
      </c>
      <c r="O501" s="87"/>
      <c r="P501" s="216">
        <f>O501*H501</f>
        <v>0</v>
      </c>
      <c r="Q501" s="216">
        <v>0.00032000000000000003</v>
      </c>
      <c r="R501" s="216">
        <f>Q501*H501</f>
        <v>0.0038160000000000004</v>
      </c>
      <c r="S501" s="216">
        <v>0</v>
      </c>
      <c r="T501" s="217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8" t="s">
        <v>151</v>
      </c>
      <c r="AT501" s="218" t="s">
        <v>222</v>
      </c>
      <c r="AU501" s="218" t="s">
        <v>78</v>
      </c>
      <c r="AY501" s="20" t="s">
        <v>126</v>
      </c>
      <c r="BE501" s="219">
        <f>IF(N501="základní",J501,0)</f>
        <v>0</v>
      </c>
      <c r="BF501" s="219">
        <f>IF(N501="snížená",J501,0)</f>
        <v>0</v>
      </c>
      <c r="BG501" s="219">
        <f>IF(N501="zákl. přenesená",J501,0)</f>
        <v>0</v>
      </c>
      <c r="BH501" s="219">
        <f>IF(N501="sníž. přenesená",J501,0)</f>
        <v>0</v>
      </c>
      <c r="BI501" s="219">
        <f>IF(N501="nulová",J501,0)</f>
        <v>0</v>
      </c>
      <c r="BJ501" s="20" t="s">
        <v>76</v>
      </c>
      <c r="BK501" s="219">
        <f>ROUND(I501*H501,2)</f>
        <v>0</v>
      </c>
      <c r="BL501" s="20" t="s">
        <v>133</v>
      </c>
      <c r="BM501" s="218" t="s">
        <v>1329</v>
      </c>
    </row>
    <row r="502" s="13" customFormat="1">
      <c r="A502" s="13"/>
      <c r="B502" s="220"/>
      <c r="C502" s="221"/>
      <c r="D502" s="222" t="s">
        <v>134</v>
      </c>
      <c r="E502" s="223" t="s">
        <v>19</v>
      </c>
      <c r="F502" s="224" t="s">
        <v>1330</v>
      </c>
      <c r="G502" s="221"/>
      <c r="H502" s="225">
        <v>3.3100000000000001</v>
      </c>
      <c r="I502" s="226"/>
      <c r="J502" s="221"/>
      <c r="K502" s="221"/>
      <c r="L502" s="227"/>
      <c r="M502" s="228"/>
      <c r="N502" s="229"/>
      <c r="O502" s="229"/>
      <c r="P502" s="229"/>
      <c r="Q502" s="229"/>
      <c r="R502" s="229"/>
      <c r="S502" s="229"/>
      <c r="T502" s="23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1" t="s">
        <v>134</v>
      </c>
      <c r="AU502" s="231" t="s">
        <v>78</v>
      </c>
      <c r="AV502" s="13" t="s">
        <v>78</v>
      </c>
      <c r="AW502" s="13" t="s">
        <v>135</v>
      </c>
      <c r="AX502" s="13" t="s">
        <v>68</v>
      </c>
      <c r="AY502" s="231" t="s">
        <v>126</v>
      </c>
    </row>
    <row r="503" s="13" customFormat="1">
      <c r="A503" s="13"/>
      <c r="B503" s="220"/>
      <c r="C503" s="221"/>
      <c r="D503" s="222" t="s">
        <v>134</v>
      </c>
      <c r="E503" s="223" t="s">
        <v>19</v>
      </c>
      <c r="F503" s="224" t="s">
        <v>1331</v>
      </c>
      <c r="G503" s="221"/>
      <c r="H503" s="225">
        <v>4.5099999999999998</v>
      </c>
      <c r="I503" s="226"/>
      <c r="J503" s="221"/>
      <c r="K503" s="221"/>
      <c r="L503" s="227"/>
      <c r="M503" s="228"/>
      <c r="N503" s="229"/>
      <c r="O503" s="229"/>
      <c r="P503" s="229"/>
      <c r="Q503" s="229"/>
      <c r="R503" s="229"/>
      <c r="S503" s="229"/>
      <c r="T503" s="23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1" t="s">
        <v>134</v>
      </c>
      <c r="AU503" s="231" t="s">
        <v>78</v>
      </c>
      <c r="AV503" s="13" t="s">
        <v>78</v>
      </c>
      <c r="AW503" s="13" t="s">
        <v>135</v>
      </c>
      <c r="AX503" s="13" t="s">
        <v>68</v>
      </c>
      <c r="AY503" s="231" t="s">
        <v>126</v>
      </c>
    </row>
    <row r="504" s="13" customFormat="1">
      <c r="A504" s="13"/>
      <c r="B504" s="220"/>
      <c r="C504" s="221"/>
      <c r="D504" s="222" t="s">
        <v>134</v>
      </c>
      <c r="E504" s="223" t="s">
        <v>19</v>
      </c>
      <c r="F504" s="224" t="s">
        <v>1332</v>
      </c>
      <c r="G504" s="221"/>
      <c r="H504" s="225">
        <v>4.1050000000000004</v>
      </c>
      <c r="I504" s="226"/>
      <c r="J504" s="221"/>
      <c r="K504" s="221"/>
      <c r="L504" s="227"/>
      <c r="M504" s="228"/>
      <c r="N504" s="229"/>
      <c r="O504" s="229"/>
      <c r="P504" s="229"/>
      <c r="Q504" s="229"/>
      <c r="R504" s="229"/>
      <c r="S504" s="229"/>
      <c r="T504" s="23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1" t="s">
        <v>134</v>
      </c>
      <c r="AU504" s="231" t="s">
        <v>78</v>
      </c>
      <c r="AV504" s="13" t="s">
        <v>78</v>
      </c>
      <c r="AW504" s="13" t="s">
        <v>135</v>
      </c>
      <c r="AX504" s="13" t="s">
        <v>68</v>
      </c>
      <c r="AY504" s="231" t="s">
        <v>126</v>
      </c>
    </row>
    <row r="505" s="16" customFormat="1">
      <c r="A505" s="16"/>
      <c r="B505" s="253"/>
      <c r="C505" s="254"/>
      <c r="D505" s="222" t="s">
        <v>134</v>
      </c>
      <c r="E505" s="255" t="s">
        <v>19</v>
      </c>
      <c r="F505" s="256" t="s">
        <v>139</v>
      </c>
      <c r="G505" s="254"/>
      <c r="H505" s="257">
        <v>11.925000000000001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63" t="s">
        <v>134</v>
      </c>
      <c r="AU505" s="263" t="s">
        <v>78</v>
      </c>
      <c r="AV505" s="16" t="s">
        <v>133</v>
      </c>
      <c r="AW505" s="16" t="s">
        <v>135</v>
      </c>
      <c r="AX505" s="16" t="s">
        <v>76</v>
      </c>
      <c r="AY505" s="263" t="s">
        <v>126</v>
      </c>
    </row>
    <row r="506" s="2" customFormat="1" ht="24.15" customHeight="1">
      <c r="A506" s="41"/>
      <c r="B506" s="42"/>
      <c r="C506" s="207" t="s">
        <v>1333</v>
      </c>
      <c r="D506" s="207" t="s">
        <v>128</v>
      </c>
      <c r="E506" s="208" t="s">
        <v>1334</v>
      </c>
      <c r="F506" s="209" t="s">
        <v>1335</v>
      </c>
      <c r="G506" s="210" t="s">
        <v>158</v>
      </c>
      <c r="H506" s="211">
        <v>2</v>
      </c>
      <c r="I506" s="212"/>
      <c r="J506" s="213">
        <f>ROUND(I506*H506,2)</f>
        <v>0</v>
      </c>
      <c r="K506" s="209" t="s">
        <v>19</v>
      </c>
      <c r="L506" s="47"/>
      <c r="M506" s="214" t="s">
        <v>19</v>
      </c>
      <c r="N506" s="215" t="s">
        <v>39</v>
      </c>
      <c r="O506" s="87"/>
      <c r="P506" s="216">
        <f>O506*H506</f>
        <v>0</v>
      </c>
      <c r="Q506" s="216">
        <v>0.0015299999999999999</v>
      </c>
      <c r="R506" s="216">
        <f>Q506*H506</f>
        <v>0.0030599999999999998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133</v>
      </c>
      <c r="AT506" s="218" t="s">
        <v>128</v>
      </c>
      <c r="AU506" s="218" t="s">
        <v>78</v>
      </c>
      <c r="AY506" s="20" t="s">
        <v>126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76</v>
      </c>
      <c r="BK506" s="219">
        <f>ROUND(I506*H506,2)</f>
        <v>0</v>
      </c>
      <c r="BL506" s="20" t="s">
        <v>133</v>
      </c>
      <c r="BM506" s="218" t="s">
        <v>1336</v>
      </c>
    </row>
    <row r="507" s="2" customFormat="1" ht="24.15" customHeight="1">
      <c r="A507" s="41"/>
      <c r="B507" s="42"/>
      <c r="C507" s="269" t="s">
        <v>534</v>
      </c>
      <c r="D507" s="269" t="s">
        <v>222</v>
      </c>
      <c r="E507" s="270" t="s">
        <v>1337</v>
      </c>
      <c r="F507" s="271" t="s">
        <v>1338</v>
      </c>
      <c r="G507" s="272" t="s">
        <v>131</v>
      </c>
      <c r="H507" s="273">
        <v>2</v>
      </c>
      <c r="I507" s="274"/>
      <c r="J507" s="275">
        <f>ROUND(I507*H507,2)</f>
        <v>0</v>
      </c>
      <c r="K507" s="271" t="s">
        <v>19</v>
      </c>
      <c r="L507" s="276"/>
      <c r="M507" s="277" t="s">
        <v>19</v>
      </c>
      <c r="N507" s="278" t="s">
        <v>39</v>
      </c>
      <c r="O507" s="87"/>
      <c r="P507" s="216">
        <f>O507*H507</f>
        <v>0</v>
      </c>
      <c r="Q507" s="216">
        <v>0.0024299999999999999</v>
      </c>
      <c r="R507" s="216">
        <f>Q507*H507</f>
        <v>0.0048599999999999997</v>
      </c>
      <c r="S507" s="216">
        <v>0</v>
      </c>
      <c r="T507" s="217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8" t="s">
        <v>151</v>
      </c>
      <c r="AT507" s="218" t="s">
        <v>222</v>
      </c>
      <c r="AU507" s="218" t="s">
        <v>78</v>
      </c>
      <c r="AY507" s="20" t="s">
        <v>126</v>
      </c>
      <c r="BE507" s="219">
        <f>IF(N507="základní",J507,0)</f>
        <v>0</v>
      </c>
      <c r="BF507" s="219">
        <f>IF(N507="snížená",J507,0)</f>
        <v>0</v>
      </c>
      <c r="BG507" s="219">
        <f>IF(N507="zákl. přenesená",J507,0)</f>
        <v>0</v>
      </c>
      <c r="BH507" s="219">
        <f>IF(N507="sníž. přenesená",J507,0)</f>
        <v>0</v>
      </c>
      <c r="BI507" s="219">
        <f>IF(N507="nulová",J507,0)</f>
        <v>0</v>
      </c>
      <c r="BJ507" s="20" t="s">
        <v>76</v>
      </c>
      <c r="BK507" s="219">
        <f>ROUND(I507*H507,2)</f>
        <v>0</v>
      </c>
      <c r="BL507" s="20" t="s">
        <v>133</v>
      </c>
      <c r="BM507" s="218" t="s">
        <v>1339</v>
      </c>
    </row>
    <row r="508" s="13" customFormat="1">
      <c r="A508" s="13"/>
      <c r="B508" s="220"/>
      <c r="C508" s="221"/>
      <c r="D508" s="222" t="s">
        <v>134</v>
      </c>
      <c r="E508" s="223" t="s">
        <v>19</v>
      </c>
      <c r="F508" s="224" t="s">
        <v>78</v>
      </c>
      <c r="G508" s="221"/>
      <c r="H508" s="225">
        <v>2</v>
      </c>
      <c r="I508" s="226"/>
      <c r="J508" s="221"/>
      <c r="K508" s="221"/>
      <c r="L508" s="227"/>
      <c r="M508" s="228"/>
      <c r="N508" s="229"/>
      <c r="O508" s="229"/>
      <c r="P508" s="229"/>
      <c r="Q508" s="229"/>
      <c r="R508" s="229"/>
      <c r="S508" s="229"/>
      <c r="T508" s="23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1" t="s">
        <v>134</v>
      </c>
      <c r="AU508" s="231" t="s">
        <v>78</v>
      </c>
      <c r="AV508" s="13" t="s">
        <v>78</v>
      </c>
      <c r="AW508" s="13" t="s">
        <v>135</v>
      </c>
      <c r="AX508" s="13" t="s">
        <v>68</v>
      </c>
      <c r="AY508" s="231" t="s">
        <v>126</v>
      </c>
    </row>
    <row r="509" s="16" customFormat="1">
      <c r="A509" s="16"/>
      <c r="B509" s="253"/>
      <c r="C509" s="254"/>
      <c r="D509" s="222" t="s">
        <v>134</v>
      </c>
      <c r="E509" s="255" t="s">
        <v>19</v>
      </c>
      <c r="F509" s="256" t="s">
        <v>139</v>
      </c>
      <c r="G509" s="254"/>
      <c r="H509" s="257">
        <v>2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3" t="s">
        <v>134</v>
      </c>
      <c r="AU509" s="263" t="s">
        <v>78</v>
      </c>
      <c r="AV509" s="16" t="s">
        <v>133</v>
      </c>
      <c r="AW509" s="16" t="s">
        <v>135</v>
      </c>
      <c r="AX509" s="16" t="s">
        <v>76</v>
      </c>
      <c r="AY509" s="263" t="s">
        <v>126</v>
      </c>
    </row>
    <row r="510" s="2" customFormat="1" ht="16.5" customHeight="1">
      <c r="A510" s="41"/>
      <c r="B510" s="42"/>
      <c r="C510" s="269" t="s">
        <v>1340</v>
      </c>
      <c r="D510" s="269" t="s">
        <v>222</v>
      </c>
      <c r="E510" s="270" t="s">
        <v>1341</v>
      </c>
      <c r="F510" s="271" t="s">
        <v>1342</v>
      </c>
      <c r="G510" s="272" t="s">
        <v>158</v>
      </c>
      <c r="H510" s="273">
        <v>11.445</v>
      </c>
      <c r="I510" s="274"/>
      <c r="J510" s="275">
        <f>ROUND(I510*H510,2)</f>
        <v>0</v>
      </c>
      <c r="K510" s="271" t="s">
        <v>19</v>
      </c>
      <c r="L510" s="276"/>
      <c r="M510" s="277" t="s">
        <v>19</v>
      </c>
      <c r="N510" s="278" t="s">
        <v>39</v>
      </c>
      <c r="O510" s="87"/>
      <c r="P510" s="216">
        <f>O510*H510</f>
        <v>0</v>
      </c>
      <c r="Q510" s="216">
        <v>0.00072000000000000005</v>
      </c>
      <c r="R510" s="216">
        <f>Q510*H510</f>
        <v>0.0082404000000000002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151</v>
      </c>
      <c r="AT510" s="218" t="s">
        <v>222</v>
      </c>
      <c r="AU510" s="218" t="s">
        <v>78</v>
      </c>
      <c r="AY510" s="20" t="s">
        <v>126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76</v>
      </c>
      <c r="BK510" s="219">
        <f>ROUND(I510*H510,2)</f>
        <v>0</v>
      </c>
      <c r="BL510" s="20" t="s">
        <v>133</v>
      </c>
      <c r="BM510" s="218" t="s">
        <v>1343</v>
      </c>
    </row>
    <row r="511" s="13" customFormat="1">
      <c r="A511" s="13"/>
      <c r="B511" s="220"/>
      <c r="C511" s="221"/>
      <c r="D511" s="222" t="s">
        <v>134</v>
      </c>
      <c r="E511" s="223" t="s">
        <v>19</v>
      </c>
      <c r="F511" s="224" t="s">
        <v>1344</v>
      </c>
      <c r="G511" s="221"/>
      <c r="H511" s="225">
        <v>8.1349999999999998</v>
      </c>
      <c r="I511" s="226"/>
      <c r="J511" s="221"/>
      <c r="K511" s="221"/>
      <c r="L511" s="227"/>
      <c r="M511" s="228"/>
      <c r="N511" s="229"/>
      <c r="O511" s="229"/>
      <c r="P511" s="229"/>
      <c r="Q511" s="229"/>
      <c r="R511" s="229"/>
      <c r="S511" s="229"/>
      <c r="T511" s="23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1" t="s">
        <v>134</v>
      </c>
      <c r="AU511" s="231" t="s">
        <v>78</v>
      </c>
      <c r="AV511" s="13" t="s">
        <v>78</v>
      </c>
      <c r="AW511" s="13" t="s">
        <v>135</v>
      </c>
      <c r="AX511" s="13" t="s">
        <v>68</v>
      </c>
      <c r="AY511" s="231" t="s">
        <v>126</v>
      </c>
    </row>
    <row r="512" s="13" customFormat="1">
      <c r="A512" s="13"/>
      <c r="B512" s="220"/>
      <c r="C512" s="221"/>
      <c r="D512" s="222" t="s">
        <v>134</v>
      </c>
      <c r="E512" s="223" t="s">
        <v>19</v>
      </c>
      <c r="F512" s="224" t="s">
        <v>1345</v>
      </c>
      <c r="G512" s="221"/>
      <c r="H512" s="225">
        <v>3.3100000000000001</v>
      </c>
      <c r="I512" s="226"/>
      <c r="J512" s="221"/>
      <c r="K512" s="221"/>
      <c r="L512" s="227"/>
      <c r="M512" s="228"/>
      <c r="N512" s="229"/>
      <c r="O512" s="229"/>
      <c r="P512" s="229"/>
      <c r="Q512" s="229"/>
      <c r="R512" s="229"/>
      <c r="S512" s="229"/>
      <c r="T512" s="23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1" t="s">
        <v>134</v>
      </c>
      <c r="AU512" s="231" t="s">
        <v>78</v>
      </c>
      <c r="AV512" s="13" t="s">
        <v>78</v>
      </c>
      <c r="AW512" s="13" t="s">
        <v>135</v>
      </c>
      <c r="AX512" s="13" t="s">
        <v>68</v>
      </c>
      <c r="AY512" s="231" t="s">
        <v>126</v>
      </c>
    </row>
    <row r="513" s="16" customFormat="1">
      <c r="A513" s="16"/>
      <c r="B513" s="253"/>
      <c r="C513" s="254"/>
      <c r="D513" s="222" t="s">
        <v>134</v>
      </c>
      <c r="E513" s="255" t="s">
        <v>19</v>
      </c>
      <c r="F513" s="256" t="s">
        <v>139</v>
      </c>
      <c r="G513" s="254"/>
      <c r="H513" s="257">
        <v>11.445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63" t="s">
        <v>134</v>
      </c>
      <c r="AU513" s="263" t="s">
        <v>78</v>
      </c>
      <c r="AV513" s="16" t="s">
        <v>133</v>
      </c>
      <c r="AW513" s="16" t="s">
        <v>135</v>
      </c>
      <c r="AX513" s="16" t="s">
        <v>76</v>
      </c>
      <c r="AY513" s="263" t="s">
        <v>126</v>
      </c>
    </row>
    <row r="514" s="2" customFormat="1" ht="24.15" customHeight="1">
      <c r="A514" s="41"/>
      <c r="B514" s="42"/>
      <c r="C514" s="207" t="s">
        <v>537</v>
      </c>
      <c r="D514" s="207" t="s">
        <v>128</v>
      </c>
      <c r="E514" s="208" t="s">
        <v>1346</v>
      </c>
      <c r="F514" s="209" t="s">
        <v>1347</v>
      </c>
      <c r="G514" s="210" t="s">
        <v>1245</v>
      </c>
      <c r="H514" s="211">
        <v>1</v>
      </c>
      <c r="I514" s="212"/>
      <c r="J514" s="213">
        <f>ROUND(I514*H514,2)</f>
        <v>0</v>
      </c>
      <c r="K514" s="209" t="s">
        <v>19</v>
      </c>
      <c r="L514" s="47"/>
      <c r="M514" s="214" t="s">
        <v>19</v>
      </c>
      <c r="N514" s="215" t="s">
        <v>39</v>
      </c>
      <c r="O514" s="87"/>
      <c r="P514" s="216">
        <f>O514*H514</f>
        <v>0</v>
      </c>
      <c r="Q514" s="216">
        <v>0.0015299999999999999</v>
      </c>
      <c r="R514" s="216">
        <f>Q514*H514</f>
        <v>0.0015299999999999999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133</v>
      </c>
      <c r="AT514" s="218" t="s">
        <v>128</v>
      </c>
      <c r="AU514" s="218" t="s">
        <v>78</v>
      </c>
      <c r="AY514" s="20" t="s">
        <v>126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76</v>
      </c>
      <c r="BK514" s="219">
        <f>ROUND(I514*H514,2)</f>
        <v>0</v>
      </c>
      <c r="BL514" s="20" t="s">
        <v>133</v>
      </c>
      <c r="BM514" s="218" t="s">
        <v>1348</v>
      </c>
    </row>
    <row r="515" s="2" customFormat="1" ht="24.15" customHeight="1">
      <c r="A515" s="41"/>
      <c r="B515" s="42"/>
      <c r="C515" s="269" t="s">
        <v>1349</v>
      </c>
      <c r="D515" s="269" t="s">
        <v>222</v>
      </c>
      <c r="E515" s="270" t="s">
        <v>1350</v>
      </c>
      <c r="F515" s="271" t="s">
        <v>1351</v>
      </c>
      <c r="G515" s="272" t="s">
        <v>131</v>
      </c>
      <c r="H515" s="273">
        <v>1</v>
      </c>
      <c r="I515" s="274"/>
      <c r="J515" s="275">
        <f>ROUND(I515*H515,2)</f>
        <v>0</v>
      </c>
      <c r="K515" s="271" t="s">
        <v>19</v>
      </c>
      <c r="L515" s="276"/>
      <c r="M515" s="277" t="s">
        <v>19</v>
      </c>
      <c r="N515" s="278" t="s">
        <v>39</v>
      </c>
      <c r="O515" s="87"/>
      <c r="P515" s="216">
        <f>O515*H515</f>
        <v>0</v>
      </c>
      <c r="Q515" s="216">
        <v>0.0032200000000000002</v>
      </c>
      <c r="R515" s="216">
        <f>Q515*H515</f>
        <v>0.0032200000000000002</v>
      </c>
      <c r="S515" s="216">
        <v>0</v>
      </c>
      <c r="T515" s="217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18" t="s">
        <v>151</v>
      </c>
      <c r="AT515" s="218" t="s">
        <v>222</v>
      </c>
      <c r="AU515" s="218" t="s">
        <v>78</v>
      </c>
      <c r="AY515" s="20" t="s">
        <v>126</v>
      </c>
      <c r="BE515" s="219">
        <f>IF(N515="základní",J515,0)</f>
        <v>0</v>
      </c>
      <c r="BF515" s="219">
        <f>IF(N515="snížená",J515,0)</f>
        <v>0</v>
      </c>
      <c r="BG515" s="219">
        <f>IF(N515="zákl. přenesená",J515,0)</f>
        <v>0</v>
      </c>
      <c r="BH515" s="219">
        <f>IF(N515="sníž. přenesená",J515,0)</f>
        <v>0</v>
      </c>
      <c r="BI515" s="219">
        <f>IF(N515="nulová",J515,0)</f>
        <v>0</v>
      </c>
      <c r="BJ515" s="20" t="s">
        <v>76</v>
      </c>
      <c r="BK515" s="219">
        <f>ROUND(I515*H515,2)</f>
        <v>0</v>
      </c>
      <c r="BL515" s="20" t="s">
        <v>133</v>
      </c>
      <c r="BM515" s="218" t="s">
        <v>1352</v>
      </c>
    </row>
    <row r="516" s="13" customFormat="1">
      <c r="A516" s="13"/>
      <c r="B516" s="220"/>
      <c r="C516" s="221"/>
      <c r="D516" s="222" t="s">
        <v>134</v>
      </c>
      <c r="E516" s="223" t="s">
        <v>19</v>
      </c>
      <c r="F516" s="224" t="s">
        <v>76</v>
      </c>
      <c r="G516" s="221"/>
      <c r="H516" s="225">
        <v>1</v>
      </c>
      <c r="I516" s="226"/>
      <c r="J516" s="221"/>
      <c r="K516" s="221"/>
      <c r="L516" s="227"/>
      <c r="M516" s="228"/>
      <c r="N516" s="229"/>
      <c r="O516" s="229"/>
      <c r="P516" s="229"/>
      <c r="Q516" s="229"/>
      <c r="R516" s="229"/>
      <c r="S516" s="229"/>
      <c r="T516" s="23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1" t="s">
        <v>134</v>
      </c>
      <c r="AU516" s="231" t="s">
        <v>78</v>
      </c>
      <c r="AV516" s="13" t="s">
        <v>78</v>
      </c>
      <c r="AW516" s="13" t="s">
        <v>135</v>
      </c>
      <c r="AX516" s="13" t="s">
        <v>76</v>
      </c>
      <c r="AY516" s="231" t="s">
        <v>126</v>
      </c>
    </row>
    <row r="517" s="2" customFormat="1" ht="16.5" customHeight="1">
      <c r="A517" s="41"/>
      <c r="B517" s="42"/>
      <c r="C517" s="269" t="s">
        <v>541</v>
      </c>
      <c r="D517" s="269" t="s">
        <v>222</v>
      </c>
      <c r="E517" s="270" t="s">
        <v>1353</v>
      </c>
      <c r="F517" s="271" t="s">
        <v>1354</v>
      </c>
      <c r="G517" s="272" t="s">
        <v>158</v>
      </c>
      <c r="H517" s="273">
        <v>6.7199999999999998</v>
      </c>
      <c r="I517" s="274"/>
      <c r="J517" s="275">
        <f>ROUND(I517*H517,2)</f>
        <v>0</v>
      </c>
      <c r="K517" s="271" t="s">
        <v>19</v>
      </c>
      <c r="L517" s="276"/>
      <c r="M517" s="277" t="s">
        <v>19</v>
      </c>
      <c r="N517" s="278" t="s">
        <v>39</v>
      </c>
      <c r="O517" s="87"/>
      <c r="P517" s="216">
        <f>O517*H517</f>
        <v>0</v>
      </c>
      <c r="Q517" s="216">
        <v>0.00097000000000000005</v>
      </c>
      <c r="R517" s="216">
        <f>Q517*H517</f>
        <v>0.0065183999999999997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151</v>
      </c>
      <c r="AT517" s="218" t="s">
        <v>222</v>
      </c>
      <c r="AU517" s="218" t="s">
        <v>78</v>
      </c>
      <c r="AY517" s="20" t="s">
        <v>126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76</v>
      </c>
      <c r="BK517" s="219">
        <f>ROUND(I517*H517,2)</f>
        <v>0</v>
      </c>
      <c r="BL517" s="20" t="s">
        <v>133</v>
      </c>
      <c r="BM517" s="218" t="s">
        <v>1355</v>
      </c>
    </row>
    <row r="518" s="13" customFormat="1">
      <c r="A518" s="13"/>
      <c r="B518" s="220"/>
      <c r="C518" s="221"/>
      <c r="D518" s="222" t="s">
        <v>134</v>
      </c>
      <c r="E518" s="223" t="s">
        <v>19</v>
      </c>
      <c r="F518" s="224" t="s">
        <v>1356</v>
      </c>
      <c r="G518" s="221"/>
      <c r="H518" s="225">
        <v>6.7199999999999998</v>
      </c>
      <c r="I518" s="226"/>
      <c r="J518" s="221"/>
      <c r="K518" s="221"/>
      <c r="L518" s="227"/>
      <c r="M518" s="228"/>
      <c r="N518" s="229"/>
      <c r="O518" s="229"/>
      <c r="P518" s="229"/>
      <c r="Q518" s="229"/>
      <c r="R518" s="229"/>
      <c r="S518" s="229"/>
      <c r="T518" s="23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1" t="s">
        <v>134</v>
      </c>
      <c r="AU518" s="231" t="s">
        <v>78</v>
      </c>
      <c r="AV518" s="13" t="s">
        <v>78</v>
      </c>
      <c r="AW518" s="13" t="s">
        <v>135</v>
      </c>
      <c r="AX518" s="13" t="s">
        <v>76</v>
      </c>
      <c r="AY518" s="231" t="s">
        <v>126</v>
      </c>
    </row>
    <row r="519" s="2" customFormat="1" ht="24.15" customHeight="1">
      <c r="A519" s="41"/>
      <c r="B519" s="42"/>
      <c r="C519" s="207" t="s">
        <v>1357</v>
      </c>
      <c r="D519" s="207" t="s">
        <v>128</v>
      </c>
      <c r="E519" s="208" t="s">
        <v>1358</v>
      </c>
      <c r="F519" s="209" t="s">
        <v>1359</v>
      </c>
      <c r="G519" s="210" t="s">
        <v>1245</v>
      </c>
      <c r="H519" s="211">
        <v>2</v>
      </c>
      <c r="I519" s="212"/>
      <c r="J519" s="213">
        <f>ROUND(I519*H519,2)</f>
        <v>0</v>
      </c>
      <c r="K519" s="209" t="s">
        <v>19</v>
      </c>
      <c r="L519" s="47"/>
      <c r="M519" s="214" t="s">
        <v>19</v>
      </c>
      <c r="N519" s="215" t="s">
        <v>39</v>
      </c>
      <c r="O519" s="87"/>
      <c r="P519" s="216">
        <f>O519*H519</f>
        <v>0</v>
      </c>
      <c r="Q519" s="216">
        <v>0.0015299999999999999</v>
      </c>
      <c r="R519" s="216">
        <f>Q519*H519</f>
        <v>0.0030599999999999998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133</v>
      </c>
      <c r="AT519" s="218" t="s">
        <v>128</v>
      </c>
      <c r="AU519" s="218" t="s">
        <v>78</v>
      </c>
      <c r="AY519" s="20" t="s">
        <v>126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76</v>
      </c>
      <c r="BK519" s="219">
        <f>ROUND(I519*H519,2)</f>
        <v>0</v>
      </c>
      <c r="BL519" s="20" t="s">
        <v>133</v>
      </c>
      <c r="BM519" s="218" t="s">
        <v>1360</v>
      </c>
    </row>
    <row r="520" s="2" customFormat="1" ht="24.15" customHeight="1">
      <c r="A520" s="41"/>
      <c r="B520" s="42"/>
      <c r="C520" s="269" t="s">
        <v>544</v>
      </c>
      <c r="D520" s="269" t="s">
        <v>222</v>
      </c>
      <c r="E520" s="270" t="s">
        <v>1361</v>
      </c>
      <c r="F520" s="271" t="s">
        <v>1362</v>
      </c>
      <c r="G520" s="272" t="s">
        <v>131</v>
      </c>
      <c r="H520" s="273">
        <v>2</v>
      </c>
      <c r="I520" s="274"/>
      <c r="J520" s="275">
        <f>ROUND(I520*H520,2)</f>
        <v>0</v>
      </c>
      <c r="K520" s="271" t="s">
        <v>19</v>
      </c>
      <c r="L520" s="276"/>
      <c r="M520" s="277" t="s">
        <v>19</v>
      </c>
      <c r="N520" s="278" t="s">
        <v>39</v>
      </c>
      <c r="O520" s="87"/>
      <c r="P520" s="216">
        <f>O520*H520</f>
        <v>0</v>
      </c>
      <c r="Q520" s="216">
        <v>0.00462</v>
      </c>
      <c r="R520" s="216">
        <f>Q520*H520</f>
        <v>0.0092399999999999999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151</v>
      </c>
      <c r="AT520" s="218" t="s">
        <v>222</v>
      </c>
      <c r="AU520" s="218" t="s">
        <v>78</v>
      </c>
      <c r="AY520" s="20" t="s">
        <v>126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76</v>
      </c>
      <c r="BK520" s="219">
        <f>ROUND(I520*H520,2)</f>
        <v>0</v>
      </c>
      <c r="BL520" s="20" t="s">
        <v>133</v>
      </c>
      <c r="BM520" s="218" t="s">
        <v>1363</v>
      </c>
    </row>
    <row r="521" s="13" customFormat="1">
      <c r="A521" s="13"/>
      <c r="B521" s="220"/>
      <c r="C521" s="221"/>
      <c r="D521" s="222" t="s">
        <v>134</v>
      </c>
      <c r="E521" s="223" t="s">
        <v>19</v>
      </c>
      <c r="F521" s="224" t="s">
        <v>78</v>
      </c>
      <c r="G521" s="221"/>
      <c r="H521" s="225">
        <v>2</v>
      </c>
      <c r="I521" s="226"/>
      <c r="J521" s="221"/>
      <c r="K521" s="221"/>
      <c r="L521" s="227"/>
      <c r="M521" s="228"/>
      <c r="N521" s="229"/>
      <c r="O521" s="229"/>
      <c r="P521" s="229"/>
      <c r="Q521" s="229"/>
      <c r="R521" s="229"/>
      <c r="S521" s="229"/>
      <c r="T521" s="23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1" t="s">
        <v>134</v>
      </c>
      <c r="AU521" s="231" t="s">
        <v>78</v>
      </c>
      <c r="AV521" s="13" t="s">
        <v>78</v>
      </c>
      <c r="AW521" s="13" t="s">
        <v>135</v>
      </c>
      <c r="AX521" s="13" t="s">
        <v>76</v>
      </c>
      <c r="AY521" s="231" t="s">
        <v>126</v>
      </c>
    </row>
    <row r="522" s="2" customFormat="1" ht="16.5" customHeight="1">
      <c r="A522" s="41"/>
      <c r="B522" s="42"/>
      <c r="C522" s="269" t="s">
        <v>1364</v>
      </c>
      <c r="D522" s="269" t="s">
        <v>222</v>
      </c>
      <c r="E522" s="270" t="s">
        <v>1365</v>
      </c>
      <c r="F522" s="271" t="s">
        <v>1366</v>
      </c>
      <c r="G522" s="272" t="s">
        <v>158</v>
      </c>
      <c r="H522" s="273">
        <v>8.7599999999999998</v>
      </c>
      <c r="I522" s="274"/>
      <c r="J522" s="275">
        <f>ROUND(I522*H522,2)</f>
        <v>0</v>
      </c>
      <c r="K522" s="271" t="s">
        <v>19</v>
      </c>
      <c r="L522" s="276"/>
      <c r="M522" s="277" t="s">
        <v>19</v>
      </c>
      <c r="N522" s="278" t="s">
        <v>39</v>
      </c>
      <c r="O522" s="87"/>
      <c r="P522" s="216">
        <f>O522*H522</f>
        <v>0</v>
      </c>
      <c r="Q522" s="216">
        <v>0.0012899999999999999</v>
      </c>
      <c r="R522" s="216">
        <f>Q522*H522</f>
        <v>0.011300399999999999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151</v>
      </c>
      <c r="AT522" s="218" t="s">
        <v>222</v>
      </c>
      <c r="AU522" s="218" t="s">
        <v>78</v>
      </c>
      <c r="AY522" s="20" t="s">
        <v>126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76</v>
      </c>
      <c r="BK522" s="219">
        <f>ROUND(I522*H522,2)</f>
        <v>0</v>
      </c>
      <c r="BL522" s="20" t="s">
        <v>133</v>
      </c>
      <c r="BM522" s="218" t="s">
        <v>1367</v>
      </c>
    </row>
    <row r="523" s="13" customFormat="1">
      <c r="A523" s="13"/>
      <c r="B523" s="220"/>
      <c r="C523" s="221"/>
      <c r="D523" s="222" t="s">
        <v>134</v>
      </c>
      <c r="E523" s="223" t="s">
        <v>19</v>
      </c>
      <c r="F523" s="224" t="s">
        <v>1368</v>
      </c>
      <c r="G523" s="221"/>
      <c r="H523" s="225">
        <v>2.2050000000000001</v>
      </c>
      <c r="I523" s="226"/>
      <c r="J523" s="221"/>
      <c r="K523" s="221"/>
      <c r="L523" s="227"/>
      <c r="M523" s="228"/>
      <c r="N523" s="229"/>
      <c r="O523" s="229"/>
      <c r="P523" s="229"/>
      <c r="Q523" s="229"/>
      <c r="R523" s="229"/>
      <c r="S523" s="229"/>
      <c r="T523" s="23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1" t="s">
        <v>134</v>
      </c>
      <c r="AU523" s="231" t="s">
        <v>78</v>
      </c>
      <c r="AV523" s="13" t="s">
        <v>78</v>
      </c>
      <c r="AW523" s="13" t="s">
        <v>135</v>
      </c>
      <c r="AX523" s="13" t="s">
        <v>68</v>
      </c>
      <c r="AY523" s="231" t="s">
        <v>126</v>
      </c>
    </row>
    <row r="524" s="13" customFormat="1">
      <c r="A524" s="13"/>
      <c r="B524" s="220"/>
      <c r="C524" s="221"/>
      <c r="D524" s="222" t="s">
        <v>134</v>
      </c>
      <c r="E524" s="223" t="s">
        <v>19</v>
      </c>
      <c r="F524" s="224" t="s">
        <v>1369</v>
      </c>
      <c r="G524" s="221"/>
      <c r="H524" s="225">
        <v>6.5549999999999997</v>
      </c>
      <c r="I524" s="226"/>
      <c r="J524" s="221"/>
      <c r="K524" s="221"/>
      <c r="L524" s="227"/>
      <c r="M524" s="228"/>
      <c r="N524" s="229"/>
      <c r="O524" s="229"/>
      <c r="P524" s="229"/>
      <c r="Q524" s="229"/>
      <c r="R524" s="229"/>
      <c r="S524" s="229"/>
      <c r="T524" s="23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1" t="s">
        <v>134</v>
      </c>
      <c r="AU524" s="231" t="s">
        <v>78</v>
      </c>
      <c r="AV524" s="13" t="s">
        <v>78</v>
      </c>
      <c r="AW524" s="13" t="s">
        <v>135</v>
      </c>
      <c r="AX524" s="13" t="s">
        <v>68</v>
      </c>
      <c r="AY524" s="231" t="s">
        <v>126</v>
      </c>
    </row>
    <row r="525" s="16" customFormat="1">
      <c r="A525" s="16"/>
      <c r="B525" s="253"/>
      <c r="C525" s="254"/>
      <c r="D525" s="222" t="s">
        <v>134</v>
      </c>
      <c r="E525" s="255" t="s">
        <v>19</v>
      </c>
      <c r="F525" s="256" t="s">
        <v>139</v>
      </c>
      <c r="G525" s="254"/>
      <c r="H525" s="257">
        <v>8.7599999999999998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63" t="s">
        <v>134</v>
      </c>
      <c r="AU525" s="263" t="s">
        <v>78</v>
      </c>
      <c r="AV525" s="16" t="s">
        <v>133</v>
      </c>
      <c r="AW525" s="16" t="s">
        <v>135</v>
      </c>
      <c r="AX525" s="16" t="s">
        <v>76</v>
      </c>
      <c r="AY525" s="263" t="s">
        <v>126</v>
      </c>
    </row>
    <row r="526" s="2" customFormat="1" ht="24.15" customHeight="1">
      <c r="A526" s="41"/>
      <c r="B526" s="42"/>
      <c r="C526" s="207" t="s">
        <v>548</v>
      </c>
      <c r="D526" s="207" t="s">
        <v>128</v>
      </c>
      <c r="E526" s="208" t="s">
        <v>1370</v>
      </c>
      <c r="F526" s="209" t="s">
        <v>1371</v>
      </c>
      <c r="G526" s="210" t="s">
        <v>1245</v>
      </c>
      <c r="H526" s="211">
        <v>1</v>
      </c>
      <c r="I526" s="212"/>
      <c r="J526" s="213">
        <f>ROUND(I526*H526,2)</f>
        <v>0</v>
      </c>
      <c r="K526" s="209" t="s">
        <v>19</v>
      </c>
      <c r="L526" s="47"/>
      <c r="M526" s="214" t="s">
        <v>19</v>
      </c>
      <c r="N526" s="215" t="s">
        <v>39</v>
      </c>
      <c r="O526" s="87"/>
      <c r="P526" s="216">
        <f>O526*H526</f>
        <v>0</v>
      </c>
      <c r="Q526" s="216">
        <v>0.0015299999999999999</v>
      </c>
      <c r="R526" s="216">
        <f>Q526*H526</f>
        <v>0.0015299999999999999</v>
      </c>
      <c r="S526" s="216">
        <v>0</v>
      </c>
      <c r="T526" s="217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8" t="s">
        <v>133</v>
      </c>
      <c r="AT526" s="218" t="s">
        <v>128</v>
      </c>
      <c r="AU526" s="218" t="s">
        <v>78</v>
      </c>
      <c r="AY526" s="20" t="s">
        <v>126</v>
      </c>
      <c r="BE526" s="219">
        <f>IF(N526="základní",J526,0)</f>
        <v>0</v>
      </c>
      <c r="BF526" s="219">
        <f>IF(N526="snížená",J526,0)</f>
        <v>0</v>
      </c>
      <c r="BG526" s="219">
        <f>IF(N526="zákl. přenesená",J526,0)</f>
        <v>0</v>
      </c>
      <c r="BH526" s="219">
        <f>IF(N526="sníž. přenesená",J526,0)</f>
        <v>0</v>
      </c>
      <c r="BI526" s="219">
        <f>IF(N526="nulová",J526,0)</f>
        <v>0</v>
      </c>
      <c r="BJ526" s="20" t="s">
        <v>76</v>
      </c>
      <c r="BK526" s="219">
        <f>ROUND(I526*H526,2)</f>
        <v>0</v>
      </c>
      <c r="BL526" s="20" t="s">
        <v>133</v>
      </c>
      <c r="BM526" s="218" t="s">
        <v>1372</v>
      </c>
    </row>
    <row r="527" s="2" customFormat="1" ht="24.15" customHeight="1">
      <c r="A527" s="41"/>
      <c r="B527" s="42"/>
      <c r="C527" s="269" t="s">
        <v>1373</v>
      </c>
      <c r="D527" s="269" t="s">
        <v>222</v>
      </c>
      <c r="E527" s="270" t="s">
        <v>1374</v>
      </c>
      <c r="F527" s="271" t="s">
        <v>1375</v>
      </c>
      <c r="G527" s="272" t="s">
        <v>131</v>
      </c>
      <c r="H527" s="273">
        <v>1</v>
      </c>
      <c r="I527" s="274"/>
      <c r="J527" s="275">
        <f>ROUND(I527*H527,2)</f>
        <v>0</v>
      </c>
      <c r="K527" s="271" t="s">
        <v>19</v>
      </c>
      <c r="L527" s="276"/>
      <c r="M527" s="277" t="s">
        <v>19</v>
      </c>
      <c r="N527" s="278" t="s">
        <v>39</v>
      </c>
      <c r="O527" s="87"/>
      <c r="P527" s="216">
        <f>O527*H527</f>
        <v>0</v>
      </c>
      <c r="Q527" s="216">
        <v>0.0078600000000000007</v>
      </c>
      <c r="R527" s="216">
        <f>Q527*H527</f>
        <v>0.0078600000000000007</v>
      </c>
      <c r="S527" s="216">
        <v>0</v>
      </c>
      <c r="T527" s="217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18" t="s">
        <v>151</v>
      </c>
      <c r="AT527" s="218" t="s">
        <v>222</v>
      </c>
      <c r="AU527" s="218" t="s">
        <v>78</v>
      </c>
      <c r="AY527" s="20" t="s">
        <v>126</v>
      </c>
      <c r="BE527" s="219">
        <f>IF(N527="základní",J527,0)</f>
        <v>0</v>
      </c>
      <c r="BF527" s="219">
        <f>IF(N527="snížená",J527,0)</f>
        <v>0</v>
      </c>
      <c r="BG527" s="219">
        <f>IF(N527="zákl. přenesená",J527,0)</f>
        <v>0</v>
      </c>
      <c r="BH527" s="219">
        <f>IF(N527="sníž. přenesená",J527,0)</f>
        <v>0</v>
      </c>
      <c r="BI527" s="219">
        <f>IF(N527="nulová",J527,0)</f>
        <v>0</v>
      </c>
      <c r="BJ527" s="20" t="s">
        <v>76</v>
      </c>
      <c r="BK527" s="219">
        <f>ROUND(I527*H527,2)</f>
        <v>0</v>
      </c>
      <c r="BL527" s="20" t="s">
        <v>133</v>
      </c>
      <c r="BM527" s="218" t="s">
        <v>1376</v>
      </c>
    </row>
    <row r="528" s="13" customFormat="1">
      <c r="A528" s="13"/>
      <c r="B528" s="220"/>
      <c r="C528" s="221"/>
      <c r="D528" s="222" t="s">
        <v>134</v>
      </c>
      <c r="E528" s="223" t="s">
        <v>19</v>
      </c>
      <c r="F528" s="224" t="s">
        <v>76</v>
      </c>
      <c r="G528" s="221"/>
      <c r="H528" s="225">
        <v>1</v>
      </c>
      <c r="I528" s="226"/>
      <c r="J528" s="221"/>
      <c r="K528" s="221"/>
      <c r="L528" s="227"/>
      <c r="M528" s="228"/>
      <c r="N528" s="229"/>
      <c r="O528" s="229"/>
      <c r="P528" s="229"/>
      <c r="Q528" s="229"/>
      <c r="R528" s="229"/>
      <c r="S528" s="229"/>
      <c r="T528" s="23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1" t="s">
        <v>134</v>
      </c>
      <c r="AU528" s="231" t="s">
        <v>78</v>
      </c>
      <c r="AV528" s="13" t="s">
        <v>78</v>
      </c>
      <c r="AW528" s="13" t="s">
        <v>135</v>
      </c>
      <c r="AX528" s="13" t="s">
        <v>76</v>
      </c>
      <c r="AY528" s="231" t="s">
        <v>126</v>
      </c>
    </row>
    <row r="529" s="2" customFormat="1" ht="16.5" customHeight="1">
      <c r="A529" s="41"/>
      <c r="B529" s="42"/>
      <c r="C529" s="269" t="s">
        <v>551</v>
      </c>
      <c r="D529" s="269" t="s">
        <v>222</v>
      </c>
      <c r="E529" s="270" t="s">
        <v>1377</v>
      </c>
      <c r="F529" s="271" t="s">
        <v>1378</v>
      </c>
      <c r="G529" s="272" t="s">
        <v>158</v>
      </c>
      <c r="H529" s="273">
        <v>2.355</v>
      </c>
      <c r="I529" s="274"/>
      <c r="J529" s="275">
        <f>ROUND(I529*H529,2)</f>
        <v>0</v>
      </c>
      <c r="K529" s="271" t="s">
        <v>19</v>
      </c>
      <c r="L529" s="276"/>
      <c r="M529" s="277" t="s">
        <v>19</v>
      </c>
      <c r="N529" s="278" t="s">
        <v>39</v>
      </c>
      <c r="O529" s="87"/>
      <c r="P529" s="216">
        <f>O529*H529</f>
        <v>0</v>
      </c>
      <c r="Q529" s="216">
        <v>0.0015900000000000001</v>
      </c>
      <c r="R529" s="216">
        <f>Q529*H529</f>
        <v>0.0037444500000000003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151</v>
      </c>
      <c r="AT529" s="218" t="s">
        <v>222</v>
      </c>
      <c r="AU529" s="218" t="s">
        <v>78</v>
      </c>
      <c r="AY529" s="20" t="s">
        <v>126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76</v>
      </c>
      <c r="BK529" s="219">
        <f>ROUND(I529*H529,2)</f>
        <v>0</v>
      </c>
      <c r="BL529" s="20" t="s">
        <v>133</v>
      </c>
      <c r="BM529" s="218" t="s">
        <v>1379</v>
      </c>
    </row>
    <row r="530" s="13" customFormat="1">
      <c r="A530" s="13"/>
      <c r="B530" s="220"/>
      <c r="C530" s="221"/>
      <c r="D530" s="222" t="s">
        <v>134</v>
      </c>
      <c r="E530" s="223" t="s">
        <v>19</v>
      </c>
      <c r="F530" s="224" t="s">
        <v>1380</v>
      </c>
      <c r="G530" s="221"/>
      <c r="H530" s="225">
        <v>2.355</v>
      </c>
      <c r="I530" s="226"/>
      <c r="J530" s="221"/>
      <c r="K530" s="221"/>
      <c r="L530" s="227"/>
      <c r="M530" s="228"/>
      <c r="N530" s="229"/>
      <c r="O530" s="229"/>
      <c r="P530" s="229"/>
      <c r="Q530" s="229"/>
      <c r="R530" s="229"/>
      <c r="S530" s="229"/>
      <c r="T530" s="23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1" t="s">
        <v>134</v>
      </c>
      <c r="AU530" s="231" t="s">
        <v>78</v>
      </c>
      <c r="AV530" s="13" t="s">
        <v>78</v>
      </c>
      <c r="AW530" s="13" t="s">
        <v>135</v>
      </c>
      <c r="AX530" s="13" t="s">
        <v>76</v>
      </c>
      <c r="AY530" s="231" t="s">
        <v>126</v>
      </c>
    </row>
    <row r="531" s="2" customFormat="1" ht="16.5" customHeight="1">
      <c r="A531" s="41"/>
      <c r="B531" s="42"/>
      <c r="C531" s="207" t="s">
        <v>1381</v>
      </c>
      <c r="D531" s="207" t="s">
        <v>128</v>
      </c>
      <c r="E531" s="208" t="s">
        <v>1382</v>
      </c>
      <c r="F531" s="209" t="s">
        <v>1383</v>
      </c>
      <c r="G531" s="210" t="s">
        <v>158</v>
      </c>
      <c r="H531" s="211">
        <v>300</v>
      </c>
      <c r="I531" s="212"/>
      <c r="J531" s="213">
        <f>ROUND(I531*H531,2)</f>
        <v>0</v>
      </c>
      <c r="K531" s="209" t="s">
        <v>880</v>
      </c>
      <c r="L531" s="47"/>
      <c r="M531" s="214" t="s">
        <v>19</v>
      </c>
      <c r="N531" s="215" t="s">
        <v>39</v>
      </c>
      <c r="O531" s="87"/>
      <c r="P531" s="216">
        <f>O531*H531</f>
        <v>0</v>
      </c>
      <c r="Q531" s="216">
        <v>0.0015299999999999999</v>
      </c>
      <c r="R531" s="216">
        <f>Q531*H531</f>
        <v>0.45899999999999996</v>
      </c>
      <c r="S531" s="216">
        <v>0</v>
      </c>
      <c r="T531" s="217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18" t="s">
        <v>133</v>
      </c>
      <c r="AT531" s="218" t="s">
        <v>128</v>
      </c>
      <c r="AU531" s="218" t="s">
        <v>78</v>
      </c>
      <c r="AY531" s="20" t="s">
        <v>126</v>
      </c>
      <c r="BE531" s="219">
        <f>IF(N531="základní",J531,0)</f>
        <v>0</v>
      </c>
      <c r="BF531" s="219">
        <f>IF(N531="snížená",J531,0)</f>
        <v>0</v>
      </c>
      <c r="BG531" s="219">
        <f>IF(N531="zákl. přenesená",J531,0)</f>
        <v>0</v>
      </c>
      <c r="BH531" s="219">
        <f>IF(N531="sníž. přenesená",J531,0)</f>
        <v>0</v>
      </c>
      <c r="BI531" s="219">
        <f>IF(N531="nulová",J531,0)</f>
        <v>0</v>
      </c>
      <c r="BJ531" s="20" t="s">
        <v>76</v>
      </c>
      <c r="BK531" s="219">
        <f>ROUND(I531*H531,2)</f>
        <v>0</v>
      </c>
      <c r="BL531" s="20" t="s">
        <v>133</v>
      </c>
      <c r="BM531" s="218" t="s">
        <v>1384</v>
      </c>
    </row>
    <row r="532" s="2" customFormat="1" ht="16.5" customHeight="1">
      <c r="A532" s="41"/>
      <c r="B532" s="42"/>
      <c r="C532" s="269" t="s">
        <v>287</v>
      </c>
      <c r="D532" s="269" t="s">
        <v>222</v>
      </c>
      <c r="E532" s="270" t="s">
        <v>1385</v>
      </c>
      <c r="F532" s="271" t="s">
        <v>1386</v>
      </c>
      <c r="G532" s="272" t="s">
        <v>158</v>
      </c>
      <c r="H532" s="273">
        <v>300</v>
      </c>
      <c r="I532" s="274"/>
      <c r="J532" s="275">
        <f>ROUND(I532*H532,2)</f>
        <v>0</v>
      </c>
      <c r="K532" s="271" t="s">
        <v>880</v>
      </c>
      <c r="L532" s="276"/>
      <c r="M532" s="277" t="s">
        <v>19</v>
      </c>
      <c r="N532" s="278" t="s">
        <v>39</v>
      </c>
      <c r="O532" s="87"/>
      <c r="P532" s="216">
        <f>O532*H532</f>
        <v>0</v>
      </c>
      <c r="Q532" s="216">
        <v>0.00068000000000000005</v>
      </c>
      <c r="R532" s="216">
        <f>Q532*H532</f>
        <v>0.20400000000000002</v>
      </c>
      <c r="S532" s="216">
        <v>0</v>
      </c>
      <c r="T532" s="217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8" t="s">
        <v>151</v>
      </c>
      <c r="AT532" s="218" t="s">
        <v>222</v>
      </c>
      <c r="AU532" s="218" t="s">
        <v>78</v>
      </c>
      <c r="AY532" s="20" t="s">
        <v>126</v>
      </c>
      <c r="BE532" s="219">
        <f>IF(N532="základní",J532,0)</f>
        <v>0</v>
      </c>
      <c r="BF532" s="219">
        <f>IF(N532="snížená",J532,0)</f>
        <v>0</v>
      </c>
      <c r="BG532" s="219">
        <f>IF(N532="zákl. přenesená",J532,0)</f>
        <v>0</v>
      </c>
      <c r="BH532" s="219">
        <f>IF(N532="sníž. přenesená",J532,0)</f>
        <v>0</v>
      </c>
      <c r="BI532" s="219">
        <f>IF(N532="nulová",J532,0)</f>
        <v>0</v>
      </c>
      <c r="BJ532" s="20" t="s">
        <v>76</v>
      </c>
      <c r="BK532" s="219">
        <f>ROUND(I532*H532,2)</f>
        <v>0</v>
      </c>
      <c r="BL532" s="20" t="s">
        <v>133</v>
      </c>
      <c r="BM532" s="218" t="s">
        <v>1387</v>
      </c>
    </row>
    <row r="533" s="12" customFormat="1" ht="22.8" customHeight="1">
      <c r="A533" s="12"/>
      <c r="B533" s="191"/>
      <c r="C533" s="192"/>
      <c r="D533" s="193" t="s">
        <v>67</v>
      </c>
      <c r="E533" s="205" t="s">
        <v>1388</v>
      </c>
      <c r="F533" s="205" t="s">
        <v>1389</v>
      </c>
      <c r="G533" s="192"/>
      <c r="H533" s="192"/>
      <c r="I533" s="195"/>
      <c r="J533" s="206">
        <f>BK533</f>
        <v>0</v>
      </c>
      <c r="K533" s="192"/>
      <c r="L533" s="197"/>
      <c r="M533" s="198"/>
      <c r="N533" s="199"/>
      <c r="O533" s="199"/>
      <c r="P533" s="200">
        <f>SUM(P534:P563)</f>
        <v>0</v>
      </c>
      <c r="Q533" s="199"/>
      <c r="R533" s="200">
        <f>SUM(R534:R563)</f>
        <v>0.017165069999999998</v>
      </c>
      <c r="S533" s="199"/>
      <c r="T533" s="201">
        <f>SUM(T534:T563)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2" t="s">
        <v>78</v>
      </c>
      <c r="AT533" s="203" t="s">
        <v>67</v>
      </c>
      <c r="AU533" s="203" t="s">
        <v>76</v>
      </c>
      <c r="AY533" s="202" t="s">
        <v>126</v>
      </c>
      <c r="BK533" s="204">
        <f>SUM(BK534:BK563)</f>
        <v>0</v>
      </c>
    </row>
    <row r="534" s="2" customFormat="1" ht="16.5" customHeight="1">
      <c r="A534" s="41"/>
      <c r="B534" s="42"/>
      <c r="C534" s="207" t="s">
        <v>1390</v>
      </c>
      <c r="D534" s="207" t="s">
        <v>128</v>
      </c>
      <c r="E534" s="208" t="s">
        <v>926</v>
      </c>
      <c r="F534" s="209" t="s">
        <v>927</v>
      </c>
      <c r="G534" s="210" t="s">
        <v>240</v>
      </c>
      <c r="H534" s="211">
        <v>70.856999999999999</v>
      </c>
      <c r="I534" s="212"/>
      <c r="J534" s="213">
        <f>ROUND(I534*H534,2)</f>
        <v>0</v>
      </c>
      <c r="K534" s="209" t="s">
        <v>150</v>
      </c>
      <c r="L534" s="47"/>
      <c r="M534" s="214" t="s">
        <v>19</v>
      </c>
      <c r="N534" s="215" t="s">
        <v>39</v>
      </c>
      <c r="O534" s="87"/>
      <c r="P534" s="216">
        <f>O534*H534</f>
        <v>0</v>
      </c>
      <c r="Q534" s="216">
        <v>5.0000000000000002E-05</v>
      </c>
      <c r="R534" s="216">
        <f>Q534*H534</f>
        <v>0.0035428500000000002</v>
      </c>
      <c r="S534" s="216">
        <v>0</v>
      </c>
      <c r="T534" s="217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8" t="s">
        <v>180</v>
      </c>
      <c r="AT534" s="218" t="s">
        <v>128</v>
      </c>
      <c r="AU534" s="218" t="s">
        <v>78</v>
      </c>
      <c r="AY534" s="20" t="s">
        <v>126</v>
      </c>
      <c r="BE534" s="219">
        <f>IF(N534="základní",J534,0)</f>
        <v>0</v>
      </c>
      <c r="BF534" s="219">
        <f>IF(N534="snížená",J534,0)</f>
        <v>0</v>
      </c>
      <c r="BG534" s="219">
        <f>IF(N534="zákl. přenesená",J534,0)</f>
        <v>0</v>
      </c>
      <c r="BH534" s="219">
        <f>IF(N534="sníž. přenesená",J534,0)</f>
        <v>0</v>
      </c>
      <c r="BI534" s="219">
        <f>IF(N534="nulová",J534,0)</f>
        <v>0</v>
      </c>
      <c r="BJ534" s="20" t="s">
        <v>76</v>
      </c>
      <c r="BK534" s="219">
        <f>ROUND(I534*H534,2)</f>
        <v>0</v>
      </c>
      <c r="BL534" s="20" t="s">
        <v>180</v>
      </c>
      <c r="BM534" s="218" t="s">
        <v>1391</v>
      </c>
    </row>
    <row r="535" s="2" customFormat="1">
      <c r="A535" s="41"/>
      <c r="B535" s="42"/>
      <c r="C535" s="43"/>
      <c r="D535" s="264" t="s">
        <v>152</v>
      </c>
      <c r="E535" s="43"/>
      <c r="F535" s="265" t="s">
        <v>929</v>
      </c>
      <c r="G535" s="43"/>
      <c r="H535" s="43"/>
      <c r="I535" s="266"/>
      <c r="J535" s="43"/>
      <c r="K535" s="43"/>
      <c r="L535" s="47"/>
      <c r="M535" s="267"/>
      <c r="N535" s="268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152</v>
      </c>
      <c r="AU535" s="20" t="s">
        <v>78</v>
      </c>
    </row>
    <row r="536" s="2" customFormat="1" ht="24.15" customHeight="1">
      <c r="A536" s="41"/>
      <c r="B536" s="42"/>
      <c r="C536" s="269" t="s">
        <v>1392</v>
      </c>
      <c r="D536" s="269" t="s">
        <v>222</v>
      </c>
      <c r="E536" s="270" t="s">
        <v>1393</v>
      </c>
      <c r="F536" s="271" t="s">
        <v>1394</v>
      </c>
      <c r="G536" s="272" t="s">
        <v>240</v>
      </c>
      <c r="H536" s="273">
        <v>39.375</v>
      </c>
      <c r="I536" s="274"/>
      <c r="J536" s="275">
        <f>ROUND(I536*H536,2)</f>
        <v>0</v>
      </c>
      <c r="K536" s="271" t="s">
        <v>880</v>
      </c>
      <c r="L536" s="276"/>
      <c r="M536" s="277" t="s">
        <v>19</v>
      </c>
      <c r="N536" s="278" t="s">
        <v>39</v>
      </c>
      <c r="O536" s="87"/>
      <c r="P536" s="216">
        <f>O536*H536</f>
        <v>0</v>
      </c>
      <c r="Q536" s="216">
        <v>0.00010000000000000001</v>
      </c>
      <c r="R536" s="216">
        <f>Q536*H536</f>
        <v>0.0039375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241</v>
      </c>
      <c r="AT536" s="218" t="s">
        <v>222</v>
      </c>
      <c r="AU536" s="218" t="s">
        <v>78</v>
      </c>
      <c r="AY536" s="20" t="s">
        <v>126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20" t="s">
        <v>76</v>
      </c>
      <c r="BK536" s="219">
        <f>ROUND(I536*H536,2)</f>
        <v>0</v>
      </c>
      <c r="BL536" s="20" t="s">
        <v>180</v>
      </c>
      <c r="BM536" s="218" t="s">
        <v>1395</v>
      </c>
    </row>
    <row r="537" s="13" customFormat="1">
      <c r="A537" s="13"/>
      <c r="B537" s="220"/>
      <c r="C537" s="221"/>
      <c r="D537" s="222" t="s">
        <v>134</v>
      </c>
      <c r="E537" s="223" t="s">
        <v>19</v>
      </c>
      <c r="F537" s="224" t="s">
        <v>1396</v>
      </c>
      <c r="G537" s="221"/>
      <c r="H537" s="225">
        <v>39.374949999999998</v>
      </c>
      <c r="I537" s="226"/>
      <c r="J537" s="221"/>
      <c r="K537" s="221"/>
      <c r="L537" s="227"/>
      <c r="M537" s="228"/>
      <c r="N537" s="229"/>
      <c r="O537" s="229"/>
      <c r="P537" s="229"/>
      <c r="Q537" s="229"/>
      <c r="R537" s="229"/>
      <c r="S537" s="229"/>
      <c r="T537" s="23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1" t="s">
        <v>134</v>
      </c>
      <c r="AU537" s="231" t="s">
        <v>78</v>
      </c>
      <c r="AV537" s="13" t="s">
        <v>78</v>
      </c>
      <c r="AW537" s="13" t="s">
        <v>135</v>
      </c>
      <c r="AX537" s="13" t="s">
        <v>76</v>
      </c>
      <c r="AY537" s="231" t="s">
        <v>126</v>
      </c>
    </row>
    <row r="538" s="2" customFormat="1" ht="24.15" customHeight="1">
      <c r="A538" s="41"/>
      <c r="B538" s="42"/>
      <c r="C538" s="269" t="s">
        <v>1397</v>
      </c>
      <c r="D538" s="269" t="s">
        <v>222</v>
      </c>
      <c r="E538" s="270" t="s">
        <v>1398</v>
      </c>
      <c r="F538" s="271" t="s">
        <v>1399</v>
      </c>
      <c r="G538" s="272" t="s">
        <v>240</v>
      </c>
      <c r="H538" s="273">
        <v>31.481999999999999</v>
      </c>
      <c r="I538" s="274"/>
      <c r="J538" s="275">
        <f>ROUND(I538*H538,2)</f>
        <v>0</v>
      </c>
      <c r="K538" s="271" t="s">
        <v>880</v>
      </c>
      <c r="L538" s="276"/>
      <c r="M538" s="277" t="s">
        <v>19</v>
      </c>
      <c r="N538" s="278" t="s">
        <v>39</v>
      </c>
      <c r="O538" s="87"/>
      <c r="P538" s="216">
        <f>O538*H538</f>
        <v>0</v>
      </c>
      <c r="Q538" s="216">
        <v>0.00010000000000000001</v>
      </c>
      <c r="R538" s="216">
        <f>Q538*H538</f>
        <v>0.0031481999999999999</v>
      </c>
      <c r="S538" s="216">
        <v>0</v>
      </c>
      <c r="T538" s="217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8" t="s">
        <v>241</v>
      </c>
      <c r="AT538" s="218" t="s">
        <v>222</v>
      </c>
      <c r="AU538" s="218" t="s">
        <v>78</v>
      </c>
      <c r="AY538" s="20" t="s">
        <v>126</v>
      </c>
      <c r="BE538" s="219">
        <f>IF(N538="základní",J538,0)</f>
        <v>0</v>
      </c>
      <c r="BF538" s="219">
        <f>IF(N538="snížená",J538,0)</f>
        <v>0</v>
      </c>
      <c r="BG538" s="219">
        <f>IF(N538="zákl. přenesená",J538,0)</f>
        <v>0</v>
      </c>
      <c r="BH538" s="219">
        <f>IF(N538="sníž. přenesená",J538,0)</f>
        <v>0</v>
      </c>
      <c r="BI538" s="219">
        <f>IF(N538="nulová",J538,0)</f>
        <v>0</v>
      </c>
      <c r="BJ538" s="20" t="s">
        <v>76</v>
      </c>
      <c r="BK538" s="219">
        <f>ROUND(I538*H538,2)</f>
        <v>0</v>
      </c>
      <c r="BL538" s="20" t="s">
        <v>180</v>
      </c>
      <c r="BM538" s="218" t="s">
        <v>1400</v>
      </c>
    </row>
    <row r="539" s="13" customFormat="1">
      <c r="A539" s="13"/>
      <c r="B539" s="220"/>
      <c r="C539" s="221"/>
      <c r="D539" s="222" t="s">
        <v>134</v>
      </c>
      <c r="E539" s="223" t="s">
        <v>19</v>
      </c>
      <c r="F539" s="224" t="s">
        <v>1401</v>
      </c>
      <c r="G539" s="221"/>
      <c r="H539" s="225">
        <v>31.482000000000003</v>
      </c>
      <c r="I539" s="226"/>
      <c r="J539" s="221"/>
      <c r="K539" s="221"/>
      <c r="L539" s="227"/>
      <c r="M539" s="228"/>
      <c r="N539" s="229"/>
      <c r="O539" s="229"/>
      <c r="P539" s="229"/>
      <c r="Q539" s="229"/>
      <c r="R539" s="229"/>
      <c r="S539" s="229"/>
      <c r="T539" s="23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1" t="s">
        <v>134</v>
      </c>
      <c r="AU539" s="231" t="s">
        <v>78</v>
      </c>
      <c r="AV539" s="13" t="s">
        <v>78</v>
      </c>
      <c r="AW539" s="13" t="s">
        <v>135</v>
      </c>
      <c r="AX539" s="13" t="s">
        <v>76</v>
      </c>
      <c r="AY539" s="231" t="s">
        <v>126</v>
      </c>
    </row>
    <row r="540" s="2" customFormat="1" ht="16.5" customHeight="1">
      <c r="A540" s="41"/>
      <c r="B540" s="42"/>
      <c r="C540" s="207" t="s">
        <v>1402</v>
      </c>
      <c r="D540" s="207" t="s">
        <v>128</v>
      </c>
      <c r="E540" s="208" t="s">
        <v>1016</v>
      </c>
      <c r="F540" s="209" t="s">
        <v>1017</v>
      </c>
      <c r="G540" s="210" t="s">
        <v>240</v>
      </c>
      <c r="H540" s="211">
        <v>26.129999999999999</v>
      </c>
      <c r="I540" s="212"/>
      <c r="J540" s="213">
        <f>ROUND(I540*H540,2)</f>
        <v>0</v>
      </c>
      <c r="K540" s="209" t="s">
        <v>150</v>
      </c>
      <c r="L540" s="47"/>
      <c r="M540" s="214" t="s">
        <v>19</v>
      </c>
      <c r="N540" s="215" t="s">
        <v>39</v>
      </c>
      <c r="O540" s="87"/>
      <c r="P540" s="216">
        <f>O540*H540</f>
        <v>0</v>
      </c>
      <c r="Q540" s="216">
        <v>6.0000000000000002E-05</v>
      </c>
      <c r="R540" s="216">
        <f>Q540*H540</f>
        <v>0.0015678000000000001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180</v>
      </c>
      <c r="AT540" s="218" t="s">
        <v>128</v>
      </c>
      <c r="AU540" s="218" t="s">
        <v>78</v>
      </c>
      <c r="AY540" s="20" t="s">
        <v>126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76</v>
      </c>
      <c r="BK540" s="219">
        <f>ROUND(I540*H540,2)</f>
        <v>0</v>
      </c>
      <c r="BL540" s="20" t="s">
        <v>180</v>
      </c>
      <c r="BM540" s="218" t="s">
        <v>1403</v>
      </c>
    </row>
    <row r="541" s="2" customFormat="1">
      <c r="A541" s="41"/>
      <c r="B541" s="42"/>
      <c r="C541" s="43"/>
      <c r="D541" s="264" t="s">
        <v>152</v>
      </c>
      <c r="E541" s="43"/>
      <c r="F541" s="265" t="s">
        <v>1019</v>
      </c>
      <c r="G541" s="43"/>
      <c r="H541" s="43"/>
      <c r="I541" s="266"/>
      <c r="J541" s="43"/>
      <c r="K541" s="43"/>
      <c r="L541" s="47"/>
      <c r="M541" s="267"/>
      <c r="N541" s="268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152</v>
      </c>
      <c r="AU541" s="20" t="s">
        <v>78</v>
      </c>
    </row>
    <row r="542" s="2" customFormat="1" ht="24.15" customHeight="1">
      <c r="A542" s="41"/>
      <c r="B542" s="42"/>
      <c r="C542" s="269" t="s">
        <v>1404</v>
      </c>
      <c r="D542" s="269" t="s">
        <v>222</v>
      </c>
      <c r="E542" s="270" t="s">
        <v>1405</v>
      </c>
      <c r="F542" s="271" t="s">
        <v>1406</v>
      </c>
      <c r="G542" s="272" t="s">
        <v>240</v>
      </c>
      <c r="H542" s="273">
        <v>7.7430000000000003</v>
      </c>
      <c r="I542" s="274"/>
      <c r="J542" s="275">
        <f>ROUND(I542*H542,2)</f>
        <v>0</v>
      </c>
      <c r="K542" s="271" t="s">
        <v>880</v>
      </c>
      <c r="L542" s="276"/>
      <c r="M542" s="277" t="s">
        <v>19</v>
      </c>
      <c r="N542" s="278" t="s">
        <v>39</v>
      </c>
      <c r="O542" s="87"/>
      <c r="P542" s="216">
        <f>O542*H542</f>
        <v>0</v>
      </c>
      <c r="Q542" s="216">
        <v>0.00010000000000000001</v>
      </c>
      <c r="R542" s="216">
        <f>Q542*H542</f>
        <v>0.00077430000000000012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241</v>
      </c>
      <c r="AT542" s="218" t="s">
        <v>222</v>
      </c>
      <c r="AU542" s="218" t="s">
        <v>78</v>
      </c>
      <c r="AY542" s="20" t="s">
        <v>126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76</v>
      </c>
      <c r="BK542" s="219">
        <f>ROUND(I542*H542,2)</f>
        <v>0</v>
      </c>
      <c r="BL542" s="20" t="s">
        <v>180</v>
      </c>
      <c r="BM542" s="218" t="s">
        <v>1407</v>
      </c>
    </row>
    <row r="543" s="13" customFormat="1">
      <c r="A543" s="13"/>
      <c r="B543" s="220"/>
      <c r="C543" s="221"/>
      <c r="D543" s="222" t="s">
        <v>134</v>
      </c>
      <c r="E543" s="223" t="s">
        <v>19</v>
      </c>
      <c r="F543" s="224" t="s">
        <v>1408</v>
      </c>
      <c r="G543" s="221"/>
      <c r="H543" s="225">
        <v>7.7424999999999997</v>
      </c>
      <c r="I543" s="226"/>
      <c r="J543" s="221"/>
      <c r="K543" s="221"/>
      <c r="L543" s="227"/>
      <c r="M543" s="228"/>
      <c r="N543" s="229"/>
      <c r="O543" s="229"/>
      <c r="P543" s="229"/>
      <c r="Q543" s="229"/>
      <c r="R543" s="229"/>
      <c r="S543" s="229"/>
      <c r="T543" s="23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1" t="s">
        <v>134</v>
      </c>
      <c r="AU543" s="231" t="s">
        <v>78</v>
      </c>
      <c r="AV543" s="13" t="s">
        <v>78</v>
      </c>
      <c r="AW543" s="13" t="s">
        <v>135</v>
      </c>
      <c r="AX543" s="13" t="s">
        <v>76</v>
      </c>
      <c r="AY543" s="231" t="s">
        <v>126</v>
      </c>
    </row>
    <row r="544" s="2" customFormat="1" ht="24.15" customHeight="1">
      <c r="A544" s="41"/>
      <c r="B544" s="42"/>
      <c r="C544" s="269" t="s">
        <v>1409</v>
      </c>
      <c r="D544" s="269" t="s">
        <v>222</v>
      </c>
      <c r="E544" s="270" t="s">
        <v>1410</v>
      </c>
      <c r="F544" s="271" t="s">
        <v>1411</v>
      </c>
      <c r="G544" s="272" t="s">
        <v>240</v>
      </c>
      <c r="H544" s="273">
        <v>5.0179999999999998</v>
      </c>
      <c r="I544" s="274"/>
      <c r="J544" s="275">
        <f>ROUND(I544*H544,2)</f>
        <v>0</v>
      </c>
      <c r="K544" s="271" t="s">
        <v>880</v>
      </c>
      <c r="L544" s="276"/>
      <c r="M544" s="277" t="s">
        <v>19</v>
      </c>
      <c r="N544" s="278" t="s">
        <v>39</v>
      </c>
      <c r="O544" s="87"/>
      <c r="P544" s="216">
        <f>O544*H544</f>
        <v>0</v>
      </c>
      <c r="Q544" s="216">
        <v>0.00010000000000000001</v>
      </c>
      <c r="R544" s="216">
        <f>Q544*H544</f>
        <v>0.00050180000000000005</v>
      </c>
      <c r="S544" s="216">
        <v>0</v>
      </c>
      <c r="T544" s="21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8" t="s">
        <v>241</v>
      </c>
      <c r="AT544" s="218" t="s">
        <v>222</v>
      </c>
      <c r="AU544" s="218" t="s">
        <v>78</v>
      </c>
      <c r="AY544" s="20" t="s">
        <v>126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20" t="s">
        <v>76</v>
      </c>
      <c r="BK544" s="219">
        <f>ROUND(I544*H544,2)</f>
        <v>0</v>
      </c>
      <c r="BL544" s="20" t="s">
        <v>180</v>
      </c>
      <c r="BM544" s="218" t="s">
        <v>1412</v>
      </c>
    </row>
    <row r="545" s="13" customFormat="1">
      <c r="A545" s="13"/>
      <c r="B545" s="220"/>
      <c r="C545" s="221"/>
      <c r="D545" s="222" t="s">
        <v>134</v>
      </c>
      <c r="E545" s="223" t="s">
        <v>19</v>
      </c>
      <c r="F545" s="224" t="s">
        <v>1413</v>
      </c>
      <c r="G545" s="221"/>
      <c r="H545" s="225">
        <v>5.0175000000000001</v>
      </c>
      <c r="I545" s="226"/>
      <c r="J545" s="221"/>
      <c r="K545" s="221"/>
      <c r="L545" s="227"/>
      <c r="M545" s="228"/>
      <c r="N545" s="229"/>
      <c r="O545" s="229"/>
      <c r="P545" s="229"/>
      <c r="Q545" s="229"/>
      <c r="R545" s="229"/>
      <c r="S545" s="229"/>
      <c r="T545" s="23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1" t="s">
        <v>134</v>
      </c>
      <c r="AU545" s="231" t="s">
        <v>78</v>
      </c>
      <c r="AV545" s="13" t="s">
        <v>78</v>
      </c>
      <c r="AW545" s="13" t="s">
        <v>135</v>
      </c>
      <c r="AX545" s="13" t="s">
        <v>76</v>
      </c>
      <c r="AY545" s="231" t="s">
        <v>126</v>
      </c>
    </row>
    <row r="546" s="2" customFormat="1" ht="24.15" customHeight="1">
      <c r="A546" s="41"/>
      <c r="B546" s="42"/>
      <c r="C546" s="269" t="s">
        <v>1414</v>
      </c>
      <c r="D546" s="269" t="s">
        <v>222</v>
      </c>
      <c r="E546" s="270" t="s">
        <v>1415</v>
      </c>
      <c r="F546" s="271" t="s">
        <v>1416</v>
      </c>
      <c r="G546" s="272" t="s">
        <v>240</v>
      </c>
      <c r="H546" s="273">
        <v>7.5350000000000001</v>
      </c>
      <c r="I546" s="274"/>
      <c r="J546" s="275">
        <f>ROUND(I546*H546,2)</f>
        <v>0</v>
      </c>
      <c r="K546" s="271" t="s">
        <v>880</v>
      </c>
      <c r="L546" s="276"/>
      <c r="M546" s="277" t="s">
        <v>19</v>
      </c>
      <c r="N546" s="278" t="s">
        <v>39</v>
      </c>
      <c r="O546" s="87"/>
      <c r="P546" s="216">
        <f>O546*H546</f>
        <v>0</v>
      </c>
      <c r="Q546" s="216">
        <v>0.00010000000000000001</v>
      </c>
      <c r="R546" s="216">
        <f>Q546*H546</f>
        <v>0.00075350000000000005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241</v>
      </c>
      <c r="AT546" s="218" t="s">
        <v>222</v>
      </c>
      <c r="AU546" s="218" t="s">
        <v>78</v>
      </c>
      <c r="AY546" s="20" t="s">
        <v>126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76</v>
      </c>
      <c r="BK546" s="219">
        <f>ROUND(I546*H546,2)</f>
        <v>0</v>
      </c>
      <c r="BL546" s="20" t="s">
        <v>180</v>
      </c>
      <c r="BM546" s="218" t="s">
        <v>1417</v>
      </c>
    </row>
    <row r="547" s="13" customFormat="1">
      <c r="A547" s="13"/>
      <c r="B547" s="220"/>
      <c r="C547" s="221"/>
      <c r="D547" s="222" t="s">
        <v>134</v>
      </c>
      <c r="E547" s="223" t="s">
        <v>19</v>
      </c>
      <c r="F547" s="224" t="s">
        <v>1418</v>
      </c>
      <c r="G547" s="221"/>
      <c r="H547" s="225">
        <v>7.5347999999999997</v>
      </c>
      <c r="I547" s="226"/>
      <c r="J547" s="221"/>
      <c r="K547" s="221"/>
      <c r="L547" s="227"/>
      <c r="M547" s="228"/>
      <c r="N547" s="229"/>
      <c r="O547" s="229"/>
      <c r="P547" s="229"/>
      <c r="Q547" s="229"/>
      <c r="R547" s="229"/>
      <c r="S547" s="229"/>
      <c r="T547" s="23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1" t="s">
        <v>134</v>
      </c>
      <c r="AU547" s="231" t="s">
        <v>78</v>
      </c>
      <c r="AV547" s="13" t="s">
        <v>78</v>
      </c>
      <c r="AW547" s="13" t="s">
        <v>135</v>
      </c>
      <c r="AX547" s="13" t="s">
        <v>76</v>
      </c>
      <c r="AY547" s="231" t="s">
        <v>126</v>
      </c>
    </row>
    <row r="548" s="2" customFormat="1" ht="24.15" customHeight="1">
      <c r="A548" s="41"/>
      <c r="B548" s="42"/>
      <c r="C548" s="269" t="s">
        <v>1419</v>
      </c>
      <c r="D548" s="269" t="s">
        <v>222</v>
      </c>
      <c r="E548" s="270" t="s">
        <v>1420</v>
      </c>
      <c r="F548" s="271" t="s">
        <v>1421</v>
      </c>
      <c r="G548" s="272" t="s">
        <v>240</v>
      </c>
      <c r="H548" s="273">
        <v>5.835</v>
      </c>
      <c r="I548" s="274"/>
      <c r="J548" s="275">
        <f>ROUND(I548*H548,2)</f>
        <v>0</v>
      </c>
      <c r="K548" s="271" t="s">
        <v>880</v>
      </c>
      <c r="L548" s="276"/>
      <c r="M548" s="277" t="s">
        <v>19</v>
      </c>
      <c r="N548" s="278" t="s">
        <v>39</v>
      </c>
      <c r="O548" s="87"/>
      <c r="P548" s="216">
        <f>O548*H548</f>
        <v>0</v>
      </c>
      <c r="Q548" s="216">
        <v>0.00010000000000000001</v>
      </c>
      <c r="R548" s="216">
        <f>Q548*H548</f>
        <v>0.00058350000000000003</v>
      </c>
      <c r="S548" s="216">
        <v>0</v>
      </c>
      <c r="T548" s="217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8" t="s">
        <v>241</v>
      </c>
      <c r="AT548" s="218" t="s">
        <v>222</v>
      </c>
      <c r="AU548" s="218" t="s">
        <v>78</v>
      </c>
      <c r="AY548" s="20" t="s">
        <v>126</v>
      </c>
      <c r="BE548" s="219">
        <f>IF(N548="základní",J548,0)</f>
        <v>0</v>
      </c>
      <c r="BF548" s="219">
        <f>IF(N548="snížená",J548,0)</f>
        <v>0</v>
      </c>
      <c r="BG548" s="219">
        <f>IF(N548="zákl. přenesená",J548,0)</f>
        <v>0</v>
      </c>
      <c r="BH548" s="219">
        <f>IF(N548="sníž. přenesená",J548,0)</f>
        <v>0</v>
      </c>
      <c r="BI548" s="219">
        <f>IF(N548="nulová",J548,0)</f>
        <v>0</v>
      </c>
      <c r="BJ548" s="20" t="s">
        <v>76</v>
      </c>
      <c r="BK548" s="219">
        <f>ROUND(I548*H548,2)</f>
        <v>0</v>
      </c>
      <c r="BL548" s="20" t="s">
        <v>180</v>
      </c>
      <c r="BM548" s="218" t="s">
        <v>1422</v>
      </c>
    </row>
    <row r="549" s="13" customFormat="1">
      <c r="A549" s="13"/>
      <c r="B549" s="220"/>
      <c r="C549" s="221"/>
      <c r="D549" s="222" t="s">
        <v>134</v>
      </c>
      <c r="E549" s="223" t="s">
        <v>19</v>
      </c>
      <c r="F549" s="224" t="s">
        <v>1423</v>
      </c>
      <c r="G549" s="221"/>
      <c r="H549" s="225">
        <v>5.8353999999999999</v>
      </c>
      <c r="I549" s="226"/>
      <c r="J549" s="221"/>
      <c r="K549" s="221"/>
      <c r="L549" s="227"/>
      <c r="M549" s="228"/>
      <c r="N549" s="229"/>
      <c r="O549" s="229"/>
      <c r="P549" s="229"/>
      <c r="Q549" s="229"/>
      <c r="R549" s="229"/>
      <c r="S549" s="229"/>
      <c r="T549" s="23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1" t="s">
        <v>134</v>
      </c>
      <c r="AU549" s="231" t="s">
        <v>78</v>
      </c>
      <c r="AV549" s="13" t="s">
        <v>78</v>
      </c>
      <c r="AW549" s="13" t="s">
        <v>135</v>
      </c>
      <c r="AX549" s="13" t="s">
        <v>76</v>
      </c>
      <c r="AY549" s="231" t="s">
        <v>126</v>
      </c>
    </row>
    <row r="550" s="2" customFormat="1" ht="16.5" customHeight="1">
      <c r="A550" s="41"/>
      <c r="B550" s="42"/>
      <c r="C550" s="207" t="s">
        <v>1424</v>
      </c>
      <c r="D550" s="207" t="s">
        <v>128</v>
      </c>
      <c r="E550" s="208" t="s">
        <v>1136</v>
      </c>
      <c r="F550" s="209" t="s">
        <v>1137</v>
      </c>
      <c r="G550" s="210" t="s">
        <v>240</v>
      </c>
      <c r="H550" s="211">
        <v>3.1000000000000001</v>
      </c>
      <c r="I550" s="212"/>
      <c r="J550" s="213">
        <f>ROUND(I550*H550,2)</f>
        <v>0</v>
      </c>
      <c r="K550" s="209" t="s">
        <v>150</v>
      </c>
      <c r="L550" s="47"/>
      <c r="M550" s="214" t="s">
        <v>19</v>
      </c>
      <c r="N550" s="215" t="s">
        <v>39</v>
      </c>
      <c r="O550" s="87"/>
      <c r="P550" s="216">
        <f>O550*H550</f>
        <v>0</v>
      </c>
      <c r="Q550" s="216">
        <v>6.9999999999999994E-05</v>
      </c>
      <c r="R550" s="216">
        <f>Q550*H550</f>
        <v>0.00021699999999999999</v>
      </c>
      <c r="S550" s="216">
        <v>0</v>
      </c>
      <c r="T550" s="217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8" t="s">
        <v>180</v>
      </c>
      <c r="AT550" s="218" t="s">
        <v>128</v>
      </c>
      <c r="AU550" s="218" t="s">
        <v>78</v>
      </c>
      <c r="AY550" s="20" t="s">
        <v>126</v>
      </c>
      <c r="BE550" s="219">
        <f>IF(N550="základní",J550,0)</f>
        <v>0</v>
      </c>
      <c r="BF550" s="219">
        <f>IF(N550="snížená",J550,0)</f>
        <v>0</v>
      </c>
      <c r="BG550" s="219">
        <f>IF(N550="zákl. přenesená",J550,0)</f>
        <v>0</v>
      </c>
      <c r="BH550" s="219">
        <f>IF(N550="sníž. přenesená",J550,0)</f>
        <v>0</v>
      </c>
      <c r="BI550" s="219">
        <f>IF(N550="nulová",J550,0)</f>
        <v>0</v>
      </c>
      <c r="BJ550" s="20" t="s">
        <v>76</v>
      </c>
      <c r="BK550" s="219">
        <f>ROUND(I550*H550,2)</f>
        <v>0</v>
      </c>
      <c r="BL550" s="20" t="s">
        <v>180</v>
      </c>
      <c r="BM550" s="218" t="s">
        <v>1425</v>
      </c>
    </row>
    <row r="551" s="2" customFormat="1">
      <c r="A551" s="41"/>
      <c r="B551" s="42"/>
      <c r="C551" s="43"/>
      <c r="D551" s="264" t="s">
        <v>152</v>
      </c>
      <c r="E551" s="43"/>
      <c r="F551" s="265" t="s">
        <v>1139</v>
      </c>
      <c r="G551" s="43"/>
      <c r="H551" s="43"/>
      <c r="I551" s="266"/>
      <c r="J551" s="43"/>
      <c r="K551" s="43"/>
      <c r="L551" s="47"/>
      <c r="M551" s="267"/>
      <c r="N551" s="268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152</v>
      </c>
      <c r="AU551" s="20" t="s">
        <v>78</v>
      </c>
    </row>
    <row r="552" s="2" customFormat="1" ht="24.15" customHeight="1">
      <c r="A552" s="41"/>
      <c r="B552" s="42"/>
      <c r="C552" s="269" t="s">
        <v>1426</v>
      </c>
      <c r="D552" s="269" t="s">
        <v>222</v>
      </c>
      <c r="E552" s="270" t="s">
        <v>1427</v>
      </c>
      <c r="F552" s="271" t="s">
        <v>1428</v>
      </c>
      <c r="G552" s="272" t="s">
        <v>240</v>
      </c>
      <c r="H552" s="273">
        <v>3.1000000000000001</v>
      </c>
      <c r="I552" s="274"/>
      <c r="J552" s="275">
        <f>ROUND(I552*H552,2)</f>
        <v>0</v>
      </c>
      <c r="K552" s="271" t="s">
        <v>880</v>
      </c>
      <c r="L552" s="276"/>
      <c r="M552" s="277" t="s">
        <v>19</v>
      </c>
      <c r="N552" s="278" t="s">
        <v>39</v>
      </c>
      <c r="O552" s="87"/>
      <c r="P552" s="216">
        <f>O552*H552</f>
        <v>0</v>
      </c>
      <c r="Q552" s="216">
        <v>0.00010000000000000001</v>
      </c>
      <c r="R552" s="216">
        <f>Q552*H552</f>
        <v>0.00031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241</v>
      </c>
      <c r="AT552" s="218" t="s">
        <v>222</v>
      </c>
      <c r="AU552" s="218" t="s">
        <v>78</v>
      </c>
      <c r="AY552" s="20" t="s">
        <v>126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76</v>
      </c>
      <c r="BK552" s="219">
        <f>ROUND(I552*H552,2)</f>
        <v>0</v>
      </c>
      <c r="BL552" s="20" t="s">
        <v>180</v>
      </c>
      <c r="BM552" s="218" t="s">
        <v>1429</v>
      </c>
    </row>
    <row r="553" s="13" customFormat="1">
      <c r="A553" s="13"/>
      <c r="B553" s="220"/>
      <c r="C553" s="221"/>
      <c r="D553" s="222" t="s">
        <v>134</v>
      </c>
      <c r="E553" s="223" t="s">
        <v>19</v>
      </c>
      <c r="F553" s="224" t="s">
        <v>1430</v>
      </c>
      <c r="G553" s="221"/>
      <c r="H553" s="225">
        <v>3.0996999999999999</v>
      </c>
      <c r="I553" s="226"/>
      <c r="J553" s="221"/>
      <c r="K553" s="221"/>
      <c r="L553" s="227"/>
      <c r="M553" s="228"/>
      <c r="N553" s="229"/>
      <c r="O553" s="229"/>
      <c r="P553" s="229"/>
      <c r="Q553" s="229"/>
      <c r="R553" s="229"/>
      <c r="S553" s="229"/>
      <c r="T553" s="23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1" t="s">
        <v>134</v>
      </c>
      <c r="AU553" s="231" t="s">
        <v>78</v>
      </c>
      <c r="AV553" s="13" t="s">
        <v>78</v>
      </c>
      <c r="AW553" s="13" t="s">
        <v>135</v>
      </c>
      <c r="AX553" s="13" t="s">
        <v>76</v>
      </c>
      <c r="AY553" s="231" t="s">
        <v>126</v>
      </c>
    </row>
    <row r="554" s="2" customFormat="1" ht="16.5" customHeight="1">
      <c r="A554" s="41"/>
      <c r="B554" s="42"/>
      <c r="C554" s="207" t="s">
        <v>1431</v>
      </c>
      <c r="D554" s="207" t="s">
        <v>128</v>
      </c>
      <c r="E554" s="208" t="s">
        <v>1248</v>
      </c>
      <c r="F554" s="209" t="s">
        <v>1249</v>
      </c>
      <c r="G554" s="210" t="s">
        <v>240</v>
      </c>
      <c r="H554" s="211">
        <v>10.756</v>
      </c>
      <c r="I554" s="212"/>
      <c r="J554" s="213">
        <f>ROUND(I554*H554,2)</f>
        <v>0</v>
      </c>
      <c r="K554" s="209" t="s">
        <v>150</v>
      </c>
      <c r="L554" s="47"/>
      <c r="M554" s="214" t="s">
        <v>19</v>
      </c>
      <c r="N554" s="215" t="s">
        <v>39</v>
      </c>
      <c r="O554" s="87"/>
      <c r="P554" s="216">
        <f>O554*H554</f>
        <v>0</v>
      </c>
      <c r="Q554" s="216">
        <v>6.9999999999999994E-05</v>
      </c>
      <c r="R554" s="216">
        <f>Q554*H554</f>
        <v>0.00075291999999999991</v>
      </c>
      <c r="S554" s="216">
        <v>0</v>
      </c>
      <c r="T554" s="217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18" t="s">
        <v>180</v>
      </c>
      <c r="AT554" s="218" t="s">
        <v>128</v>
      </c>
      <c r="AU554" s="218" t="s">
        <v>78</v>
      </c>
      <c r="AY554" s="20" t="s">
        <v>126</v>
      </c>
      <c r="BE554" s="219">
        <f>IF(N554="základní",J554,0)</f>
        <v>0</v>
      </c>
      <c r="BF554" s="219">
        <f>IF(N554="snížená",J554,0)</f>
        <v>0</v>
      </c>
      <c r="BG554" s="219">
        <f>IF(N554="zákl. přenesená",J554,0)</f>
        <v>0</v>
      </c>
      <c r="BH554" s="219">
        <f>IF(N554="sníž. přenesená",J554,0)</f>
        <v>0</v>
      </c>
      <c r="BI554" s="219">
        <f>IF(N554="nulová",J554,0)</f>
        <v>0</v>
      </c>
      <c r="BJ554" s="20" t="s">
        <v>76</v>
      </c>
      <c r="BK554" s="219">
        <f>ROUND(I554*H554,2)</f>
        <v>0</v>
      </c>
      <c r="BL554" s="20" t="s">
        <v>180</v>
      </c>
      <c r="BM554" s="218" t="s">
        <v>1432</v>
      </c>
    </row>
    <row r="555" s="2" customFormat="1">
      <c r="A555" s="41"/>
      <c r="B555" s="42"/>
      <c r="C555" s="43"/>
      <c r="D555" s="264" t="s">
        <v>152</v>
      </c>
      <c r="E555" s="43"/>
      <c r="F555" s="265" t="s">
        <v>1251</v>
      </c>
      <c r="G555" s="43"/>
      <c r="H555" s="43"/>
      <c r="I555" s="266"/>
      <c r="J555" s="43"/>
      <c r="K555" s="43"/>
      <c r="L555" s="47"/>
      <c r="M555" s="267"/>
      <c r="N555" s="268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152</v>
      </c>
      <c r="AU555" s="20" t="s">
        <v>78</v>
      </c>
    </row>
    <row r="556" s="2" customFormat="1" ht="24.15" customHeight="1">
      <c r="A556" s="41"/>
      <c r="B556" s="42"/>
      <c r="C556" s="269" t="s">
        <v>1433</v>
      </c>
      <c r="D556" s="269" t="s">
        <v>222</v>
      </c>
      <c r="E556" s="270" t="s">
        <v>1434</v>
      </c>
      <c r="F556" s="271" t="s">
        <v>1435</v>
      </c>
      <c r="G556" s="272" t="s">
        <v>240</v>
      </c>
      <c r="H556" s="273">
        <v>2.7149999999999999</v>
      </c>
      <c r="I556" s="274"/>
      <c r="J556" s="275">
        <f>ROUND(I556*H556,2)</f>
        <v>0</v>
      </c>
      <c r="K556" s="271" t="s">
        <v>880</v>
      </c>
      <c r="L556" s="276"/>
      <c r="M556" s="277" t="s">
        <v>19</v>
      </c>
      <c r="N556" s="278" t="s">
        <v>39</v>
      </c>
      <c r="O556" s="87"/>
      <c r="P556" s="216">
        <f>O556*H556</f>
        <v>0</v>
      </c>
      <c r="Q556" s="216">
        <v>0.00010000000000000001</v>
      </c>
      <c r="R556" s="216">
        <f>Q556*H556</f>
        <v>0.00027149999999999999</v>
      </c>
      <c r="S556" s="216">
        <v>0</v>
      </c>
      <c r="T556" s="217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18" t="s">
        <v>241</v>
      </c>
      <c r="AT556" s="218" t="s">
        <v>222</v>
      </c>
      <c r="AU556" s="218" t="s">
        <v>78</v>
      </c>
      <c r="AY556" s="20" t="s">
        <v>126</v>
      </c>
      <c r="BE556" s="219">
        <f>IF(N556="základní",J556,0)</f>
        <v>0</v>
      </c>
      <c r="BF556" s="219">
        <f>IF(N556="snížená",J556,0)</f>
        <v>0</v>
      </c>
      <c r="BG556" s="219">
        <f>IF(N556="zákl. přenesená",J556,0)</f>
        <v>0</v>
      </c>
      <c r="BH556" s="219">
        <f>IF(N556="sníž. přenesená",J556,0)</f>
        <v>0</v>
      </c>
      <c r="BI556" s="219">
        <f>IF(N556="nulová",J556,0)</f>
        <v>0</v>
      </c>
      <c r="BJ556" s="20" t="s">
        <v>76</v>
      </c>
      <c r="BK556" s="219">
        <f>ROUND(I556*H556,2)</f>
        <v>0</v>
      </c>
      <c r="BL556" s="20" t="s">
        <v>180</v>
      </c>
      <c r="BM556" s="218" t="s">
        <v>1436</v>
      </c>
    </row>
    <row r="557" s="13" customFormat="1">
      <c r="A557" s="13"/>
      <c r="B557" s="220"/>
      <c r="C557" s="221"/>
      <c r="D557" s="222" t="s">
        <v>134</v>
      </c>
      <c r="E557" s="223" t="s">
        <v>19</v>
      </c>
      <c r="F557" s="224" t="s">
        <v>1437</v>
      </c>
      <c r="G557" s="221"/>
      <c r="H557" s="225">
        <v>2.7145000000000001</v>
      </c>
      <c r="I557" s="226"/>
      <c r="J557" s="221"/>
      <c r="K557" s="221"/>
      <c r="L557" s="227"/>
      <c r="M557" s="228"/>
      <c r="N557" s="229"/>
      <c r="O557" s="229"/>
      <c r="P557" s="229"/>
      <c r="Q557" s="229"/>
      <c r="R557" s="229"/>
      <c r="S557" s="229"/>
      <c r="T557" s="23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1" t="s">
        <v>134</v>
      </c>
      <c r="AU557" s="231" t="s">
        <v>78</v>
      </c>
      <c r="AV557" s="13" t="s">
        <v>78</v>
      </c>
      <c r="AW557" s="13" t="s">
        <v>135</v>
      </c>
      <c r="AX557" s="13" t="s">
        <v>76</v>
      </c>
      <c r="AY557" s="231" t="s">
        <v>126</v>
      </c>
    </row>
    <row r="558" s="2" customFormat="1" ht="24.15" customHeight="1">
      <c r="A558" s="41"/>
      <c r="B558" s="42"/>
      <c r="C558" s="269" t="s">
        <v>1438</v>
      </c>
      <c r="D558" s="269" t="s">
        <v>222</v>
      </c>
      <c r="E558" s="270" t="s">
        <v>1439</v>
      </c>
      <c r="F558" s="271" t="s">
        <v>1440</v>
      </c>
      <c r="G558" s="272" t="s">
        <v>240</v>
      </c>
      <c r="H558" s="273">
        <v>2.4119999999999999</v>
      </c>
      <c r="I558" s="274"/>
      <c r="J558" s="275">
        <f>ROUND(I558*H558,2)</f>
        <v>0</v>
      </c>
      <c r="K558" s="271" t="s">
        <v>880</v>
      </c>
      <c r="L558" s="276"/>
      <c r="M558" s="277" t="s">
        <v>19</v>
      </c>
      <c r="N558" s="278" t="s">
        <v>39</v>
      </c>
      <c r="O558" s="87"/>
      <c r="P558" s="216">
        <f>O558*H558</f>
        <v>0</v>
      </c>
      <c r="Q558" s="216">
        <v>0.00010000000000000001</v>
      </c>
      <c r="R558" s="216">
        <f>Q558*H558</f>
        <v>0.00024120000000000001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241</v>
      </c>
      <c r="AT558" s="218" t="s">
        <v>222</v>
      </c>
      <c r="AU558" s="218" t="s">
        <v>78</v>
      </c>
      <c r="AY558" s="20" t="s">
        <v>126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76</v>
      </c>
      <c r="BK558" s="219">
        <f>ROUND(I558*H558,2)</f>
        <v>0</v>
      </c>
      <c r="BL558" s="20" t="s">
        <v>180</v>
      </c>
      <c r="BM558" s="218" t="s">
        <v>1441</v>
      </c>
    </row>
    <row r="559" s="13" customFormat="1">
      <c r="A559" s="13"/>
      <c r="B559" s="220"/>
      <c r="C559" s="221"/>
      <c r="D559" s="222" t="s">
        <v>134</v>
      </c>
      <c r="E559" s="223" t="s">
        <v>19</v>
      </c>
      <c r="F559" s="224" t="s">
        <v>1442</v>
      </c>
      <c r="G559" s="221"/>
      <c r="H559" s="225">
        <v>2.4119000000000002</v>
      </c>
      <c r="I559" s="226"/>
      <c r="J559" s="221"/>
      <c r="K559" s="221"/>
      <c r="L559" s="227"/>
      <c r="M559" s="228"/>
      <c r="N559" s="229"/>
      <c r="O559" s="229"/>
      <c r="P559" s="229"/>
      <c r="Q559" s="229"/>
      <c r="R559" s="229"/>
      <c r="S559" s="229"/>
      <c r="T559" s="23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1" t="s">
        <v>134</v>
      </c>
      <c r="AU559" s="231" t="s">
        <v>78</v>
      </c>
      <c r="AV559" s="13" t="s">
        <v>78</v>
      </c>
      <c r="AW559" s="13" t="s">
        <v>135</v>
      </c>
      <c r="AX559" s="13" t="s">
        <v>76</v>
      </c>
      <c r="AY559" s="231" t="s">
        <v>126</v>
      </c>
    </row>
    <row r="560" s="2" customFormat="1" ht="24.15" customHeight="1">
      <c r="A560" s="41"/>
      <c r="B560" s="42"/>
      <c r="C560" s="269" t="s">
        <v>1443</v>
      </c>
      <c r="D560" s="269" t="s">
        <v>222</v>
      </c>
      <c r="E560" s="270" t="s">
        <v>1444</v>
      </c>
      <c r="F560" s="271" t="s">
        <v>1445</v>
      </c>
      <c r="G560" s="272" t="s">
        <v>240</v>
      </c>
      <c r="H560" s="273">
        <v>2.9470000000000001</v>
      </c>
      <c r="I560" s="274"/>
      <c r="J560" s="275">
        <f>ROUND(I560*H560,2)</f>
        <v>0</v>
      </c>
      <c r="K560" s="271" t="s">
        <v>880</v>
      </c>
      <c r="L560" s="276"/>
      <c r="M560" s="277" t="s">
        <v>19</v>
      </c>
      <c r="N560" s="278" t="s">
        <v>39</v>
      </c>
      <c r="O560" s="87"/>
      <c r="P560" s="216">
        <f>O560*H560</f>
        <v>0</v>
      </c>
      <c r="Q560" s="216">
        <v>0.00010000000000000001</v>
      </c>
      <c r="R560" s="216">
        <f>Q560*H560</f>
        <v>0.00029470000000000001</v>
      </c>
      <c r="S560" s="216">
        <v>0</v>
      </c>
      <c r="T560" s="217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8" t="s">
        <v>241</v>
      </c>
      <c r="AT560" s="218" t="s">
        <v>222</v>
      </c>
      <c r="AU560" s="218" t="s">
        <v>78</v>
      </c>
      <c r="AY560" s="20" t="s">
        <v>126</v>
      </c>
      <c r="BE560" s="219">
        <f>IF(N560="základní",J560,0)</f>
        <v>0</v>
      </c>
      <c r="BF560" s="219">
        <f>IF(N560="snížená",J560,0)</f>
        <v>0</v>
      </c>
      <c r="BG560" s="219">
        <f>IF(N560="zákl. přenesená",J560,0)</f>
        <v>0</v>
      </c>
      <c r="BH560" s="219">
        <f>IF(N560="sníž. přenesená",J560,0)</f>
        <v>0</v>
      </c>
      <c r="BI560" s="219">
        <f>IF(N560="nulová",J560,0)</f>
        <v>0</v>
      </c>
      <c r="BJ560" s="20" t="s">
        <v>76</v>
      </c>
      <c r="BK560" s="219">
        <f>ROUND(I560*H560,2)</f>
        <v>0</v>
      </c>
      <c r="BL560" s="20" t="s">
        <v>180</v>
      </c>
      <c r="BM560" s="218" t="s">
        <v>1446</v>
      </c>
    </row>
    <row r="561" s="13" customFormat="1">
      <c r="A561" s="13"/>
      <c r="B561" s="220"/>
      <c r="C561" s="221"/>
      <c r="D561" s="222" t="s">
        <v>134</v>
      </c>
      <c r="E561" s="223" t="s">
        <v>19</v>
      </c>
      <c r="F561" s="224" t="s">
        <v>1447</v>
      </c>
      <c r="G561" s="221"/>
      <c r="H561" s="225">
        <v>2.9468000000000001</v>
      </c>
      <c r="I561" s="226"/>
      <c r="J561" s="221"/>
      <c r="K561" s="221"/>
      <c r="L561" s="227"/>
      <c r="M561" s="228"/>
      <c r="N561" s="229"/>
      <c r="O561" s="229"/>
      <c r="P561" s="229"/>
      <c r="Q561" s="229"/>
      <c r="R561" s="229"/>
      <c r="S561" s="229"/>
      <c r="T561" s="23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1" t="s">
        <v>134</v>
      </c>
      <c r="AU561" s="231" t="s">
        <v>78</v>
      </c>
      <c r="AV561" s="13" t="s">
        <v>78</v>
      </c>
      <c r="AW561" s="13" t="s">
        <v>135</v>
      </c>
      <c r="AX561" s="13" t="s">
        <v>76</v>
      </c>
      <c r="AY561" s="231" t="s">
        <v>126</v>
      </c>
    </row>
    <row r="562" s="2" customFormat="1" ht="24.15" customHeight="1">
      <c r="A562" s="41"/>
      <c r="B562" s="42"/>
      <c r="C562" s="269" t="s">
        <v>1448</v>
      </c>
      <c r="D562" s="269" t="s">
        <v>222</v>
      </c>
      <c r="E562" s="270" t="s">
        <v>1449</v>
      </c>
      <c r="F562" s="271" t="s">
        <v>1450</v>
      </c>
      <c r="G562" s="272" t="s">
        <v>240</v>
      </c>
      <c r="H562" s="273">
        <v>2.6829999999999998</v>
      </c>
      <c r="I562" s="274"/>
      <c r="J562" s="275">
        <f>ROUND(I562*H562,2)</f>
        <v>0</v>
      </c>
      <c r="K562" s="271" t="s">
        <v>880</v>
      </c>
      <c r="L562" s="276"/>
      <c r="M562" s="277" t="s">
        <v>19</v>
      </c>
      <c r="N562" s="278" t="s">
        <v>39</v>
      </c>
      <c r="O562" s="87"/>
      <c r="P562" s="216">
        <f>O562*H562</f>
        <v>0</v>
      </c>
      <c r="Q562" s="216">
        <v>0.00010000000000000001</v>
      </c>
      <c r="R562" s="216">
        <f>Q562*H562</f>
        <v>0.00026830000000000002</v>
      </c>
      <c r="S562" s="216">
        <v>0</v>
      </c>
      <c r="T562" s="217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8" t="s">
        <v>241</v>
      </c>
      <c r="AT562" s="218" t="s">
        <v>222</v>
      </c>
      <c r="AU562" s="218" t="s">
        <v>78</v>
      </c>
      <c r="AY562" s="20" t="s">
        <v>126</v>
      </c>
      <c r="BE562" s="219">
        <f>IF(N562="základní",J562,0)</f>
        <v>0</v>
      </c>
      <c r="BF562" s="219">
        <f>IF(N562="snížená",J562,0)</f>
        <v>0</v>
      </c>
      <c r="BG562" s="219">
        <f>IF(N562="zákl. přenesená",J562,0)</f>
        <v>0</v>
      </c>
      <c r="BH562" s="219">
        <f>IF(N562="sníž. přenesená",J562,0)</f>
        <v>0</v>
      </c>
      <c r="BI562" s="219">
        <f>IF(N562="nulová",J562,0)</f>
        <v>0</v>
      </c>
      <c r="BJ562" s="20" t="s">
        <v>76</v>
      </c>
      <c r="BK562" s="219">
        <f>ROUND(I562*H562,2)</f>
        <v>0</v>
      </c>
      <c r="BL562" s="20" t="s">
        <v>180</v>
      </c>
      <c r="BM562" s="218" t="s">
        <v>1451</v>
      </c>
    </row>
    <row r="563" s="13" customFormat="1">
      <c r="A563" s="13"/>
      <c r="B563" s="220"/>
      <c r="C563" s="221"/>
      <c r="D563" s="222" t="s">
        <v>134</v>
      </c>
      <c r="E563" s="223" t="s">
        <v>19</v>
      </c>
      <c r="F563" s="224" t="s">
        <v>1452</v>
      </c>
      <c r="G563" s="221"/>
      <c r="H563" s="225">
        <v>2.6827000000000001</v>
      </c>
      <c r="I563" s="226"/>
      <c r="J563" s="221"/>
      <c r="K563" s="221"/>
      <c r="L563" s="227"/>
      <c r="M563" s="285"/>
      <c r="N563" s="286"/>
      <c r="O563" s="286"/>
      <c r="P563" s="286"/>
      <c r="Q563" s="286"/>
      <c r="R563" s="286"/>
      <c r="S563" s="286"/>
      <c r="T563" s="28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1" t="s">
        <v>134</v>
      </c>
      <c r="AU563" s="231" t="s">
        <v>78</v>
      </c>
      <c r="AV563" s="13" t="s">
        <v>78</v>
      </c>
      <c r="AW563" s="13" t="s">
        <v>135</v>
      </c>
      <c r="AX563" s="13" t="s">
        <v>76</v>
      </c>
      <c r="AY563" s="231" t="s">
        <v>126</v>
      </c>
    </row>
    <row r="564" s="2" customFormat="1" ht="6.96" customHeight="1">
      <c r="A564" s="41"/>
      <c r="B564" s="62"/>
      <c r="C564" s="63"/>
      <c r="D564" s="63"/>
      <c r="E564" s="63"/>
      <c r="F564" s="63"/>
      <c r="G564" s="63"/>
      <c r="H564" s="63"/>
      <c r="I564" s="63"/>
      <c r="J564" s="63"/>
      <c r="K564" s="63"/>
      <c r="L564" s="47"/>
      <c r="M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</row>
  </sheetData>
  <sheetProtection sheet="1" autoFilter="0" formatColumns="0" formatRows="0" objects="1" scenarios="1" spinCount="100000" saltValue="Zgov7xSSgCUlhxG6HNXbxMleo8QJ2x+62++hr+Iaf7Dfp4p50Kk0iME0jzOg8MAszZXBqcrMSx9Jr9iUMH4pQA==" hashValue="R7N6Jkk+fm8Mvks7wA+mG0s3/buwJt93J1/McE+gYMNJuykMU0hI7gw3wBP682C5HnX2xbUx1o7fXrBw2HWyyg==" algorithmName="SHA-512" password="CC35"/>
  <autoFilter ref="C109:K563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5_01/943211111"/>
    <hyperlink ref="F116" r:id="rId2" display="https://podminky.urs.cz/item/CS_URS_2025_01/943211212"/>
    <hyperlink ref="F119" r:id="rId3" display="https://podminky.urs.cz/item/CS_URS_2025_01/943211811"/>
    <hyperlink ref="F122" r:id="rId4" display="https://podminky.urs.cz/item/CS_URS_2025_01/993121111"/>
    <hyperlink ref="F124" r:id="rId5" display="https://podminky.urs.cz/item/CS_URS_2025_01/993121219"/>
    <hyperlink ref="F128" r:id="rId6" display="https://podminky.urs.cz/item/CS_URS_2025_01/998014211"/>
    <hyperlink ref="F132" r:id="rId7" display="https://podminky.urs.cz/item/CS_URS_2025_01/767995117"/>
    <hyperlink ref="F150" r:id="rId8" display="https://podminky.urs.cz/item/CS_URS_2025_01/767995117"/>
    <hyperlink ref="F170" r:id="rId9" display="https://podminky.urs.cz/item/CS_URS_2025_01/767995114"/>
    <hyperlink ref="F183" r:id="rId10" display="https://podminky.urs.cz/item/CS_URS_2025_01/767995115"/>
    <hyperlink ref="F194" r:id="rId11" display="https://podminky.urs.cz/item/CS_URS_2025_01/767995115"/>
    <hyperlink ref="F212" r:id="rId12" display="https://podminky.urs.cz/item/CS_URS_2025_01/767995116"/>
    <hyperlink ref="F230" r:id="rId13" display="https://podminky.urs.cz/item/CS_URS_2025_01/767995115"/>
    <hyperlink ref="F248" r:id="rId14" display="https://podminky.urs.cz/item/CS_URS_2025_01/767995115"/>
    <hyperlink ref="F266" r:id="rId15" display="https://podminky.urs.cz/item/CS_URS_2025_01/767995112"/>
    <hyperlink ref="F272" r:id="rId16" display="https://podminky.urs.cz/item/CS_URS_2025_01/767995116"/>
    <hyperlink ref="F290" r:id="rId17" display="https://podminky.urs.cz/item/CS_URS_2025_01/767995116"/>
    <hyperlink ref="F308" r:id="rId18" display="https://podminky.urs.cz/item/CS_URS_2025_01/767995115"/>
    <hyperlink ref="F319" r:id="rId19" display="https://podminky.urs.cz/item/CS_URS_2025_01/767995117"/>
    <hyperlink ref="F328" r:id="rId20" display="https://podminky.urs.cz/item/CS_URS_2025_01/767995117"/>
    <hyperlink ref="F346" r:id="rId21" display="https://podminky.urs.cz/item/CS_URS_2025_01/767995116"/>
    <hyperlink ref="F353" r:id="rId22" display="https://podminky.urs.cz/item/CS_URS_2025_01/767995116"/>
    <hyperlink ref="F367" r:id="rId23" display="https://podminky.urs.cz/item/CS_URS_2025_01/767995115"/>
    <hyperlink ref="F376" r:id="rId24" display="https://podminky.urs.cz/item/CS_URS_2025_01/767995111"/>
    <hyperlink ref="F385" r:id="rId25" display="https://podminky.urs.cz/item/CS_URS_2025_01/767995115"/>
    <hyperlink ref="F399" r:id="rId26" display="https://podminky.urs.cz/item/CS_URS_2025_01/767995115"/>
    <hyperlink ref="F420" r:id="rId27" display="https://podminky.urs.cz/item/CS_URS_2025_01/767995114"/>
    <hyperlink ref="F430" r:id="rId28" display="https://podminky.urs.cz/item/CS_URS_2025_01/767995114"/>
    <hyperlink ref="F439" r:id="rId29" display="https://podminky.urs.cz/item/CS_URS_2025_01/767995111"/>
    <hyperlink ref="F446" r:id="rId30" display="https://podminky.urs.cz/item/CS_URS_2025_01/767995101"/>
    <hyperlink ref="F460" r:id="rId31" display="https://podminky.urs.cz/item/CS_URS_2025_01/767995102"/>
    <hyperlink ref="F465" r:id="rId32" display="https://podminky.urs.cz/item/CS_URS_2025_01/977131116"/>
    <hyperlink ref="F535" r:id="rId33" display="https://podminky.urs.cz/item/CS_URS_2025_01/767995114"/>
    <hyperlink ref="F541" r:id="rId34" display="https://podminky.urs.cz/item/CS_URS_2025_01/767995112"/>
    <hyperlink ref="F551" r:id="rId35" display="https://podminky.urs.cz/item/CS_URS_2025_01/767995111"/>
    <hyperlink ref="F555" r:id="rId36" display="https://podminky.urs.cz/item/CS_URS_2025_01/76799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1453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1454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1455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1456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1457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1458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1459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1460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1461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1462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1463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75</v>
      </c>
      <c r="F18" s="299" t="s">
        <v>1464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1465</v>
      </c>
      <c r="F19" s="299" t="s">
        <v>1466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1467</v>
      </c>
      <c r="F20" s="299" t="s">
        <v>1468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1469</v>
      </c>
      <c r="F21" s="299" t="s">
        <v>1470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1471</v>
      </c>
      <c r="F22" s="299" t="s">
        <v>1472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1473</v>
      </c>
      <c r="F23" s="299" t="s">
        <v>1474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1475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1476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1477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1478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1479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1480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1481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1482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1483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112</v>
      </c>
      <c r="F36" s="299"/>
      <c r="G36" s="299" t="s">
        <v>1484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1485</v>
      </c>
      <c r="F37" s="299"/>
      <c r="G37" s="299" t="s">
        <v>1486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49</v>
      </c>
      <c r="F38" s="299"/>
      <c r="G38" s="299" t="s">
        <v>1487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50</v>
      </c>
      <c r="F39" s="299"/>
      <c r="G39" s="299" t="s">
        <v>1488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113</v>
      </c>
      <c r="F40" s="299"/>
      <c r="G40" s="299" t="s">
        <v>1489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114</v>
      </c>
      <c r="F41" s="299"/>
      <c r="G41" s="299" t="s">
        <v>1490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1491</v>
      </c>
      <c r="F42" s="299"/>
      <c r="G42" s="299" t="s">
        <v>1492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1493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1494</v>
      </c>
      <c r="F44" s="299"/>
      <c r="G44" s="299" t="s">
        <v>1495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116</v>
      </c>
      <c r="F45" s="299"/>
      <c r="G45" s="299" t="s">
        <v>1496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1497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1498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1499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1500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1501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1502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1503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1504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1505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1506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1507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1508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1509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1510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1511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1512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1513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1514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1515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1516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1517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1518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1519</v>
      </c>
      <c r="D76" s="317"/>
      <c r="E76" s="317"/>
      <c r="F76" s="317" t="s">
        <v>1520</v>
      </c>
      <c r="G76" s="318"/>
      <c r="H76" s="317" t="s">
        <v>50</v>
      </c>
      <c r="I76" s="317" t="s">
        <v>53</v>
      </c>
      <c r="J76" s="317" t="s">
        <v>1521</v>
      </c>
      <c r="K76" s="316"/>
    </row>
    <row r="77" s="1" customFormat="1" ht="17.25" customHeight="1">
      <c r="B77" s="314"/>
      <c r="C77" s="319" t="s">
        <v>1522</v>
      </c>
      <c r="D77" s="319"/>
      <c r="E77" s="319"/>
      <c r="F77" s="320" t="s">
        <v>1523</v>
      </c>
      <c r="G77" s="321"/>
      <c r="H77" s="319"/>
      <c r="I77" s="319"/>
      <c r="J77" s="319" t="s">
        <v>1524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49</v>
      </c>
      <c r="D79" s="324"/>
      <c r="E79" s="324"/>
      <c r="F79" s="325" t="s">
        <v>1525</v>
      </c>
      <c r="G79" s="326"/>
      <c r="H79" s="302" t="s">
        <v>1526</v>
      </c>
      <c r="I79" s="302" t="s">
        <v>1527</v>
      </c>
      <c r="J79" s="302">
        <v>20</v>
      </c>
      <c r="K79" s="316"/>
    </row>
    <row r="80" s="1" customFormat="1" ht="15" customHeight="1">
      <c r="B80" s="314"/>
      <c r="C80" s="302" t="s">
        <v>1528</v>
      </c>
      <c r="D80" s="302"/>
      <c r="E80" s="302"/>
      <c r="F80" s="325" t="s">
        <v>1525</v>
      </c>
      <c r="G80" s="326"/>
      <c r="H80" s="302" t="s">
        <v>1529</v>
      </c>
      <c r="I80" s="302" t="s">
        <v>1527</v>
      </c>
      <c r="J80" s="302">
        <v>120</v>
      </c>
      <c r="K80" s="316"/>
    </row>
    <row r="81" s="1" customFormat="1" ht="15" customHeight="1">
      <c r="B81" s="327"/>
      <c r="C81" s="302" t="s">
        <v>1530</v>
      </c>
      <c r="D81" s="302"/>
      <c r="E81" s="302"/>
      <c r="F81" s="325" t="s">
        <v>1531</v>
      </c>
      <c r="G81" s="326"/>
      <c r="H81" s="302" t="s">
        <v>1532</v>
      </c>
      <c r="I81" s="302" t="s">
        <v>1527</v>
      </c>
      <c r="J81" s="302">
        <v>50</v>
      </c>
      <c r="K81" s="316"/>
    </row>
    <row r="82" s="1" customFormat="1" ht="15" customHeight="1">
      <c r="B82" s="327"/>
      <c r="C82" s="302" t="s">
        <v>1533</v>
      </c>
      <c r="D82" s="302"/>
      <c r="E82" s="302"/>
      <c r="F82" s="325" t="s">
        <v>1525</v>
      </c>
      <c r="G82" s="326"/>
      <c r="H82" s="302" t="s">
        <v>1534</v>
      </c>
      <c r="I82" s="302" t="s">
        <v>1535</v>
      </c>
      <c r="J82" s="302"/>
      <c r="K82" s="316"/>
    </row>
    <row r="83" s="1" customFormat="1" ht="15" customHeight="1">
      <c r="B83" s="327"/>
      <c r="C83" s="328" t="s">
        <v>1536</v>
      </c>
      <c r="D83" s="328"/>
      <c r="E83" s="328"/>
      <c r="F83" s="329" t="s">
        <v>1531</v>
      </c>
      <c r="G83" s="328"/>
      <c r="H83" s="328" t="s">
        <v>1537</v>
      </c>
      <c r="I83" s="328" t="s">
        <v>1527</v>
      </c>
      <c r="J83" s="328">
        <v>15</v>
      </c>
      <c r="K83" s="316"/>
    </row>
    <row r="84" s="1" customFormat="1" ht="15" customHeight="1">
      <c r="B84" s="327"/>
      <c r="C84" s="328" t="s">
        <v>1538</v>
      </c>
      <c r="D84" s="328"/>
      <c r="E84" s="328"/>
      <c r="F84" s="329" t="s">
        <v>1531</v>
      </c>
      <c r="G84" s="328"/>
      <c r="H84" s="328" t="s">
        <v>1539</v>
      </c>
      <c r="I84" s="328" t="s">
        <v>1527</v>
      </c>
      <c r="J84" s="328">
        <v>15</v>
      </c>
      <c r="K84" s="316"/>
    </row>
    <row r="85" s="1" customFormat="1" ht="15" customHeight="1">
      <c r="B85" s="327"/>
      <c r="C85" s="328" t="s">
        <v>1540</v>
      </c>
      <c r="D85" s="328"/>
      <c r="E85" s="328"/>
      <c r="F85" s="329" t="s">
        <v>1531</v>
      </c>
      <c r="G85" s="328"/>
      <c r="H85" s="328" t="s">
        <v>1541</v>
      </c>
      <c r="I85" s="328" t="s">
        <v>1527</v>
      </c>
      <c r="J85" s="328">
        <v>20</v>
      </c>
      <c r="K85" s="316"/>
    </row>
    <row r="86" s="1" customFormat="1" ht="15" customHeight="1">
      <c r="B86" s="327"/>
      <c r="C86" s="328" t="s">
        <v>1542</v>
      </c>
      <c r="D86" s="328"/>
      <c r="E86" s="328"/>
      <c r="F86" s="329" t="s">
        <v>1531</v>
      </c>
      <c r="G86" s="328"/>
      <c r="H86" s="328" t="s">
        <v>1543</v>
      </c>
      <c r="I86" s="328" t="s">
        <v>1527</v>
      </c>
      <c r="J86" s="328">
        <v>20</v>
      </c>
      <c r="K86" s="316"/>
    </row>
    <row r="87" s="1" customFormat="1" ht="15" customHeight="1">
      <c r="B87" s="327"/>
      <c r="C87" s="302" t="s">
        <v>1544</v>
      </c>
      <c r="D87" s="302"/>
      <c r="E87" s="302"/>
      <c r="F87" s="325" t="s">
        <v>1531</v>
      </c>
      <c r="G87" s="326"/>
      <c r="H87" s="302" t="s">
        <v>1545</v>
      </c>
      <c r="I87" s="302" t="s">
        <v>1527</v>
      </c>
      <c r="J87" s="302">
        <v>50</v>
      </c>
      <c r="K87" s="316"/>
    </row>
    <row r="88" s="1" customFormat="1" ht="15" customHeight="1">
      <c r="B88" s="327"/>
      <c r="C88" s="302" t="s">
        <v>1546</v>
      </c>
      <c r="D88" s="302"/>
      <c r="E88" s="302"/>
      <c r="F88" s="325" t="s">
        <v>1531</v>
      </c>
      <c r="G88" s="326"/>
      <c r="H88" s="302" t="s">
        <v>1547</v>
      </c>
      <c r="I88" s="302" t="s">
        <v>1527</v>
      </c>
      <c r="J88" s="302">
        <v>20</v>
      </c>
      <c r="K88" s="316"/>
    </row>
    <row r="89" s="1" customFormat="1" ht="15" customHeight="1">
      <c r="B89" s="327"/>
      <c r="C89" s="302" t="s">
        <v>1548</v>
      </c>
      <c r="D89" s="302"/>
      <c r="E89" s="302"/>
      <c r="F89" s="325" t="s">
        <v>1531</v>
      </c>
      <c r="G89" s="326"/>
      <c r="H89" s="302" t="s">
        <v>1549</v>
      </c>
      <c r="I89" s="302" t="s">
        <v>1527</v>
      </c>
      <c r="J89" s="302">
        <v>20</v>
      </c>
      <c r="K89" s="316"/>
    </row>
    <row r="90" s="1" customFormat="1" ht="15" customHeight="1">
      <c r="B90" s="327"/>
      <c r="C90" s="302" t="s">
        <v>1550</v>
      </c>
      <c r="D90" s="302"/>
      <c r="E90" s="302"/>
      <c r="F90" s="325" t="s">
        <v>1531</v>
      </c>
      <c r="G90" s="326"/>
      <c r="H90" s="302" t="s">
        <v>1551</v>
      </c>
      <c r="I90" s="302" t="s">
        <v>1527</v>
      </c>
      <c r="J90" s="302">
        <v>50</v>
      </c>
      <c r="K90" s="316"/>
    </row>
    <row r="91" s="1" customFormat="1" ht="15" customHeight="1">
      <c r="B91" s="327"/>
      <c r="C91" s="302" t="s">
        <v>1552</v>
      </c>
      <c r="D91" s="302"/>
      <c r="E91" s="302"/>
      <c r="F91" s="325" t="s">
        <v>1531</v>
      </c>
      <c r="G91" s="326"/>
      <c r="H91" s="302" t="s">
        <v>1552</v>
      </c>
      <c r="I91" s="302" t="s">
        <v>1527</v>
      </c>
      <c r="J91" s="302">
        <v>50</v>
      </c>
      <c r="K91" s="316"/>
    </row>
    <row r="92" s="1" customFormat="1" ht="15" customHeight="1">
      <c r="B92" s="327"/>
      <c r="C92" s="302" t="s">
        <v>1553</v>
      </c>
      <c r="D92" s="302"/>
      <c r="E92" s="302"/>
      <c r="F92" s="325" t="s">
        <v>1531</v>
      </c>
      <c r="G92" s="326"/>
      <c r="H92" s="302" t="s">
        <v>1554</v>
      </c>
      <c r="I92" s="302" t="s">
        <v>1527</v>
      </c>
      <c r="J92" s="302">
        <v>255</v>
      </c>
      <c r="K92" s="316"/>
    </row>
    <row r="93" s="1" customFormat="1" ht="15" customHeight="1">
      <c r="B93" s="327"/>
      <c r="C93" s="302" t="s">
        <v>1555</v>
      </c>
      <c r="D93" s="302"/>
      <c r="E93" s="302"/>
      <c r="F93" s="325" t="s">
        <v>1525</v>
      </c>
      <c r="G93" s="326"/>
      <c r="H93" s="302" t="s">
        <v>1556</v>
      </c>
      <c r="I93" s="302" t="s">
        <v>1557</v>
      </c>
      <c r="J93" s="302"/>
      <c r="K93" s="316"/>
    </row>
    <row r="94" s="1" customFormat="1" ht="15" customHeight="1">
      <c r="B94" s="327"/>
      <c r="C94" s="302" t="s">
        <v>1558</v>
      </c>
      <c r="D94" s="302"/>
      <c r="E94" s="302"/>
      <c r="F94" s="325" t="s">
        <v>1525</v>
      </c>
      <c r="G94" s="326"/>
      <c r="H94" s="302" t="s">
        <v>1559</v>
      </c>
      <c r="I94" s="302" t="s">
        <v>1560</v>
      </c>
      <c r="J94" s="302"/>
      <c r="K94" s="316"/>
    </row>
    <row r="95" s="1" customFormat="1" ht="15" customHeight="1">
      <c r="B95" s="327"/>
      <c r="C95" s="302" t="s">
        <v>1561</v>
      </c>
      <c r="D95" s="302"/>
      <c r="E95" s="302"/>
      <c r="F95" s="325" t="s">
        <v>1525</v>
      </c>
      <c r="G95" s="326"/>
      <c r="H95" s="302" t="s">
        <v>1561</v>
      </c>
      <c r="I95" s="302" t="s">
        <v>1560</v>
      </c>
      <c r="J95" s="302"/>
      <c r="K95" s="316"/>
    </row>
    <row r="96" s="1" customFormat="1" ht="15" customHeight="1">
      <c r="B96" s="327"/>
      <c r="C96" s="302" t="s">
        <v>34</v>
      </c>
      <c r="D96" s="302"/>
      <c r="E96" s="302"/>
      <c r="F96" s="325" t="s">
        <v>1525</v>
      </c>
      <c r="G96" s="326"/>
      <c r="H96" s="302" t="s">
        <v>1562</v>
      </c>
      <c r="I96" s="302" t="s">
        <v>1560</v>
      </c>
      <c r="J96" s="302"/>
      <c r="K96" s="316"/>
    </row>
    <row r="97" s="1" customFormat="1" ht="15" customHeight="1">
      <c r="B97" s="327"/>
      <c r="C97" s="302" t="s">
        <v>44</v>
      </c>
      <c r="D97" s="302"/>
      <c r="E97" s="302"/>
      <c r="F97" s="325" t="s">
        <v>1525</v>
      </c>
      <c r="G97" s="326"/>
      <c r="H97" s="302" t="s">
        <v>1563</v>
      </c>
      <c r="I97" s="302" t="s">
        <v>1560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1564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1519</v>
      </c>
      <c r="D103" s="317"/>
      <c r="E103" s="317"/>
      <c r="F103" s="317" t="s">
        <v>1520</v>
      </c>
      <c r="G103" s="318"/>
      <c r="H103" s="317" t="s">
        <v>50</v>
      </c>
      <c r="I103" s="317" t="s">
        <v>53</v>
      </c>
      <c r="J103" s="317" t="s">
        <v>1521</v>
      </c>
      <c r="K103" s="316"/>
    </row>
    <row r="104" s="1" customFormat="1" ht="17.25" customHeight="1">
      <c r="B104" s="314"/>
      <c r="C104" s="319" t="s">
        <v>1522</v>
      </c>
      <c r="D104" s="319"/>
      <c r="E104" s="319"/>
      <c r="F104" s="320" t="s">
        <v>1523</v>
      </c>
      <c r="G104" s="321"/>
      <c r="H104" s="319"/>
      <c r="I104" s="319"/>
      <c r="J104" s="319" t="s">
        <v>1524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49</v>
      </c>
      <c r="D106" s="324"/>
      <c r="E106" s="324"/>
      <c r="F106" s="325" t="s">
        <v>1525</v>
      </c>
      <c r="G106" s="302"/>
      <c r="H106" s="302" t="s">
        <v>1565</v>
      </c>
      <c r="I106" s="302" t="s">
        <v>1527</v>
      </c>
      <c r="J106" s="302">
        <v>20</v>
      </c>
      <c r="K106" s="316"/>
    </row>
    <row r="107" s="1" customFormat="1" ht="15" customHeight="1">
      <c r="B107" s="314"/>
      <c r="C107" s="302" t="s">
        <v>1528</v>
      </c>
      <c r="D107" s="302"/>
      <c r="E107" s="302"/>
      <c r="F107" s="325" t="s">
        <v>1525</v>
      </c>
      <c r="G107" s="302"/>
      <c r="H107" s="302" t="s">
        <v>1565</v>
      </c>
      <c r="I107" s="302" t="s">
        <v>1527</v>
      </c>
      <c r="J107" s="302">
        <v>120</v>
      </c>
      <c r="K107" s="316"/>
    </row>
    <row r="108" s="1" customFormat="1" ht="15" customHeight="1">
      <c r="B108" s="327"/>
      <c r="C108" s="302" t="s">
        <v>1530</v>
      </c>
      <c r="D108" s="302"/>
      <c r="E108" s="302"/>
      <c r="F108" s="325" t="s">
        <v>1531</v>
      </c>
      <c r="G108" s="302"/>
      <c r="H108" s="302" t="s">
        <v>1565</v>
      </c>
      <c r="I108" s="302" t="s">
        <v>1527</v>
      </c>
      <c r="J108" s="302">
        <v>50</v>
      </c>
      <c r="K108" s="316"/>
    </row>
    <row r="109" s="1" customFormat="1" ht="15" customHeight="1">
      <c r="B109" s="327"/>
      <c r="C109" s="302" t="s">
        <v>1533</v>
      </c>
      <c r="D109" s="302"/>
      <c r="E109" s="302"/>
      <c r="F109" s="325" t="s">
        <v>1525</v>
      </c>
      <c r="G109" s="302"/>
      <c r="H109" s="302" t="s">
        <v>1565</v>
      </c>
      <c r="I109" s="302" t="s">
        <v>1535</v>
      </c>
      <c r="J109" s="302"/>
      <c r="K109" s="316"/>
    </row>
    <row r="110" s="1" customFormat="1" ht="15" customHeight="1">
      <c r="B110" s="327"/>
      <c r="C110" s="302" t="s">
        <v>1544</v>
      </c>
      <c r="D110" s="302"/>
      <c r="E110" s="302"/>
      <c r="F110" s="325" t="s">
        <v>1531</v>
      </c>
      <c r="G110" s="302"/>
      <c r="H110" s="302" t="s">
        <v>1565</v>
      </c>
      <c r="I110" s="302" t="s">
        <v>1527</v>
      </c>
      <c r="J110" s="302">
        <v>50</v>
      </c>
      <c r="K110" s="316"/>
    </row>
    <row r="111" s="1" customFormat="1" ht="15" customHeight="1">
      <c r="B111" s="327"/>
      <c r="C111" s="302" t="s">
        <v>1552</v>
      </c>
      <c r="D111" s="302"/>
      <c r="E111" s="302"/>
      <c r="F111" s="325" t="s">
        <v>1531</v>
      </c>
      <c r="G111" s="302"/>
      <c r="H111" s="302" t="s">
        <v>1565</v>
      </c>
      <c r="I111" s="302" t="s">
        <v>1527</v>
      </c>
      <c r="J111" s="302">
        <v>50</v>
      </c>
      <c r="K111" s="316"/>
    </row>
    <row r="112" s="1" customFormat="1" ht="15" customHeight="1">
      <c r="B112" s="327"/>
      <c r="C112" s="302" t="s">
        <v>1550</v>
      </c>
      <c r="D112" s="302"/>
      <c r="E112" s="302"/>
      <c r="F112" s="325" t="s">
        <v>1531</v>
      </c>
      <c r="G112" s="302"/>
      <c r="H112" s="302" t="s">
        <v>1565</v>
      </c>
      <c r="I112" s="302" t="s">
        <v>1527</v>
      </c>
      <c r="J112" s="302">
        <v>50</v>
      </c>
      <c r="K112" s="316"/>
    </row>
    <row r="113" s="1" customFormat="1" ht="15" customHeight="1">
      <c r="B113" s="327"/>
      <c r="C113" s="302" t="s">
        <v>49</v>
      </c>
      <c r="D113" s="302"/>
      <c r="E113" s="302"/>
      <c r="F113" s="325" t="s">
        <v>1525</v>
      </c>
      <c r="G113" s="302"/>
      <c r="H113" s="302" t="s">
        <v>1566</v>
      </c>
      <c r="I113" s="302" t="s">
        <v>1527</v>
      </c>
      <c r="J113" s="302">
        <v>20</v>
      </c>
      <c r="K113" s="316"/>
    </row>
    <row r="114" s="1" customFormat="1" ht="15" customHeight="1">
      <c r="B114" s="327"/>
      <c r="C114" s="302" t="s">
        <v>1567</v>
      </c>
      <c r="D114" s="302"/>
      <c r="E114" s="302"/>
      <c r="F114" s="325" t="s">
        <v>1525</v>
      </c>
      <c r="G114" s="302"/>
      <c r="H114" s="302" t="s">
        <v>1568</v>
      </c>
      <c r="I114" s="302" t="s">
        <v>1527</v>
      </c>
      <c r="J114" s="302">
        <v>120</v>
      </c>
      <c r="K114" s="316"/>
    </row>
    <row r="115" s="1" customFormat="1" ht="15" customHeight="1">
      <c r="B115" s="327"/>
      <c r="C115" s="302" t="s">
        <v>34</v>
      </c>
      <c r="D115" s="302"/>
      <c r="E115" s="302"/>
      <c r="F115" s="325" t="s">
        <v>1525</v>
      </c>
      <c r="G115" s="302"/>
      <c r="H115" s="302" t="s">
        <v>1569</v>
      </c>
      <c r="I115" s="302" t="s">
        <v>1560</v>
      </c>
      <c r="J115" s="302"/>
      <c r="K115" s="316"/>
    </row>
    <row r="116" s="1" customFormat="1" ht="15" customHeight="1">
      <c r="B116" s="327"/>
      <c r="C116" s="302" t="s">
        <v>44</v>
      </c>
      <c r="D116" s="302"/>
      <c r="E116" s="302"/>
      <c r="F116" s="325" t="s">
        <v>1525</v>
      </c>
      <c r="G116" s="302"/>
      <c r="H116" s="302" t="s">
        <v>1570</v>
      </c>
      <c r="I116" s="302" t="s">
        <v>1560</v>
      </c>
      <c r="J116" s="302"/>
      <c r="K116" s="316"/>
    </row>
    <row r="117" s="1" customFormat="1" ht="15" customHeight="1">
      <c r="B117" s="327"/>
      <c r="C117" s="302" t="s">
        <v>53</v>
      </c>
      <c r="D117" s="302"/>
      <c r="E117" s="302"/>
      <c r="F117" s="325" t="s">
        <v>1525</v>
      </c>
      <c r="G117" s="302"/>
      <c r="H117" s="302" t="s">
        <v>1571</v>
      </c>
      <c r="I117" s="302" t="s">
        <v>1572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1573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1519</v>
      </c>
      <c r="D123" s="317"/>
      <c r="E123" s="317"/>
      <c r="F123" s="317" t="s">
        <v>1520</v>
      </c>
      <c r="G123" s="318"/>
      <c r="H123" s="317" t="s">
        <v>50</v>
      </c>
      <c r="I123" s="317" t="s">
        <v>53</v>
      </c>
      <c r="J123" s="317" t="s">
        <v>1521</v>
      </c>
      <c r="K123" s="346"/>
    </row>
    <row r="124" s="1" customFormat="1" ht="17.25" customHeight="1">
      <c r="B124" s="345"/>
      <c r="C124" s="319" t="s">
        <v>1522</v>
      </c>
      <c r="D124" s="319"/>
      <c r="E124" s="319"/>
      <c r="F124" s="320" t="s">
        <v>1523</v>
      </c>
      <c r="G124" s="321"/>
      <c r="H124" s="319"/>
      <c r="I124" s="319"/>
      <c r="J124" s="319" t="s">
        <v>1524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1528</v>
      </c>
      <c r="D126" s="324"/>
      <c r="E126" s="324"/>
      <c r="F126" s="325" t="s">
        <v>1525</v>
      </c>
      <c r="G126" s="302"/>
      <c r="H126" s="302" t="s">
        <v>1565</v>
      </c>
      <c r="I126" s="302" t="s">
        <v>1527</v>
      </c>
      <c r="J126" s="302">
        <v>120</v>
      </c>
      <c r="K126" s="350"/>
    </row>
    <row r="127" s="1" customFormat="1" ht="15" customHeight="1">
      <c r="B127" s="347"/>
      <c r="C127" s="302" t="s">
        <v>1574</v>
      </c>
      <c r="D127" s="302"/>
      <c r="E127" s="302"/>
      <c r="F127" s="325" t="s">
        <v>1525</v>
      </c>
      <c r="G127" s="302"/>
      <c r="H127" s="302" t="s">
        <v>1575</v>
      </c>
      <c r="I127" s="302" t="s">
        <v>1527</v>
      </c>
      <c r="J127" s="302" t="s">
        <v>1576</v>
      </c>
      <c r="K127" s="350"/>
    </row>
    <row r="128" s="1" customFormat="1" ht="15" customHeight="1">
      <c r="B128" s="347"/>
      <c r="C128" s="302" t="s">
        <v>1473</v>
      </c>
      <c r="D128" s="302"/>
      <c r="E128" s="302"/>
      <c r="F128" s="325" t="s">
        <v>1525</v>
      </c>
      <c r="G128" s="302"/>
      <c r="H128" s="302" t="s">
        <v>1577</v>
      </c>
      <c r="I128" s="302" t="s">
        <v>1527</v>
      </c>
      <c r="J128" s="302" t="s">
        <v>1576</v>
      </c>
      <c r="K128" s="350"/>
    </row>
    <row r="129" s="1" customFormat="1" ht="15" customHeight="1">
      <c r="B129" s="347"/>
      <c r="C129" s="302" t="s">
        <v>1536</v>
      </c>
      <c r="D129" s="302"/>
      <c r="E129" s="302"/>
      <c r="F129" s="325" t="s">
        <v>1531</v>
      </c>
      <c r="G129" s="302"/>
      <c r="H129" s="302" t="s">
        <v>1537</v>
      </c>
      <c r="I129" s="302" t="s">
        <v>1527</v>
      </c>
      <c r="J129" s="302">
        <v>15</v>
      </c>
      <c r="K129" s="350"/>
    </row>
    <row r="130" s="1" customFormat="1" ht="15" customHeight="1">
      <c r="B130" s="347"/>
      <c r="C130" s="328" t="s">
        <v>1538</v>
      </c>
      <c r="D130" s="328"/>
      <c r="E130" s="328"/>
      <c r="F130" s="329" t="s">
        <v>1531</v>
      </c>
      <c r="G130" s="328"/>
      <c r="H130" s="328" t="s">
        <v>1539</v>
      </c>
      <c r="I130" s="328" t="s">
        <v>1527</v>
      </c>
      <c r="J130" s="328">
        <v>15</v>
      </c>
      <c r="K130" s="350"/>
    </row>
    <row r="131" s="1" customFormat="1" ht="15" customHeight="1">
      <c r="B131" s="347"/>
      <c r="C131" s="328" t="s">
        <v>1540</v>
      </c>
      <c r="D131" s="328"/>
      <c r="E131" s="328"/>
      <c r="F131" s="329" t="s">
        <v>1531</v>
      </c>
      <c r="G131" s="328"/>
      <c r="H131" s="328" t="s">
        <v>1541</v>
      </c>
      <c r="I131" s="328" t="s">
        <v>1527</v>
      </c>
      <c r="J131" s="328">
        <v>20</v>
      </c>
      <c r="K131" s="350"/>
    </row>
    <row r="132" s="1" customFormat="1" ht="15" customHeight="1">
      <c r="B132" s="347"/>
      <c r="C132" s="328" t="s">
        <v>1542</v>
      </c>
      <c r="D132" s="328"/>
      <c r="E132" s="328"/>
      <c r="F132" s="329" t="s">
        <v>1531</v>
      </c>
      <c r="G132" s="328"/>
      <c r="H132" s="328" t="s">
        <v>1543</v>
      </c>
      <c r="I132" s="328" t="s">
        <v>1527</v>
      </c>
      <c r="J132" s="328">
        <v>20</v>
      </c>
      <c r="K132" s="350"/>
    </row>
    <row r="133" s="1" customFormat="1" ht="15" customHeight="1">
      <c r="B133" s="347"/>
      <c r="C133" s="302" t="s">
        <v>1530</v>
      </c>
      <c r="D133" s="302"/>
      <c r="E133" s="302"/>
      <c r="F133" s="325" t="s">
        <v>1531</v>
      </c>
      <c r="G133" s="302"/>
      <c r="H133" s="302" t="s">
        <v>1565</v>
      </c>
      <c r="I133" s="302" t="s">
        <v>1527</v>
      </c>
      <c r="J133" s="302">
        <v>50</v>
      </c>
      <c r="K133" s="350"/>
    </row>
    <row r="134" s="1" customFormat="1" ht="15" customHeight="1">
      <c r="B134" s="347"/>
      <c r="C134" s="302" t="s">
        <v>1544</v>
      </c>
      <c r="D134" s="302"/>
      <c r="E134" s="302"/>
      <c r="F134" s="325" t="s">
        <v>1531</v>
      </c>
      <c r="G134" s="302"/>
      <c r="H134" s="302" t="s">
        <v>1565</v>
      </c>
      <c r="I134" s="302" t="s">
        <v>1527</v>
      </c>
      <c r="J134" s="302">
        <v>50</v>
      </c>
      <c r="K134" s="350"/>
    </row>
    <row r="135" s="1" customFormat="1" ht="15" customHeight="1">
      <c r="B135" s="347"/>
      <c r="C135" s="302" t="s">
        <v>1550</v>
      </c>
      <c r="D135" s="302"/>
      <c r="E135" s="302"/>
      <c r="F135" s="325" t="s">
        <v>1531</v>
      </c>
      <c r="G135" s="302"/>
      <c r="H135" s="302" t="s">
        <v>1565</v>
      </c>
      <c r="I135" s="302" t="s">
        <v>1527</v>
      </c>
      <c r="J135" s="302">
        <v>50</v>
      </c>
      <c r="K135" s="350"/>
    </row>
    <row r="136" s="1" customFormat="1" ht="15" customHeight="1">
      <c r="B136" s="347"/>
      <c r="C136" s="302" t="s">
        <v>1552</v>
      </c>
      <c r="D136" s="302"/>
      <c r="E136" s="302"/>
      <c r="F136" s="325" t="s">
        <v>1531</v>
      </c>
      <c r="G136" s="302"/>
      <c r="H136" s="302" t="s">
        <v>1565</v>
      </c>
      <c r="I136" s="302" t="s">
        <v>1527</v>
      </c>
      <c r="J136" s="302">
        <v>50</v>
      </c>
      <c r="K136" s="350"/>
    </row>
    <row r="137" s="1" customFormat="1" ht="15" customHeight="1">
      <c r="B137" s="347"/>
      <c r="C137" s="302" t="s">
        <v>1553</v>
      </c>
      <c r="D137" s="302"/>
      <c r="E137" s="302"/>
      <c r="F137" s="325" t="s">
        <v>1531</v>
      </c>
      <c r="G137" s="302"/>
      <c r="H137" s="302" t="s">
        <v>1578</v>
      </c>
      <c r="I137" s="302" t="s">
        <v>1527</v>
      </c>
      <c r="J137" s="302">
        <v>255</v>
      </c>
      <c r="K137" s="350"/>
    </row>
    <row r="138" s="1" customFormat="1" ht="15" customHeight="1">
      <c r="B138" s="347"/>
      <c r="C138" s="302" t="s">
        <v>1555</v>
      </c>
      <c r="D138" s="302"/>
      <c r="E138" s="302"/>
      <c r="F138" s="325" t="s">
        <v>1525</v>
      </c>
      <c r="G138" s="302"/>
      <c r="H138" s="302" t="s">
        <v>1579</v>
      </c>
      <c r="I138" s="302" t="s">
        <v>1557</v>
      </c>
      <c r="J138" s="302"/>
      <c r="K138" s="350"/>
    </row>
    <row r="139" s="1" customFormat="1" ht="15" customHeight="1">
      <c r="B139" s="347"/>
      <c r="C139" s="302" t="s">
        <v>1558</v>
      </c>
      <c r="D139" s="302"/>
      <c r="E139" s="302"/>
      <c r="F139" s="325" t="s">
        <v>1525</v>
      </c>
      <c r="G139" s="302"/>
      <c r="H139" s="302" t="s">
        <v>1580</v>
      </c>
      <c r="I139" s="302" t="s">
        <v>1560</v>
      </c>
      <c r="J139" s="302"/>
      <c r="K139" s="350"/>
    </row>
    <row r="140" s="1" customFormat="1" ht="15" customHeight="1">
      <c r="B140" s="347"/>
      <c r="C140" s="302" t="s">
        <v>1561</v>
      </c>
      <c r="D140" s="302"/>
      <c r="E140" s="302"/>
      <c r="F140" s="325" t="s">
        <v>1525</v>
      </c>
      <c r="G140" s="302"/>
      <c r="H140" s="302" t="s">
        <v>1561</v>
      </c>
      <c r="I140" s="302" t="s">
        <v>1560</v>
      </c>
      <c r="J140" s="302"/>
      <c r="K140" s="350"/>
    </row>
    <row r="141" s="1" customFormat="1" ht="15" customHeight="1">
      <c r="B141" s="347"/>
      <c r="C141" s="302" t="s">
        <v>34</v>
      </c>
      <c r="D141" s="302"/>
      <c r="E141" s="302"/>
      <c r="F141" s="325" t="s">
        <v>1525</v>
      </c>
      <c r="G141" s="302"/>
      <c r="H141" s="302" t="s">
        <v>1581</v>
      </c>
      <c r="I141" s="302" t="s">
        <v>1560</v>
      </c>
      <c r="J141" s="302"/>
      <c r="K141" s="350"/>
    </row>
    <row r="142" s="1" customFormat="1" ht="15" customHeight="1">
      <c r="B142" s="347"/>
      <c r="C142" s="302" t="s">
        <v>1582</v>
      </c>
      <c r="D142" s="302"/>
      <c r="E142" s="302"/>
      <c r="F142" s="325" t="s">
        <v>1525</v>
      </c>
      <c r="G142" s="302"/>
      <c r="H142" s="302" t="s">
        <v>1583</v>
      </c>
      <c r="I142" s="302" t="s">
        <v>1560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1584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1519</v>
      </c>
      <c r="D148" s="317"/>
      <c r="E148" s="317"/>
      <c r="F148" s="317" t="s">
        <v>1520</v>
      </c>
      <c r="G148" s="318"/>
      <c r="H148" s="317" t="s">
        <v>50</v>
      </c>
      <c r="I148" s="317" t="s">
        <v>53</v>
      </c>
      <c r="J148" s="317" t="s">
        <v>1521</v>
      </c>
      <c r="K148" s="316"/>
    </row>
    <row r="149" s="1" customFormat="1" ht="17.25" customHeight="1">
      <c r="B149" s="314"/>
      <c r="C149" s="319" t="s">
        <v>1522</v>
      </c>
      <c r="D149" s="319"/>
      <c r="E149" s="319"/>
      <c r="F149" s="320" t="s">
        <v>1523</v>
      </c>
      <c r="G149" s="321"/>
      <c r="H149" s="319"/>
      <c r="I149" s="319"/>
      <c r="J149" s="319" t="s">
        <v>1524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1528</v>
      </c>
      <c r="D151" s="302"/>
      <c r="E151" s="302"/>
      <c r="F151" s="355" t="s">
        <v>1525</v>
      </c>
      <c r="G151" s="302"/>
      <c r="H151" s="354" t="s">
        <v>1565</v>
      </c>
      <c r="I151" s="354" t="s">
        <v>1527</v>
      </c>
      <c r="J151" s="354">
        <v>120</v>
      </c>
      <c r="K151" s="350"/>
    </row>
    <row r="152" s="1" customFormat="1" ht="15" customHeight="1">
      <c r="B152" s="327"/>
      <c r="C152" s="354" t="s">
        <v>1574</v>
      </c>
      <c r="D152" s="302"/>
      <c r="E152" s="302"/>
      <c r="F152" s="355" t="s">
        <v>1525</v>
      </c>
      <c r="G152" s="302"/>
      <c r="H152" s="354" t="s">
        <v>1585</v>
      </c>
      <c r="I152" s="354" t="s">
        <v>1527</v>
      </c>
      <c r="J152" s="354" t="s">
        <v>1576</v>
      </c>
      <c r="K152" s="350"/>
    </row>
    <row r="153" s="1" customFormat="1" ht="15" customHeight="1">
      <c r="B153" s="327"/>
      <c r="C153" s="354" t="s">
        <v>1473</v>
      </c>
      <c r="D153" s="302"/>
      <c r="E153" s="302"/>
      <c r="F153" s="355" t="s">
        <v>1525</v>
      </c>
      <c r="G153" s="302"/>
      <c r="H153" s="354" t="s">
        <v>1586</v>
      </c>
      <c r="I153" s="354" t="s">
        <v>1527</v>
      </c>
      <c r="J153" s="354" t="s">
        <v>1576</v>
      </c>
      <c r="K153" s="350"/>
    </row>
    <row r="154" s="1" customFormat="1" ht="15" customHeight="1">
      <c r="B154" s="327"/>
      <c r="C154" s="354" t="s">
        <v>1530</v>
      </c>
      <c r="D154" s="302"/>
      <c r="E154" s="302"/>
      <c r="F154" s="355" t="s">
        <v>1531</v>
      </c>
      <c r="G154" s="302"/>
      <c r="H154" s="354" t="s">
        <v>1565</v>
      </c>
      <c r="I154" s="354" t="s">
        <v>1527</v>
      </c>
      <c r="J154" s="354">
        <v>50</v>
      </c>
      <c r="K154" s="350"/>
    </row>
    <row r="155" s="1" customFormat="1" ht="15" customHeight="1">
      <c r="B155" s="327"/>
      <c r="C155" s="354" t="s">
        <v>1533</v>
      </c>
      <c r="D155" s="302"/>
      <c r="E155" s="302"/>
      <c r="F155" s="355" t="s">
        <v>1525</v>
      </c>
      <c r="G155" s="302"/>
      <c r="H155" s="354" t="s">
        <v>1565</v>
      </c>
      <c r="I155" s="354" t="s">
        <v>1535</v>
      </c>
      <c r="J155" s="354"/>
      <c r="K155" s="350"/>
    </row>
    <row r="156" s="1" customFormat="1" ht="15" customHeight="1">
      <c r="B156" s="327"/>
      <c r="C156" s="354" t="s">
        <v>1544</v>
      </c>
      <c r="D156" s="302"/>
      <c r="E156" s="302"/>
      <c r="F156" s="355" t="s">
        <v>1531</v>
      </c>
      <c r="G156" s="302"/>
      <c r="H156" s="354" t="s">
        <v>1565</v>
      </c>
      <c r="I156" s="354" t="s">
        <v>1527</v>
      </c>
      <c r="J156" s="354">
        <v>50</v>
      </c>
      <c r="K156" s="350"/>
    </row>
    <row r="157" s="1" customFormat="1" ht="15" customHeight="1">
      <c r="B157" s="327"/>
      <c r="C157" s="354" t="s">
        <v>1552</v>
      </c>
      <c r="D157" s="302"/>
      <c r="E157" s="302"/>
      <c r="F157" s="355" t="s">
        <v>1531</v>
      </c>
      <c r="G157" s="302"/>
      <c r="H157" s="354" t="s">
        <v>1565</v>
      </c>
      <c r="I157" s="354" t="s">
        <v>1527</v>
      </c>
      <c r="J157" s="354">
        <v>50</v>
      </c>
      <c r="K157" s="350"/>
    </row>
    <row r="158" s="1" customFormat="1" ht="15" customHeight="1">
      <c r="B158" s="327"/>
      <c r="C158" s="354" t="s">
        <v>1550</v>
      </c>
      <c r="D158" s="302"/>
      <c r="E158" s="302"/>
      <c r="F158" s="355" t="s">
        <v>1531</v>
      </c>
      <c r="G158" s="302"/>
      <c r="H158" s="354" t="s">
        <v>1565</v>
      </c>
      <c r="I158" s="354" t="s">
        <v>1527</v>
      </c>
      <c r="J158" s="354">
        <v>50</v>
      </c>
      <c r="K158" s="350"/>
    </row>
    <row r="159" s="1" customFormat="1" ht="15" customHeight="1">
      <c r="B159" s="327"/>
      <c r="C159" s="354" t="s">
        <v>95</v>
      </c>
      <c r="D159" s="302"/>
      <c r="E159" s="302"/>
      <c r="F159" s="355" t="s">
        <v>1525</v>
      </c>
      <c r="G159" s="302"/>
      <c r="H159" s="354" t="s">
        <v>1587</v>
      </c>
      <c r="I159" s="354" t="s">
        <v>1527</v>
      </c>
      <c r="J159" s="354" t="s">
        <v>1588</v>
      </c>
      <c r="K159" s="350"/>
    </row>
    <row r="160" s="1" customFormat="1" ht="15" customHeight="1">
      <c r="B160" s="327"/>
      <c r="C160" s="354" t="s">
        <v>1589</v>
      </c>
      <c r="D160" s="302"/>
      <c r="E160" s="302"/>
      <c r="F160" s="355" t="s">
        <v>1525</v>
      </c>
      <c r="G160" s="302"/>
      <c r="H160" s="354" t="s">
        <v>1590</v>
      </c>
      <c r="I160" s="354" t="s">
        <v>1560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1591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1519</v>
      </c>
      <c r="D166" s="317"/>
      <c r="E166" s="317"/>
      <c r="F166" s="317" t="s">
        <v>1520</v>
      </c>
      <c r="G166" s="359"/>
      <c r="H166" s="360" t="s">
        <v>50</v>
      </c>
      <c r="I166" s="360" t="s">
        <v>53</v>
      </c>
      <c r="J166" s="317" t="s">
        <v>1521</v>
      </c>
      <c r="K166" s="294"/>
    </row>
    <row r="167" s="1" customFormat="1" ht="17.25" customHeight="1">
      <c r="B167" s="295"/>
      <c r="C167" s="319" t="s">
        <v>1522</v>
      </c>
      <c r="D167" s="319"/>
      <c r="E167" s="319"/>
      <c r="F167" s="320" t="s">
        <v>1523</v>
      </c>
      <c r="G167" s="361"/>
      <c r="H167" s="362"/>
      <c r="I167" s="362"/>
      <c r="J167" s="319" t="s">
        <v>1524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1528</v>
      </c>
      <c r="D169" s="302"/>
      <c r="E169" s="302"/>
      <c r="F169" s="325" t="s">
        <v>1525</v>
      </c>
      <c r="G169" s="302"/>
      <c r="H169" s="302" t="s">
        <v>1565</v>
      </c>
      <c r="I169" s="302" t="s">
        <v>1527</v>
      </c>
      <c r="J169" s="302">
        <v>120</v>
      </c>
      <c r="K169" s="350"/>
    </row>
    <row r="170" s="1" customFormat="1" ht="15" customHeight="1">
      <c r="B170" s="327"/>
      <c r="C170" s="302" t="s">
        <v>1574</v>
      </c>
      <c r="D170" s="302"/>
      <c r="E170" s="302"/>
      <c r="F170" s="325" t="s">
        <v>1525</v>
      </c>
      <c r="G170" s="302"/>
      <c r="H170" s="302" t="s">
        <v>1575</v>
      </c>
      <c r="I170" s="302" t="s">
        <v>1527</v>
      </c>
      <c r="J170" s="302" t="s">
        <v>1576</v>
      </c>
      <c r="K170" s="350"/>
    </row>
    <row r="171" s="1" customFormat="1" ht="15" customHeight="1">
      <c r="B171" s="327"/>
      <c r="C171" s="302" t="s">
        <v>1473</v>
      </c>
      <c r="D171" s="302"/>
      <c r="E171" s="302"/>
      <c r="F171" s="325" t="s">
        <v>1525</v>
      </c>
      <c r="G171" s="302"/>
      <c r="H171" s="302" t="s">
        <v>1592</v>
      </c>
      <c r="I171" s="302" t="s">
        <v>1527</v>
      </c>
      <c r="J171" s="302" t="s">
        <v>1576</v>
      </c>
      <c r="K171" s="350"/>
    </row>
    <row r="172" s="1" customFormat="1" ht="15" customHeight="1">
      <c r="B172" s="327"/>
      <c r="C172" s="302" t="s">
        <v>1530</v>
      </c>
      <c r="D172" s="302"/>
      <c r="E172" s="302"/>
      <c r="F172" s="325" t="s">
        <v>1531</v>
      </c>
      <c r="G172" s="302"/>
      <c r="H172" s="302" t="s">
        <v>1592</v>
      </c>
      <c r="I172" s="302" t="s">
        <v>1527</v>
      </c>
      <c r="J172" s="302">
        <v>50</v>
      </c>
      <c r="K172" s="350"/>
    </row>
    <row r="173" s="1" customFormat="1" ht="15" customHeight="1">
      <c r="B173" s="327"/>
      <c r="C173" s="302" t="s">
        <v>1533</v>
      </c>
      <c r="D173" s="302"/>
      <c r="E173" s="302"/>
      <c r="F173" s="325" t="s">
        <v>1525</v>
      </c>
      <c r="G173" s="302"/>
      <c r="H173" s="302" t="s">
        <v>1592</v>
      </c>
      <c r="I173" s="302" t="s">
        <v>1535</v>
      </c>
      <c r="J173" s="302"/>
      <c r="K173" s="350"/>
    </row>
    <row r="174" s="1" customFormat="1" ht="15" customHeight="1">
      <c r="B174" s="327"/>
      <c r="C174" s="302" t="s">
        <v>1544</v>
      </c>
      <c r="D174" s="302"/>
      <c r="E174" s="302"/>
      <c r="F174" s="325" t="s">
        <v>1531</v>
      </c>
      <c r="G174" s="302"/>
      <c r="H174" s="302" t="s">
        <v>1592</v>
      </c>
      <c r="I174" s="302" t="s">
        <v>1527</v>
      </c>
      <c r="J174" s="302">
        <v>50</v>
      </c>
      <c r="K174" s="350"/>
    </row>
    <row r="175" s="1" customFormat="1" ht="15" customHeight="1">
      <c r="B175" s="327"/>
      <c r="C175" s="302" t="s">
        <v>1552</v>
      </c>
      <c r="D175" s="302"/>
      <c r="E175" s="302"/>
      <c r="F175" s="325" t="s">
        <v>1531</v>
      </c>
      <c r="G175" s="302"/>
      <c r="H175" s="302" t="s">
        <v>1592</v>
      </c>
      <c r="I175" s="302" t="s">
        <v>1527</v>
      </c>
      <c r="J175" s="302">
        <v>50</v>
      </c>
      <c r="K175" s="350"/>
    </row>
    <row r="176" s="1" customFormat="1" ht="15" customHeight="1">
      <c r="B176" s="327"/>
      <c r="C176" s="302" t="s">
        <v>1550</v>
      </c>
      <c r="D176" s="302"/>
      <c r="E176" s="302"/>
      <c r="F176" s="325" t="s">
        <v>1531</v>
      </c>
      <c r="G176" s="302"/>
      <c r="H176" s="302" t="s">
        <v>1592</v>
      </c>
      <c r="I176" s="302" t="s">
        <v>1527</v>
      </c>
      <c r="J176" s="302">
        <v>50</v>
      </c>
      <c r="K176" s="350"/>
    </row>
    <row r="177" s="1" customFormat="1" ht="15" customHeight="1">
      <c r="B177" s="327"/>
      <c r="C177" s="302" t="s">
        <v>112</v>
      </c>
      <c r="D177" s="302"/>
      <c r="E177" s="302"/>
      <c r="F177" s="325" t="s">
        <v>1525</v>
      </c>
      <c r="G177" s="302"/>
      <c r="H177" s="302" t="s">
        <v>1593</v>
      </c>
      <c r="I177" s="302" t="s">
        <v>1594</v>
      </c>
      <c r="J177" s="302"/>
      <c r="K177" s="350"/>
    </row>
    <row r="178" s="1" customFormat="1" ht="15" customHeight="1">
      <c r="B178" s="327"/>
      <c r="C178" s="302" t="s">
        <v>53</v>
      </c>
      <c r="D178" s="302"/>
      <c r="E178" s="302"/>
      <c r="F178" s="325" t="s">
        <v>1525</v>
      </c>
      <c r="G178" s="302"/>
      <c r="H178" s="302" t="s">
        <v>1595</v>
      </c>
      <c r="I178" s="302" t="s">
        <v>1596</v>
      </c>
      <c r="J178" s="302">
        <v>1</v>
      </c>
      <c r="K178" s="350"/>
    </row>
    <row r="179" s="1" customFormat="1" ht="15" customHeight="1">
      <c r="B179" s="327"/>
      <c r="C179" s="302" t="s">
        <v>49</v>
      </c>
      <c r="D179" s="302"/>
      <c r="E179" s="302"/>
      <c r="F179" s="325" t="s">
        <v>1525</v>
      </c>
      <c r="G179" s="302"/>
      <c r="H179" s="302" t="s">
        <v>1597</v>
      </c>
      <c r="I179" s="302" t="s">
        <v>1527</v>
      </c>
      <c r="J179" s="302">
        <v>20</v>
      </c>
      <c r="K179" s="350"/>
    </row>
    <row r="180" s="1" customFormat="1" ht="15" customHeight="1">
      <c r="B180" s="327"/>
      <c r="C180" s="302" t="s">
        <v>50</v>
      </c>
      <c r="D180" s="302"/>
      <c r="E180" s="302"/>
      <c r="F180" s="325" t="s">
        <v>1525</v>
      </c>
      <c r="G180" s="302"/>
      <c r="H180" s="302" t="s">
        <v>1598</v>
      </c>
      <c r="I180" s="302" t="s">
        <v>1527</v>
      </c>
      <c r="J180" s="302">
        <v>255</v>
      </c>
      <c r="K180" s="350"/>
    </row>
    <row r="181" s="1" customFormat="1" ht="15" customHeight="1">
      <c r="B181" s="327"/>
      <c r="C181" s="302" t="s">
        <v>113</v>
      </c>
      <c r="D181" s="302"/>
      <c r="E181" s="302"/>
      <c r="F181" s="325" t="s">
        <v>1525</v>
      </c>
      <c r="G181" s="302"/>
      <c r="H181" s="302" t="s">
        <v>1489</v>
      </c>
      <c r="I181" s="302" t="s">
        <v>1527</v>
      </c>
      <c r="J181" s="302">
        <v>10</v>
      </c>
      <c r="K181" s="350"/>
    </row>
    <row r="182" s="1" customFormat="1" ht="15" customHeight="1">
      <c r="B182" s="327"/>
      <c r="C182" s="302" t="s">
        <v>114</v>
      </c>
      <c r="D182" s="302"/>
      <c r="E182" s="302"/>
      <c r="F182" s="325" t="s">
        <v>1525</v>
      </c>
      <c r="G182" s="302"/>
      <c r="H182" s="302" t="s">
        <v>1599</v>
      </c>
      <c r="I182" s="302" t="s">
        <v>1560</v>
      </c>
      <c r="J182" s="302"/>
      <c r="K182" s="350"/>
    </row>
    <row r="183" s="1" customFormat="1" ht="15" customHeight="1">
      <c r="B183" s="327"/>
      <c r="C183" s="302" t="s">
        <v>1600</v>
      </c>
      <c r="D183" s="302"/>
      <c r="E183" s="302"/>
      <c r="F183" s="325" t="s">
        <v>1525</v>
      </c>
      <c r="G183" s="302"/>
      <c r="H183" s="302" t="s">
        <v>1601</v>
      </c>
      <c r="I183" s="302" t="s">
        <v>1560</v>
      </c>
      <c r="J183" s="302"/>
      <c r="K183" s="350"/>
    </row>
    <row r="184" s="1" customFormat="1" ht="15" customHeight="1">
      <c r="B184" s="327"/>
      <c r="C184" s="302" t="s">
        <v>1589</v>
      </c>
      <c r="D184" s="302"/>
      <c r="E184" s="302"/>
      <c r="F184" s="325" t="s">
        <v>1525</v>
      </c>
      <c r="G184" s="302"/>
      <c r="H184" s="302" t="s">
        <v>1602</v>
      </c>
      <c r="I184" s="302" t="s">
        <v>1560</v>
      </c>
      <c r="J184" s="302"/>
      <c r="K184" s="350"/>
    </row>
    <row r="185" s="1" customFormat="1" ht="15" customHeight="1">
      <c r="B185" s="327"/>
      <c r="C185" s="302" t="s">
        <v>116</v>
      </c>
      <c r="D185" s="302"/>
      <c r="E185" s="302"/>
      <c r="F185" s="325" t="s">
        <v>1531</v>
      </c>
      <c r="G185" s="302"/>
      <c r="H185" s="302" t="s">
        <v>1603</v>
      </c>
      <c r="I185" s="302" t="s">
        <v>1527</v>
      </c>
      <c r="J185" s="302">
        <v>50</v>
      </c>
      <c r="K185" s="350"/>
    </row>
    <row r="186" s="1" customFormat="1" ht="15" customHeight="1">
      <c r="B186" s="327"/>
      <c r="C186" s="302" t="s">
        <v>1604</v>
      </c>
      <c r="D186" s="302"/>
      <c r="E186" s="302"/>
      <c r="F186" s="325" t="s">
        <v>1531</v>
      </c>
      <c r="G186" s="302"/>
      <c r="H186" s="302" t="s">
        <v>1605</v>
      </c>
      <c r="I186" s="302" t="s">
        <v>1606</v>
      </c>
      <c r="J186" s="302"/>
      <c r="K186" s="350"/>
    </row>
    <row r="187" s="1" customFormat="1" ht="15" customHeight="1">
      <c r="B187" s="327"/>
      <c r="C187" s="302" t="s">
        <v>1607</v>
      </c>
      <c r="D187" s="302"/>
      <c r="E187" s="302"/>
      <c r="F187" s="325" t="s">
        <v>1531</v>
      </c>
      <c r="G187" s="302"/>
      <c r="H187" s="302" t="s">
        <v>1608</v>
      </c>
      <c r="I187" s="302" t="s">
        <v>1606</v>
      </c>
      <c r="J187" s="302"/>
      <c r="K187" s="350"/>
    </row>
    <row r="188" s="1" customFormat="1" ht="15" customHeight="1">
      <c r="B188" s="327"/>
      <c r="C188" s="302" t="s">
        <v>1609</v>
      </c>
      <c r="D188" s="302"/>
      <c r="E188" s="302"/>
      <c r="F188" s="325" t="s">
        <v>1531</v>
      </c>
      <c r="G188" s="302"/>
      <c r="H188" s="302" t="s">
        <v>1610</v>
      </c>
      <c r="I188" s="302" t="s">
        <v>1606</v>
      </c>
      <c r="J188" s="302"/>
      <c r="K188" s="350"/>
    </row>
    <row r="189" s="1" customFormat="1" ht="15" customHeight="1">
      <c r="B189" s="327"/>
      <c r="C189" s="363" t="s">
        <v>1611</v>
      </c>
      <c r="D189" s="302"/>
      <c r="E189" s="302"/>
      <c r="F189" s="325" t="s">
        <v>1531</v>
      </c>
      <c r="G189" s="302"/>
      <c r="H189" s="302" t="s">
        <v>1612</v>
      </c>
      <c r="I189" s="302" t="s">
        <v>1613</v>
      </c>
      <c r="J189" s="364" t="s">
        <v>1614</v>
      </c>
      <c r="K189" s="350"/>
    </row>
    <row r="190" s="18" customFormat="1" ht="15" customHeight="1">
      <c r="B190" s="365"/>
      <c r="C190" s="366" t="s">
        <v>1615</v>
      </c>
      <c r="D190" s="367"/>
      <c r="E190" s="367"/>
      <c r="F190" s="368" t="s">
        <v>1531</v>
      </c>
      <c r="G190" s="367"/>
      <c r="H190" s="367" t="s">
        <v>1616</v>
      </c>
      <c r="I190" s="367" t="s">
        <v>1613</v>
      </c>
      <c r="J190" s="369" t="s">
        <v>1614</v>
      </c>
      <c r="K190" s="370"/>
    </row>
    <row r="191" s="1" customFormat="1" ht="15" customHeight="1">
      <c r="B191" s="327"/>
      <c r="C191" s="363" t="s">
        <v>38</v>
      </c>
      <c r="D191" s="302"/>
      <c r="E191" s="302"/>
      <c r="F191" s="325" t="s">
        <v>1525</v>
      </c>
      <c r="G191" s="302"/>
      <c r="H191" s="299" t="s">
        <v>1617</v>
      </c>
      <c r="I191" s="302" t="s">
        <v>1618</v>
      </c>
      <c r="J191" s="302"/>
      <c r="K191" s="350"/>
    </row>
    <row r="192" s="1" customFormat="1" ht="15" customHeight="1">
      <c r="B192" s="327"/>
      <c r="C192" s="363" t="s">
        <v>1619</v>
      </c>
      <c r="D192" s="302"/>
      <c r="E192" s="302"/>
      <c r="F192" s="325" t="s">
        <v>1525</v>
      </c>
      <c r="G192" s="302"/>
      <c r="H192" s="302" t="s">
        <v>1620</v>
      </c>
      <c r="I192" s="302" t="s">
        <v>1560</v>
      </c>
      <c r="J192" s="302"/>
      <c r="K192" s="350"/>
    </row>
    <row r="193" s="1" customFormat="1" ht="15" customHeight="1">
      <c r="B193" s="327"/>
      <c r="C193" s="363" t="s">
        <v>1621</v>
      </c>
      <c r="D193" s="302"/>
      <c r="E193" s="302"/>
      <c r="F193" s="325" t="s">
        <v>1525</v>
      </c>
      <c r="G193" s="302"/>
      <c r="H193" s="302" t="s">
        <v>1622</v>
      </c>
      <c r="I193" s="302" t="s">
        <v>1560</v>
      </c>
      <c r="J193" s="302"/>
      <c r="K193" s="350"/>
    </row>
    <row r="194" s="1" customFormat="1" ht="15" customHeight="1">
      <c r="B194" s="327"/>
      <c r="C194" s="363" t="s">
        <v>1623</v>
      </c>
      <c r="D194" s="302"/>
      <c r="E194" s="302"/>
      <c r="F194" s="325" t="s">
        <v>1531</v>
      </c>
      <c r="G194" s="302"/>
      <c r="H194" s="302" t="s">
        <v>1624</v>
      </c>
      <c r="I194" s="302" t="s">
        <v>1560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1625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1626</v>
      </c>
      <c r="D201" s="372"/>
      <c r="E201" s="372"/>
      <c r="F201" s="372" t="s">
        <v>1627</v>
      </c>
      <c r="G201" s="373"/>
      <c r="H201" s="372" t="s">
        <v>1628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1618</v>
      </c>
      <c r="D203" s="302"/>
      <c r="E203" s="302"/>
      <c r="F203" s="325" t="s">
        <v>39</v>
      </c>
      <c r="G203" s="302"/>
      <c r="H203" s="302" t="s">
        <v>1629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40</v>
      </c>
      <c r="G204" s="302"/>
      <c r="H204" s="302" t="s">
        <v>1630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43</v>
      </c>
      <c r="G205" s="302"/>
      <c r="H205" s="302" t="s">
        <v>1631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41</v>
      </c>
      <c r="G206" s="302"/>
      <c r="H206" s="302" t="s">
        <v>1632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42</v>
      </c>
      <c r="G207" s="302"/>
      <c r="H207" s="302" t="s">
        <v>1633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1572</v>
      </c>
      <c r="D209" s="302"/>
      <c r="E209" s="302"/>
      <c r="F209" s="325" t="s">
        <v>75</v>
      </c>
      <c r="G209" s="302"/>
      <c r="H209" s="302" t="s">
        <v>1634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1467</v>
      </c>
      <c r="G210" s="302"/>
      <c r="H210" s="302" t="s">
        <v>1468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1465</v>
      </c>
      <c r="G211" s="302"/>
      <c r="H211" s="302" t="s">
        <v>1635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1469</v>
      </c>
      <c r="G212" s="363"/>
      <c r="H212" s="354" t="s">
        <v>1470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1471</v>
      </c>
      <c r="G213" s="363"/>
      <c r="H213" s="354" t="s">
        <v>1636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1596</v>
      </c>
      <c r="D215" s="302"/>
      <c r="E215" s="302"/>
      <c r="F215" s="325">
        <v>1</v>
      </c>
      <c r="G215" s="363"/>
      <c r="H215" s="354" t="s">
        <v>1637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1638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1639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1640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Luzar</dc:creator>
  <cp:lastModifiedBy>Václav Luzar</cp:lastModifiedBy>
  <dcterms:created xsi:type="dcterms:W3CDTF">2025-07-16T09:26:07Z</dcterms:created>
  <dcterms:modified xsi:type="dcterms:W3CDTF">2025-07-16T09:26:15Z</dcterms:modified>
</cp:coreProperties>
</file>