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 03 - Vnější a vnitřní ..." sheetId="2" r:id="rId2"/>
    <sheet name="SO 04 - VO" sheetId="3" r:id="rId3"/>
    <sheet name="SO-00 - VRN" sheetId="4" r:id="rId4"/>
    <sheet name="SO-01 - SPODNÍ STAVBA" sheetId="5" r:id="rId5"/>
    <sheet name="SO-02 - HORNÍ STAVBA" sheetId="6" r:id="rId6"/>
    <sheet name="Pokyny pro vyplnění" sheetId="7" r:id="rId7"/>
  </sheets>
  <definedNames>
    <definedName name="_xlnm.Print_Area" localSheetId="0">'Rekapitulace stavby'!$D$4:$AO$36,'Rekapitulace stavby'!$C$42:$AQ$60</definedName>
    <definedName name="_xlnm.Print_Titles" localSheetId="0">'Rekapitulace stavby'!$52:$52</definedName>
    <definedName name="_xlnm._FilterDatabase" localSheetId="1" hidden="1">'SO 03 - Vnější a vnitřní ...'!$C$91:$K$480</definedName>
    <definedName name="_xlnm.Print_Area" localSheetId="1">'SO 03 - Vnější a vnitřní ...'!$C$4:$J$39,'SO 03 - Vnější a vnitřní ...'!$C$45:$J$73,'SO 03 - Vnější a vnitřní ...'!$C$79:$K$480</definedName>
    <definedName name="_xlnm.Print_Titles" localSheetId="1">'SO 03 - Vnější a vnitřní ...'!$91:$91</definedName>
    <definedName name="_xlnm._FilterDatabase" localSheetId="2" hidden="1">'SO 04 - VO'!$C$83:$K$121</definedName>
    <definedName name="_xlnm.Print_Area" localSheetId="2">'SO 04 - VO'!$C$4:$J$39,'SO 04 - VO'!$C$45:$J$65,'SO 04 - VO'!$C$71:$K$121</definedName>
    <definedName name="_xlnm.Print_Titles" localSheetId="2">'SO 04 - VO'!$83:$83</definedName>
    <definedName name="_xlnm._FilterDatabase" localSheetId="3" hidden="1">'SO-00 - VRN'!$C$83:$K$114</definedName>
    <definedName name="_xlnm.Print_Area" localSheetId="3">'SO-00 - VRN'!$C$4:$J$39,'SO-00 - VRN'!$C$45:$J$65,'SO-00 - VRN'!$C$71:$K$114</definedName>
    <definedName name="_xlnm.Print_Titles" localSheetId="3">'SO-00 - VRN'!$83:$83</definedName>
    <definedName name="_xlnm._FilterDatabase" localSheetId="4" hidden="1">'SO-01 - SPODNÍ STAVBA'!$C$84:$K$176</definedName>
    <definedName name="_xlnm.Print_Area" localSheetId="4">'SO-01 - SPODNÍ STAVBA'!$C$4:$J$39,'SO-01 - SPODNÍ STAVBA'!$C$45:$J$66,'SO-01 - SPODNÍ STAVBA'!$C$72:$K$176</definedName>
    <definedName name="_xlnm.Print_Titles" localSheetId="4">'SO-01 - SPODNÍ STAVBA'!$84:$84</definedName>
    <definedName name="_xlnm._FilterDatabase" localSheetId="5" hidden="1">'SO-02 - HORNÍ STAVBA'!$C$109:$K$563</definedName>
    <definedName name="_xlnm.Print_Area" localSheetId="5">'SO-02 - HORNÍ STAVBA'!$C$4:$J$39,'SO-02 - HORNÍ STAVBA'!$C$45:$J$91,'SO-02 - HORNÍ STAVBA'!$C$97:$K$563</definedName>
    <definedName name="_xlnm.Print_Titles" localSheetId="5">'SO-02 - HORNÍ STAVBA'!$109:$109</definedName>
    <definedName name="_xlnm.Print_Area" localSheetId="6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6" l="1" r="J37"/>
  <c r="J36"/>
  <c i="1" r="AY59"/>
  <c i="6" r="J35"/>
  <c i="1" r="AX59"/>
  <c i="6" r="BI562"/>
  <c r="BH562"/>
  <c r="BG562"/>
  <c r="BF562"/>
  <c r="T562"/>
  <c r="R562"/>
  <c r="P562"/>
  <c r="BI560"/>
  <c r="BH560"/>
  <c r="BG560"/>
  <c r="BF560"/>
  <c r="T560"/>
  <c r="R560"/>
  <c r="P560"/>
  <c r="BI558"/>
  <c r="BH558"/>
  <c r="BG558"/>
  <c r="BF558"/>
  <c r="T558"/>
  <c r="R558"/>
  <c r="P558"/>
  <c r="BI556"/>
  <c r="BH556"/>
  <c r="BG556"/>
  <c r="BF556"/>
  <c r="T556"/>
  <c r="R556"/>
  <c r="P556"/>
  <c r="BI554"/>
  <c r="BH554"/>
  <c r="BG554"/>
  <c r="BF554"/>
  <c r="T554"/>
  <c r="R554"/>
  <c r="P554"/>
  <c r="BI552"/>
  <c r="BH552"/>
  <c r="BG552"/>
  <c r="BF552"/>
  <c r="T552"/>
  <c r="R552"/>
  <c r="P552"/>
  <c r="BI550"/>
  <c r="BH550"/>
  <c r="BG550"/>
  <c r="BF550"/>
  <c r="T550"/>
  <c r="R550"/>
  <c r="P550"/>
  <c r="BI548"/>
  <c r="BH548"/>
  <c r="BG548"/>
  <c r="BF548"/>
  <c r="T548"/>
  <c r="R548"/>
  <c r="P548"/>
  <c r="BI546"/>
  <c r="BH546"/>
  <c r="BG546"/>
  <c r="BF546"/>
  <c r="T546"/>
  <c r="R546"/>
  <c r="P546"/>
  <c r="BI544"/>
  <c r="BH544"/>
  <c r="BG544"/>
  <c r="BF544"/>
  <c r="T544"/>
  <c r="R544"/>
  <c r="P544"/>
  <c r="BI542"/>
  <c r="BH542"/>
  <c r="BG542"/>
  <c r="BF542"/>
  <c r="T542"/>
  <c r="R542"/>
  <c r="P542"/>
  <c r="BI540"/>
  <c r="BH540"/>
  <c r="BG540"/>
  <c r="BF540"/>
  <c r="T540"/>
  <c r="R540"/>
  <c r="P540"/>
  <c r="BI538"/>
  <c r="BH538"/>
  <c r="BG538"/>
  <c r="BF538"/>
  <c r="T538"/>
  <c r="R538"/>
  <c r="P538"/>
  <c r="BI536"/>
  <c r="BH536"/>
  <c r="BG536"/>
  <c r="BF536"/>
  <c r="T536"/>
  <c r="R536"/>
  <c r="P536"/>
  <c r="BI534"/>
  <c r="BH534"/>
  <c r="BG534"/>
  <c r="BF534"/>
  <c r="T534"/>
  <c r="R534"/>
  <c r="P534"/>
  <c r="BI532"/>
  <c r="BH532"/>
  <c r="BG532"/>
  <c r="BF532"/>
  <c r="T532"/>
  <c r="R532"/>
  <c r="P532"/>
  <c r="BI531"/>
  <c r="BH531"/>
  <c r="BG531"/>
  <c r="BF531"/>
  <c r="T531"/>
  <c r="R531"/>
  <c r="P531"/>
  <c r="BI529"/>
  <c r="BH529"/>
  <c r="BG529"/>
  <c r="BF529"/>
  <c r="T529"/>
  <c r="R529"/>
  <c r="P529"/>
  <c r="BI527"/>
  <c r="BH527"/>
  <c r="BG527"/>
  <c r="BF527"/>
  <c r="T527"/>
  <c r="R527"/>
  <c r="P527"/>
  <c r="BI526"/>
  <c r="BH526"/>
  <c r="BG526"/>
  <c r="BF526"/>
  <c r="T526"/>
  <c r="R526"/>
  <c r="P526"/>
  <c r="BI522"/>
  <c r="BH522"/>
  <c r="BG522"/>
  <c r="BF522"/>
  <c r="T522"/>
  <c r="R522"/>
  <c r="P522"/>
  <c r="BI520"/>
  <c r="BH520"/>
  <c r="BG520"/>
  <c r="BF520"/>
  <c r="T520"/>
  <c r="R520"/>
  <c r="P520"/>
  <c r="BI519"/>
  <c r="BH519"/>
  <c r="BG519"/>
  <c r="BF519"/>
  <c r="T519"/>
  <c r="R519"/>
  <c r="P519"/>
  <c r="BI517"/>
  <c r="BH517"/>
  <c r="BG517"/>
  <c r="BF517"/>
  <c r="T517"/>
  <c r="R517"/>
  <c r="P517"/>
  <c r="BI515"/>
  <c r="BH515"/>
  <c r="BG515"/>
  <c r="BF515"/>
  <c r="T515"/>
  <c r="R515"/>
  <c r="P515"/>
  <c r="BI514"/>
  <c r="BH514"/>
  <c r="BG514"/>
  <c r="BF514"/>
  <c r="T514"/>
  <c r="R514"/>
  <c r="P514"/>
  <c r="BI510"/>
  <c r="BH510"/>
  <c r="BG510"/>
  <c r="BF510"/>
  <c r="T510"/>
  <c r="R510"/>
  <c r="P510"/>
  <c r="BI507"/>
  <c r="BH507"/>
  <c r="BG507"/>
  <c r="BF507"/>
  <c r="T507"/>
  <c r="R507"/>
  <c r="P507"/>
  <c r="BI506"/>
  <c r="BH506"/>
  <c r="BG506"/>
  <c r="BF506"/>
  <c r="T506"/>
  <c r="R506"/>
  <c r="P506"/>
  <c r="BI501"/>
  <c r="BH501"/>
  <c r="BG501"/>
  <c r="BF501"/>
  <c r="T501"/>
  <c r="R501"/>
  <c r="P501"/>
  <c r="BI498"/>
  <c r="BH498"/>
  <c r="BG498"/>
  <c r="BF498"/>
  <c r="T498"/>
  <c r="R498"/>
  <c r="P498"/>
  <c r="BI497"/>
  <c r="BH497"/>
  <c r="BG497"/>
  <c r="BF497"/>
  <c r="T497"/>
  <c r="R497"/>
  <c r="P497"/>
  <c r="BI491"/>
  <c r="BH491"/>
  <c r="BG491"/>
  <c r="BF491"/>
  <c r="T491"/>
  <c r="R491"/>
  <c r="P491"/>
  <c r="BI488"/>
  <c r="BH488"/>
  <c r="BG488"/>
  <c r="BF488"/>
  <c r="T488"/>
  <c r="R488"/>
  <c r="P488"/>
  <c r="BI487"/>
  <c r="BH487"/>
  <c r="BG487"/>
  <c r="BF487"/>
  <c r="T487"/>
  <c r="R487"/>
  <c r="P487"/>
  <c r="BI480"/>
  <c r="BH480"/>
  <c r="BG480"/>
  <c r="BF480"/>
  <c r="T480"/>
  <c r="R480"/>
  <c r="P480"/>
  <c r="BI479"/>
  <c r="BH479"/>
  <c r="BG479"/>
  <c r="BF479"/>
  <c r="T479"/>
  <c r="R479"/>
  <c r="P479"/>
  <c r="BI477"/>
  <c r="BH477"/>
  <c r="BG477"/>
  <c r="BF477"/>
  <c r="T477"/>
  <c r="R477"/>
  <c r="P477"/>
  <c r="BI476"/>
  <c r="BH476"/>
  <c r="BG476"/>
  <c r="BF476"/>
  <c r="T476"/>
  <c r="R476"/>
  <c r="P476"/>
  <c r="BI473"/>
  <c r="BH473"/>
  <c r="BG473"/>
  <c r="BF473"/>
  <c r="T473"/>
  <c r="R473"/>
  <c r="P473"/>
  <c r="BI472"/>
  <c r="BH472"/>
  <c r="BG472"/>
  <c r="BF472"/>
  <c r="T472"/>
  <c r="R472"/>
  <c r="P472"/>
  <c r="BI470"/>
  <c r="BH470"/>
  <c r="BG470"/>
  <c r="BF470"/>
  <c r="T470"/>
  <c r="R470"/>
  <c r="P470"/>
  <c r="BI469"/>
  <c r="BH469"/>
  <c r="BG469"/>
  <c r="BF469"/>
  <c r="T469"/>
  <c r="R469"/>
  <c r="P469"/>
  <c r="BI467"/>
  <c r="BH467"/>
  <c r="BG467"/>
  <c r="BF467"/>
  <c r="T467"/>
  <c r="R467"/>
  <c r="P467"/>
  <c r="BI464"/>
  <c r="BH464"/>
  <c r="BG464"/>
  <c r="BF464"/>
  <c r="T464"/>
  <c r="R464"/>
  <c r="P464"/>
  <c r="BI462"/>
  <c r="BH462"/>
  <c r="BG462"/>
  <c r="BF462"/>
  <c r="T462"/>
  <c r="R462"/>
  <c r="P462"/>
  <c r="BI459"/>
  <c r="BH459"/>
  <c r="BG459"/>
  <c r="BF459"/>
  <c r="T459"/>
  <c r="R459"/>
  <c r="P459"/>
  <c r="BI458"/>
  <c r="BH458"/>
  <c r="BG458"/>
  <c r="BF458"/>
  <c r="T458"/>
  <c r="R458"/>
  <c r="P458"/>
  <c r="BI457"/>
  <c r="BH457"/>
  <c r="BG457"/>
  <c r="BF457"/>
  <c r="T457"/>
  <c r="R457"/>
  <c r="P457"/>
  <c r="BI456"/>
  <c r="BH456"/>
  <c r="BG456"/>
  <c r="BF456"/>
  <c r="T456"/>
  <c r="R456"/>
  <c r="P456"/>
  <c r="BI454"/>
  <c r="BH454"/>
  <c r="BG454"/>
  <c r="BF454"/>
  <c r="T454"/>
  <c r="R454"/>
  <c r="P454"/>
  <c r="BI453"/>
  <c r="BH453"/>
  <c r="BG453"/>
  <c r="BF453"/>
  <c r="T453"/>
  <c r="R453"/>
  <c r="P453"/>
  <c r="BI445"/>
  <c r="BH445"/>
  <c r="BG445"/>
  <c r="BF445"/>
  <c r="T445"/>
  <c r="R445"/>
  <c r="P445"/>
  <c r="BI440"/>
  <c r="BH440"/>
  <c r="BG440"/>
  <c r="BF440"/>
  <c r="T440"/>
  <c r="R440"/>
  <c r="P440"/>
  <c r="BI438"/>
  <c r="BH438"/>
  <c r="BG438"/>
  <c r="BF438"/>
  <c r="T438"/>
  <c r="R438"/>
  <c r="P438"/>
  <c r="BI435"/>
  <c r="BH435"/>
  <c r="BG435"/>
  <c r="BF435"/>
  <c r="T435"/>
  <c r="R435"/>
  <c r="P435"/>
  <c r="BI433"/>
  <c r="BH433"/>
  <c r="BG433"/>
  <c r="BF433"/>
  <c r="T433"/>
  <c r="R433"/>
  <c r="P433"/>
  <c r="BI431"/>
  <c r="BH431"/>
  <c r="BG431"/>
  <c r="BF431"/>
  <c r="T431"/>
  <c r="R431"/>
  <c r="P431"/>
  <c r="BI429"/>
  <c r="BH429"/>
  <c r="BG429"/>
  <c r="BF429"/>
  <c r="T429"/>
  <c r="R429"/>
  <c r="P429"/>
  <c r="BI426"/>
  <c r="BH426"/>
  <c r="BG426"/>
  <c r="BF426"/>
  <c r="T426"/>
  <c r="R426"/>
  <c r="P426"/>
  <c r="BI423"/>
  <c r="BH423"/>
  <c r="BG423"/>
  <c r="BF423"/>
  <c r="T423"/>
  <c r="R423"/>
  <c r="P423"/>
  <c r="BI421"/>
  <c r="BH421"/>
  <c r="BG421"/>
  <c r="BF421"/>
  <c r="T421"/>
  <c r="R421"/>
  <c r="P421"/>
  <c r="BI419"/>
  <c r="BH419"/>
  <c r="BG419"/>
  <c r="BF419"/>
  <c r="T419"/>
  <c r="R419"/>
  <c r="P419"/>
  <c r="BI416"/>
  <c r="BH416"/>
  <c r="BG416"/>
  <c r="BF416"/>
  <c r="T416"/>
  <c r="R416"/>
  <c r="P416"/>
  <c r="BI411"/>
  <c r="BH411"/>
  <c r="BG411"/>
  <c r="BF411"/>
  <c r="T411"/>
  <c r="R411"/>
  <c r="P411"/>
  <c r="BI408"/>
  <c r="BH408"/>
  <c r="BG408"/>
  <c r="BF408"/>
  <c r="T408"/>
  <c r="R408"/>
  <c r="P408"/>
  <c r="BI406"/>
  <c r="BH406"/>
  <c r="BG406"/>
  <c r="BF406"/>
  <c r="T406"/>
  <c r="R406"/>
  <c r="P406"/>
  <c r="BI404"/>
  <c r="BH404"/>
  <c r="BG404"/>
  <c r="BF404"/>
  <c r="T404"/>
  <c r="R404"/>
  <c r="P404"/>
  <c r="BI402"/>
  <c r="BH402"/>
  <c r="BG402"/>
  <c r="BF402"/>
  <c r="T402"/>
  <c r="R402"/>
  <c r="P402"/>
  <c r="BI400"/>
  <c r="BH400"/>
  <c r="BG400"/>
  <c r="BF400"/>
  <c r="T400"/>
  <c r="R400"/>
  <c r="P400"/>
  <c r="BI398"/>
  <c r="BH398"/>
  <c r="BG398"/>
  <c r="BF398"/>
  <c r="T398"/>
  <c r="R398"/>
  <c r="P398"/>
  <c r="BI393"/>
  <c r="BH393"/>
  <c r="BG393"/>
  <c r="BF393"/>
  <c r="T393"/>
  <c r="R393"/>
  <c r="P393"/>
  <c r="BI390"/>
  <c r="BH390"/>
  <c r="BG390"/>
  <c r="BF390"/>
  <c r="T390"/>
  <c r="R390"/>
  <c r="P390"/>
  <c r="BI388"/>
  <c r="BH388"/>
  <c r="BG388"/>
  <c r="BF388"/>
  <c r="T388"/>
  <c r="R388"/>
  <c r="P388"/>
  <c r="BI386"/>
  <c r="BH386"/>
  <c r="BG386"/>
  <c r="BF386"/>
  <c r="T386"/>
  <c r="R386"/>
  <c r="P386"/>
  <c r="BI384"/>
  <c r="BH384"/>
  <c r="BG384"/>
  <c r="BF384"/>
  <c r="T384"/>
  <c r="R384"/>
  <c r="P384"/>
  <c r="BI379"/>
  <c r="BH379"/>
  <c r="BG379"/>
  <c r="BF379"/>
  <c r="T379"/>
  <c r="R379"/>
  <c r="P379"/>
  <c r="BI377"/>
  <c r="BH377"/>
  <c r="BG377"/>
  <c r="BF377"/>
  <c r="T377"/>
  <c r="R377"/>
  <c r="P377"/>
  <c r="BI375"/>
  <c r="BH375"/>
  <c r="BG375"/>
  <c r="BF375"/>
  <c r="T375"/>
  <c r="R375"/>
  <c r="P375"/>
  <c r="BI372"/>
  <c r="BH372"/>
  <c r="BG372"/>
  <c r="BF372"/>
  <c r="T372"/>
  <c r="R372"/>
  <c r="P372"/>
  <c r="BI370"/>
  <c r="BH370"/>
  <c r="BG370"/>
  <c r="BF370"/>
  <c r="T370"/>
  <c r="R370"/>
  <c r="P370"/>
  <c r="BI368"/>
  <c r="BH368"/>
  <c r="BG368"/>
  <c r="BF368"/>
  <c r="T368"/>
  <c r="R368"/>
  <c r="P368"/>
  <c r="BI366"/>
  <c r="BH366"/>
  <c r="BG366"/>
  <c r="BF366"/>
  <c r="T366"/>
  <c r="R366"/>
  <c r="P366"/>
  <c r="BI361"/>
  <c r="BH361"/>
  <c r="BG361"/>
  <c r="BF361"/>
  <c r="T361"/>
  <c r="R361"/>
  <c r="P361"/>
  <c r="BI358"/>
  <c r="BH358"/>
  <c r="BG358"/>
  <c r="BF358"/>
  <c r="T358"/>
  <c r="R358"/>
  <c r="P358"/>
  <c r="BI356"/>
  <c r="BH356"/>
  <c r="BG356"/>
  <c r="BF356"/>
  <c r="T356"/>
  <c r="R356"/>
  <c r="P356"/>
  <c r="BI354"/>
  <c r="BH354"/>
  <c r="BG354"/>
  <c r="BF354"/>
  <c r="T354"/>
  <c r="R354"/>
  <c r="P354"/>
  <c r="BI352"/>
  <c r="BH352"/>
  <c r="BG352"/>
  <c r="BF352"/>
  <c r="T352"/>
  <c r="R352"/>
  <c r="P352"/>
  <c r="BI349"/>
  <c r="BH349"/>
  <c r="BG349"/>
  <c r="BF349"/>
  <c r="T349"/>
  <c r="R349"/>
  <c r="P349"/>
  <c r="BI347"/>
  <c r="BH347"/>
  <c r="BG347"/>
  <c r="BF347"/>
  <c r="T347"/>
  <c r="R347"/>
  <c r="P347"/>
  <c r="BI345"/>
  <c r="BH345"/>
  <c r="BG345"/>
  <c r="BF345"/>
  <c r="T345"/>
  <c r="R345"/>
  <c r="P345"/>
  <c r="BI340"/>
  <c r="BH340"/>
  <c r="BG340"/>
  <c r="BF340"/>
  <c r="T340"/>
  <c r="R340"/>
  <c r="P340"/>
  <c r="BI337"/>
  <c r="BH337"/>
  <c r="BG337"/>
  <c r="BF337"/>
  <c r="T337"/>
  <c r="R337"/>
  <c r="P337"/>
  <c r="BI335"/>
  <c r="BH335"/>
  <c r="BG335"/>
  <c r="BF335"/>
  <c r="T335"/>
  <c r="R335"/>
  <c r="P335"/>
  <c r="BI333"/>
  <c r="BH333"/>
  <c r="BG333"/>
  <c r="BF333"/>
  <c r="T333"/>
  <c r="R333"/>
  <c r="P333"/>
  <c r="BI331"/>
  <c r="BH331"/>
  <c r="BG331"/>
  <c r="BF331"/>
  <c r="T331"/>
  <c r="R331"/>
  <c r="P331"/>
  <c r="BI329"/>
  <c r="BH329"/>
  <c r="BG329"/>
  <c r="BF329"/>
  <c r="T329"/>
  <c r="R329"/>
  <c r="P329"/>
  <c r="BI327"/>
  <c r="BH327"/>
  <c r="BG327"/>
  <c r="BF327"/>
  <c r="T327"/>
  <c r="R327"/>
  <c r="P327"/>
  <c r="BI324"/>
  <c r="BH324"/>
  <c r="BG324"/>
  <c r="BF324"/>
  <c r="T324"/>
  <c r="R324"/>
  <c r="P324"/>
  <c r="BI322"/>
  <c r="BH322"/>
  <c r="BG322"/>
  <c r="BF322"/>
  <c r="T322"/>
  <c r="R322"/>
  <c r="P322"/>
  <c r="BI320"/>
  <c r="BH320"/>
  <c r="BG320"/>
  <c r="BF320"/>
  <c r="T320"/>
  <c r="R320"/>
  <c r="P320"/>
  <c r="BI318"/>
  <c r="BH318"/>
  <c r="BG318"/>
  <c r="BF318"/>
  <c r="T318"/>
  <c r="R318"/>
  <c r="P318"/>
  <c r="BI313"/>
  <c r="BH313"/>
  <c r="BG313"/>
  <c r="BF313"/>
  <c r="T313"/>
  <c r="R313"/>
  <c r="P313"/>
  <c r="BI309"/>
  <c r="BH309"/>
  <c r="BG309"/>
  <c r="BF309"/>
  <c r="T309"/>
  <c r="R309"/>
  <c r="P309"/>
  <c r="BI307"/>
  <c r="BH307"/>
  <c r="BG307"/>
  <c r="BF307"/>
  <c r="T307"/>
  <c r="R307"/>
  <c r="P307"/>
  <c r="BI302"/>
  <c r="BH302"/>
  <c r="BG302"/>
  <c r="BF302"/>
  <c r="T302"/>
  <c r="R302"/>
  <c r="P302"/>
  <c r="BI297"/>
  <c r="BH297"/>
  <c r="BG297"/>
  <c r="BF297"/>
  <c r="T297"/>
  <c r="R297"/>
  <c r="P297"/>
  <c r="BI295"/>
  <c r="BH295"/>
  <c r="BG295"/>
  <c r="BF295"/>
  <c r="T295"/>
  <c r="R295"/>
  <c r="P295"/>
  <c r="BI291"/>
  <c r="BH291"/>
  <c r="BG291"/>
  <c r="BF291"/>
  <c r="T291"/>
  <c r="R291"/>
  <c r="P291"/>
  <c r="BI289"/>
  <c r="BH289"/>
  <c r="BG289"/>
  <c r="BF289"/>
  <c r="T289"/>
  <c r="R289"/>
  <c r="P289"/>
  <c r="BI284"/>
  <c r="BH284"/>
  <c r="BG284"/>
  <c r="BF284"/>
  <c r="T284"/>
  <c r="R284"/>
  <c r="P284"/>
  <c r="BI278"/>
  <c r="BH278"/>
  <c r="BG278"/>
  <c r="BF278"/>
  <c r="T278"/>
  <c r="R278"/>
  <c r="P278"/>
  <c r="BI276"/>
  <c r="BH276"/>
  <c r="BG276"/>
  <c r="BF276"/>
  <c r="T276"/>
  <c r="R276"/>
  <c r="P276"/>
  <c r="BI274"/>
  <c r="BH274"/>
  <c r="BG274"/>
  <c r="BF274"/>
  <c r="T274"/>
  <c r="R274"/>
  <c r="P274"/>
  <c r="BI273"/>
  <c r="BH273"/>
  <c r="BG273"/>
  <c r="BF273"/>
  <c r="T273"/>
  <c r="R273"/>
  <c r="P273"/>
  <c r="BI271"/>
  <c r="BH271"/>
  <c r="BG271"/>
  <c r="BF271"/>
  <c r="T271"/>
  <c r="R271"/>
  <c r="P271"/>
  <c r="BI267"/>
  <c r="BH267"/>
  <c r="BG267"/>
  <c r="BF267"/>
  <c r="T267"/>
  <c r="R267"/>
  <c r="P267"/>
  <c r="BI265"/>
  <c r="BH265"/>
  <c r="BG265"/>
  <c r="BF265"/>
  <c r="T265"/>
  <c r="R265"/>
  <c r="P265"/>
  <c r="BI260"/>
  <c r="BH260"/>
  <c r="BG260"/>
  <c r="BF260"/>
  <c r="T260"/>
  <c r="R260"/>
  <c r="P260"/>
  <c r="BI259"/>
  <c r="BH259"/>
  <c r="BG259"/>
  <c r="BF259"/>
  <c r="T259"/>
  <c r="R259"/>
  <c r="P259"/>
  <c r="BI255"/>
  <c r="BH255"/>
  <c r="BG255"/>
  <c r="BF255"/>
  <c r="T255"/>
  <c r="R255"/>
  <c r="P255"/>
  <c r="BI253"/>
  <c r="BH253"/>
  <c r="BG253"/>
  <c r="BF253"/>
  <c r="T253"/>
  <c r="R253"/>
  <c r="P253"/>
  <c r="BI251"/>
  <c r="BH251"/>
  <c r="BG251"/>
  <c r="BF251"/>
  <c r="T251"/>
  <c r="R251"/>
  <c r="P251"/>
  <c r="BI249"/>
  <c r="BH249"/>
  <c r="BG249"/>
  <c r="BF249"/>
  <c r="T249"/>
  <c r="R249"/>
  <c r="P249"/>
  <c r="BI247"/>
  <c r="BH247"/>
  <c r="BG247"/>
  <c r="BF247"/>
  <c r="T247"/>
  <c r="R247"/>
  <c r="P247"/>
  <c r="BI242"/>
  <c r="BH242"/>
  <c r="BG242"/>
  <c r="BF242"/>
  <c r="T242"/>
  <c r="R242"/>
  <c r="P242"/>
  <c r="BI241"/>
  <c r="BH241"/>
  <c r="BG241"/>
  <c r="BF241"/>
  <c r="T241"/>
  <c r="R241"/>
  <c r="P241"/>
  <c r="BI237"/>
  <c r="BH237"/>
  <c r="BG237"/>
  <c r="BF237"/>
  <c r="T237"/>
  <c r="R237"/>
  <c r="P237"/>
  <c r="BI235"/>
  <c r="BH235"/>
  <c r="BG235"/>
  <c r="BF235"/>
  <c r="T235"/>
  <c r="R235"/>
  <c r="P235"/>
  <c r="BI233"/>
  <c r="BH233"/>
  <c r="BG233"/>
  <c r="BF233"/>
  <c r="T233"/>
  <c r="R233"/>
  <c r="P233"/>
  <c r="BI231"/>
  <c r="BH231"/>
  <c r="BG231"/>
  <c r="BF231"/>
  <c r="T231"/>
  <c r="R231"/>
  <c r="P231"/>
  <c r="BI229"/>
  <c r="BH229"/>
  <c r="BG229"/>
  <c r="BF229"/>
  <c r="T229"/>
  <c r="R229"/>
  <c r="P229"/>
  <c r="BI224"/>
  <c r="BH224"/>
  <c r="BG224"/>
  <c r="BF224"/>
  <c r="T224"/>
  <c r="R224"/>
  <c r="P224"/>
  <c r="BI223"/>
  <c r="BH223"/>
  <c r="BG223"/>
  <c r="BF223"/>
  <c r="T223"/>
  <c r="R223"/>
  <c r="P223"/>
  <c r="BI219"/>
  <c r="BH219"/>
  <c r="BG219"/>
  <c r="BF219"/>
  <c r="T219"/>
  <c r="R219"/>
  <c r="P219"/>
  <c r="BI217"/>
  <c r="BH217"/>
  <c r="BG217"/>
  <c r="BF217"/>
  <c r="T217"/>
  <c r="R217"/>
  <c r="P217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6"/>
  <c r="BH206"/>
  <c r="BG206"/>
  <c r="BF206"/>
  <c r="T206"/>
  <c r="R206"/>
  <c r="P206"/>
  <c r="BI205"/>
  <c r="BH205"/>
  <c r="BG205"/>
  <c r="BF205"/>
  <c r="T205"/>
  <c r="R205"/>
  <c r="P205"/>
  <c r="BI201"/>
  <c r="BH201"/>
  <c r="BG201"/>
  <c r="BF201"/>
  <c r="T201"/>
  <c r="R201"/>
  <c r="P201"/>
  <c r="BI197"/>
  <c r="BH197"/>
  <c r="BG197"/>
  <c r="BF197"/>
  <c r="T197"/>
  <c r="R197"/>
  <c r="P197"/>
  <c r="BI195"/>
  <c r="BH195"/>
  <c r="BG195"/>
  <c r="BF195"/>
  <c r="T195"/>
  <c r="R195"/>
  <c r="P195"/>
  <c r="BI193"/>
  <c r="BH193"/>
  <c r="BG193"/>
  <c r="BF193"/>
  <c r="T193"/>
  <c r="R193"/>
  <c r="P193"/>
  <c r="BI190"/>
  <c r="BH190"/>
  <c r="BG190"/>
  <c r="BF190"/>
  <c r="T190"/>
  <c r="R190"/>
  <c r="P190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79"/>
  <c r="BH179"/>
  <c r="BG179"/>
  <c r="BF179"/>
  <c r="T179"/>
  <c r="R179"/>
  <c r="P179"/>
  <c r="BI175"/>
  <c r="BH175"/>
  <c r="BG175"/>
  <c r="BF175"/>
  <c r="T175"/>
  <c r="R175"/>
  <c r="P175"/>
  <c r="BI171"/>
  <c r="BH171"/>
  <c r="BG171"/>
  <c r="BF171"/>
  <c r="T171"/>
  <c r="R171"/>
  <c r="P171"/>
  <c r="BI169"/>
  <c r="BH169"/>
  <c r="BG169"/>
  <c r="BF169"/>
  <c r="T169"/>
  <c r="R169"/>
  <c r="P169"/>
  <c r="BI164"/>
  <c r="BH164"/>
  <c r="BG164"/>
  <c r="BF164"/>
  <c r="T164"/>
  <c r="R164"/>
  <c r="P164"/>
  <c r="BI162"/>
  <c r="BH162"/>
  <c r="BG162"/>
  <c r="BF162"/>
  <c r="T162"/>
  <c r="R162"/>
  <c r="P162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1"/>
  <c r="BH151"/>
  <c r="BG151"/>
  <c r="BF151"/>
  <c r="T151"/>
  <c r="R151"/>
  <c r="P151"/>
  <c r="BI149"/>
  <c r="BH149"/>
  <c r="BG149"/>
  <c r="BF149"/>
  <c r="T149"/>
  <c r="R149"/>
  <c r="P149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7"/>
  <c r="BH127"/>
  <c r="BG127"/>
  <c r="BF127"/>
  <c r="T127"/>
  <c r="T126"/>
  <c r="R127"/>
  <c r="R126"/>
  <c r="P127"/>
  <c r="P126"/>
  <c r="BI123"/>
  <c r="BH123"/>
  <c r="BG123"/>
  <c r="BF123"/>
  <c r="T123"/>
  <c r="R123"/>
  <c r="P123"/>
  <c r="BI121"/>
  <c r="BH121"/>
  <c r="BG121"/>
  <c r="BF121"/>
  <c r="T121"/>
  <c r="R121"/>
  <c r="P121"/>
  <c r="BI118"/>
  <c r="BH118"/>
  <c r="BG118"/>
  <c r="BF118"/>
  <c r="T118"/>
  <c r="R118"/>
  <c r="P118"/>
  <c r="BI115"/>
  <c r="BH115"/>
  <c r="BG115"/>
  <c r="BF115"/>
  <c r="T115"/>
  <c r="R115"/>
  <c r="P115"/>
  <c r="BI113"/>
  <c r="BH113"/>
  <c r="BG113"/>
  <c r="BF113"/>
  <c r="T113"/>
  <c r="R113"/>
  <c r="P113"/>
  <c r="F104"/>
  <c r="E102"/>
  <c r="F52"/>
  <c r="E50"/>
  <c r="J24"/>
  <c r="E24"/>
  <c r="J107"/>
  <c r="J23"/>
  <c r="J21"/>
  <c r="E21"/>
  <c r="J106"/>
  <c r="J20"/>
  <c r="J18"/>
  <c r="E18"/>
  <c r="F107"/>
  <c r="J17"/>
  <c r="J15"/>
  <c r="E15"/>
  <c r="F106"/>
  <c r="J14"/>
  <c r="J12"/>
  <c r="J52"/>
  <c r="E7"/>
  <c r="E100"/>
  <c i="5" r="J37"/>
  <c r="J36"/>
  <c i="1" r="AY58"/>
  <c i="5" r="J35"/>
  <c i="1" r="AX58"/>
  <c i="5"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8"/>
  <c r="BH168"/>
  <c r="BG168"/>
  <c r="BF168"/>
  <c r="T168"/>
  <c r="R168"/>
  <c r="P168"/>
  <c r="BI164"/>
  <c r="BH164"/>
  <c r="BG164"/>
  <c r="BF164"/>
  <c r="T164"/>
  <c r="R164"/>
  <c r="P164"/>
  <c r="BI162"/>
  <c r="BH162"/>
  <c r="BG162"/>
  <c r="BF162"/>
  <c r="T162"/>
  <c r="R162"/>
  <c r="P162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48"/>
  <c r="BH148"/>
  <c r="BG148"/>
  <c r="BF148"/>
  <c r="T148"/>
  <c r="R148"/>
  <c r="P148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3"/>
  <c r="BH123"/>
  <c r="BG123"/>
  <c r="BF123"/>
  <c r="T123"/>
  <c r="R123"/>
  <c r="P123"/>
  <c r="BI121"/>
  <c r="BH121"/>
  <c r="BG121"/>
  <c r="BF121"/>
  <c r="T121"/>
  <c r="R121"/>
  <c r="P121"/>
  <c r="BI112"/>
  <c r="BH112"/>
  <c r="BG112"/>
  <c r="BF112"/>
  <c r="T112"/>
  <c r="R112"/>
  <c r="P112"/>
  <c r="BI108"/>
  <c r="BH108"/>
  <c r="BG108"/>
  <c r="BF108"/>
  <c r="T108"/>
  <c r="R108"/>
  <c r="P108"/>
  <c r="BI103"/>
  <c r="BH103"/>
  <c r="BG103"/>
  <c r="BF103"/>
  <c r="T103"/>
  <c r="R103"/>
  <c r="P103"/>
  <c r="BI95"/>
  <c r="BH95"/>
  <c r="BG95"/>
  <c r="BF95"/>
  <c r="T95"/>
  <c r="R95"/>
  <c r="P95"/>
  <c r="BI93"/>
  <c r="BH93"/>
  <c r="BG93"/>
  <c r="BF93"/>
  <c r="T93"/>
  <c r="R93"/>
  <c r="P93"/>
  <c r="BI90"/>
  <c r="BH90"/>
  <c r="BG90"/>
  <c r="BF90"/>
  <c r="T90"/>
  <c r="R90"/>
  <c r="P90"/>
  <c r="BI88"/>
  <c r="BH88"/>
  <c r="BG88"/>
  <c r="BF88"/>
  <c r="T88"/>
  <c r="R88"/>
  <c r="P88"/>
  <c r="F79"/>
  <c r="E77"/>
  <c r="F52"/>
  <c r="E50"/>
  <c r="J24"/>
  <c r="E24"/>
  <c r="J82"/>
  <c r="J23"/>
  <c r="J21"/>
  <c r="E21"/>
  <c r="J81"/>
  <c r="J20"/>
  <c r="J18"/>
  <c r="E18"/>
  <c r="F82"/>
  <c r="J17"/>
  <c r="J15"/>
  <c r="E15"/>
  <c r="F81"/>
  <c r="J14"/>
  <c r="J12"/>
  <c r="J79"/>
  <c r="E7"/>
  <c r="E48"/>
  <c i="4" r="J37"/>
  <c r="J36"/>
  <c i="1" r="AY57"/>
  <c i="4" r="J35"/>
  <c i="1" r="AX57"/>
  <c i="4" r="BI113"/>
  <c r="BH113"/>
  <c r="BG113"/>
  <c r="BF113"/>
  <c r="T113"/>
  <c r="T112"/>
  <c r="R113"/>
  <c r="R112"/>
  <c r="P113"/>
  <c r="P112"/>
  <c r="BI110"/>
  <c r="BH110"/>
  <c r="BG110"/>
  <c r="BF110"/>
  <c r="T110"/>
  <c r="R110"/>
  <c r="P110"/>
  <c r="BI108"/>
  <c r="BH108"/>
  <c r="BG108"/>
  <c r="BF108"/>
  <c r="T108"/>
  <c r="R108"/>
  <c r="P108"/>
  <c r="BI105"/>
  <c r="BH105"/>
  <c r="BG105"/>
  <c r="BF105"/>
  <c r="T105"/>
  <c r="R105"/>
  <c r="P105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1"/>
  <c r="BH91"/>
  <c r="BG91"/>
  <c r="BF91"/>
  <c r="T91"/>
  <c r="R91"/>
  <c r="P91"/>
  <c r="BI89"/>
  <c r="BH89"/>
  <c r="BG89"/>
  <c r="BF89"/>
  <c r="T89"/>
  <c r="R89"/>
  <c r="P89"/>
  <c r="BI87"/>
  <c r="BH87"/>
  <c r="BG87"/>
  <c r="BF87"/>
  <c r="T87"/>
  <c r="R87"/>
  <c r="P87"/>
  <c r="F78"/>
  <c r="E76"/>
  <c r="F52"/>
  <c r="E50"/>
  <c r="J24"/>
  <c r="E24"/>
  <c r="J55"/>
  <c r="J23"/>
  <c r="J21"/>
  <c r="E21"/>
  <c r="J80"/>
  <c r="J20"/>
  <c r="J18"/>
  <c r="E18"/>
  <c r="F55"/>
  <c r="J17"/>
  <c r="J15"/>
  <c r="E15"/>
  <c r="F54"/>
  <c r="J14"/>
  <c r="J12"/>
  <c r="J78"/>
  <c r="E7"/>
  <c r="E48"/>
  <c i="3" r="J37"/>
  <c r="J36"/>
  <c i="1" r="AY56"/>
  <c i="3" r="J35"/>
  <c i="1" r="AX56"/>
  <c i="3" r="BI120"/>
  <c r="BH120"/>
  <c r="BG120"/>
  <c r="BF120"/>
  <c r="T120"/>
  <c r="R120"/>
  <c r="P120"/>
  <c r="BI118"/>
  <c r="BH118"/>
  <c r="BG118"/>
  <c r="BF118"/>
  <c r="T118"/>
  <c r="R118"/>
  <c r="P118"/>
  <c r="BI117"/>
  <c r="BH117"/>
  <c r="BG117"/>
  <c r="BF117"/>
  <c r="T117"/>
  <c r="R117"/>
  <c r="P117"/>
  <c r="BI115"/>
  <c r="BH115"/>
  <c r="BG115"/>
  <c r="BF115"/>
  <c r="T115"/>
  <c r="R115"/>
  <c r="P115"/>
  <c r="BI113"/>
  <c r="BH113"/>
  <c r="BG113"/>
  <c r="BF113"/>
  <c r="T113"/>
  <c r="R113"/>
  <c r="P113"/>
  <c r="BI111"/>
  <c r="BH111"/>
  <c r="BG111"/>
  <c r="BF111"/>
  <c r="T111"/>
  <c r="R111"/>
  <c r="P111"/>
  <c r="BI109"/>
  <c r="BH109"/>
  <c r="BG109"/>
  <c r="BF109"/>
  <c r="T109"/>
  <c r="R109"/>
  <c r="P109"/>
  <c r="BI107"/>
  <c r="BH107"/>
  <c r="BG107"/>
  <c r="BF107"/>
  <c r="T107"/>
  <c r="R107"/>
  <c r="P107"/>
  <c r="BI103"/>
  <c r="BH103"/>
  <c r="BG103"/>
  <c r="BF103"/>
  <c r="T103"/>
  <c r="T102"/>
  <c r="R103"/>
  <c r="R102"/>
  <c r="P103"/>
  <c r="P102"/>
  <c r="BI99"/>
  <c r="BH99"/>
  <c r="BG99"/>
  <c r="BF99"/>
  <c r="T99"/>
  <c r="R99"/>
  <c r="P99"/>
  <c r="BI97"/>
  <c r="BH97"/>
  <c r="BG97"/>
  <c r="BF97"/>
  <c r="T97"/>
  <c r="R97"/>
  <c r="P97"/>
  <c r="BI94"/>
  <c r="BH94"/>
  <c r="BG94"/>
  <c r="BF94"/>
  <c r="T94"/>
  <c r="R94"/>
  <c r="P94"/>
  <c r="BI92"/>
  <c r="BH92"/>
  <c r="BG92"/>
  <c r="BF92"/>
  <c r="T92"/>
  <c r="R92"/>
  <c r="P92"/>
  <c r="BI89"/>
  <c r="BH89"/>
  <c r="BG89"/>
  <c r="BF89"/>
  <c r="T89"/>
  <c r="R89"/>
  <c r="P89"/>
  <c r="BI87"/>
  <c r="BH87"/>
  <c r="BG87"/>
  <c r="BF87"/>
  <c r="T87"/>
  <c r="R87"/>
  <c r="P87"/>
  <c r="F78"/>
  <c r="E76"/>
  <c r="F52"/>
  <c r="E50"/>
  <c r="J24"/>
  <c r="E24"/>
  <c r="J55"/>
  <c r="J23"/>
  <c r="J21"/>
  <c r="E21"/>
  <c r="J80"/>
  <c r="J20"/>
  <c r="J18"/>
  <c r="E18"/>
  <c r="F81"/>
  <c r="J17"/>
  <c r="J15"/>
  <c r="E15"/>
  <c r="F80"/>
  <c r="J14"/>
  <c r="J12"/>
  <c r="J78"/>
  <c r="E7"/>
  <c r="E74"/>
  <c i="2" r="J37"/>
  <c r="J36"/>
  <c i="1" r="AY55"/>
  <c i="2" r="J35"/>
  <c i="1" r="AX55"/>
  <c i="2" r="BI479"/>
  <c r="BH479"/>
  <c r="BG479"/>
  <c r="BF479"/>
  <c r="T479"/>
  <c r="R479"/>
  <c r="P479"/>
  <c r="BI478"/>
  <c r="BH478"/>
  <c r="BG478"/>
  <c r="BF478"/>
  <c r="T478"/>
  <c r="R478"/>
  <c r="P478"/>
  <c r="BI474"/>
  <c r="BH474"/>
  <c r="BG474"/>
  <c r="BF474"/>
  <c r="T474"/>
  <c r="R474"/>
  <c r="P474"/>
  <c r="BI470"/>
  <c r="BH470"/>
  <c r="BG470"/>
  <c r="BF470"/>
  <c r="T470"/>
  <c r="R470"/>
  <c r="P470"/>
  <c r="BI466"/>
  <c r="BH466"/>
  <c r="BG466"/>
  <c r="BF466"/>
  <c r="T466"/>
  <c r="R466"/>
  <c r="P466"/>
  <c r="BI462"/>
  <c r="BH462"/>
  <c r="BG462"/>
  <c r="BF462"/>
  <c r="T462"/>
  <c r="R462"/>
  <c r="P462"/>
  <c r="BI458"/>
  <c r="BH458"/>
  <c r="BG458"/>
  <c r="BF458"/>
  <c r="T458"/>
  <c r="R458"/>
  <c r="P458"/>
  <c r="BI455"/>
  <c r="BH455"/>
  <c r="BG455"/>
  <c r="BF455"/>
  <c r="T455"/>
  <c r="R455"/>
  <c r="P455"/>
  <c r="BI451"/>
  <c r="BH451"/>
  <c r="BG451"/>
  <c r="BF451"/>
  <c r="T451"/>
  <c r="R451"/>
  <c r="P451"/>
  <c r="BI447"/>
  <c r="BH447"/>
  <c r="BG447"/>
  <c r="BF447"/>
  <c r="T447"/>
  <c r="R447"/>
  <c r="P447"/>
  <c r="BI443"/>
  <c r="BH443"/>
  <c r="BG443"/>
  <c r="BF443"/>
  <c r="T443"/>
  <c r="R443"/>
  <c r="P443"/>
  <c r="BI439"/>
  <c r="BH439"/>
  <c r="BG439"/>
  <c r="BF439"/>
  <c r="T439"/>
  <c r="R439"/>
  <c r="P439"/>
  <c r="BI435"/>
  <c r="BH435"/>
  <c r="BG435"/>
  <c r="BF435"/>
  <c r="T435"/>
  <c r="R435"/>
  <c r="P435"/>
  <c r="BI431"/>
  <c r="BH431"/>
  <c r="BG431"/>
  <c r="BF431"/>
  <c r="T431"/>
  <c r="R431"/>
  <c r="P431"/>
  <c r="BI425"/>
  <c r="BH425"/>
  <c r="BG425"/>
  <c r="BF425"/>
  <c r="T425"/>
  <c r="R425"/>
  <c r="P425"/>
  <c r="BI420"/>
  <c r="BH420"/>
  <c r="BG420"/>
  <c r="BF420"/>
  <c r="T420"/>
  <c r="R420"/>
  <c r="P420"/>
  <c r="BI415"/>
  <c r="BH415"/>
  <c r="BG415"/>
  <c r="BF415"/>
  <c r="T415"/>
  <c r="R415"/>
  <c r="P415"/>
  <c r="BI412"/>
  <c r="BH412"/>
  <c r="BG412"/>
  <c r="BF412"/>
  <c r="T412"/>
  <c r="R412"/>
  <c r="P412"/>
  <c r="BI411"/>
  <c r="BH411"/>
  <c r="BG411"/>
  <c r="BF411"/>
  <c r="T411"/>
  <c r="R411"/>
  <c r="P411"/>
  <c r="BI405"/>
  <c r="BH405"/>
  <c r="BG405"/>
  <c r="BF405"/>
  <c r="T405"/>
  <c r="R405"/>
  <c r="P405"/>
  <c r="BI402"/>
  <c r="BH402"/>
  <c r="BG402"/>
  <c r="BF402"/>
  <c r="T402"/>
  <c r="R402"/>
  <c r="P402"/>
  <c r="BI395"/>
  <c r="BH395"/>
  <c r="BG395"/>
  <c r="BF395"/>
  <c r="T395"/>
  <c r="R395"/>
  <c r="P395"/>
  <c r="BI390"/>
  <c r="BH390"/>
  <c r="BG390"/>
  <c r="BF390"/>
  <c r="T390"/>
  <c r="R390"/>
  <c r="P390"/>
  <c r="BI386"/>
  <c r="BH386"/>
  <c r="BG386"/>
  <c r="BF386"/>
  <c r="T386"/>
  <c r="T385"/>
  <c r="R386"/>
  <c r="R385"/>
  <c r="P386"/>
  <c r="P385"/>
  <c r="BI380"/>
  <c r="BH380"/>
  <c r="BG380"/>
  <c r="BF380"/>
  <c r="T380"/>
  <c r="R380"/>
  <c r="P380"/>
  <c r="BI375"/>
  <c r="BH375"/>
  <c r="BG375"/>
  <c r="BF375"/>
  <c r="T375"/>
  <c r="R375"/>
  <c r="P375"/>
  <c r="BI373"/>
  <c r="BH373"/>
  <c r="BG373"/>
  <c r="BF373"/>
  <c r="T373"/>
  <c r="R373"/>
  <c r="P373"/>
  <c r="BI371"/>
  <c r="BH371"/>
  <c r="BG371"/>
  <c r="BF371"/>
  <c r="T371"/>
  <c r="R371"/>
  <c r="P371"/>
  <c r="BI365"/>
  <c r="BH365"/>
  <c r="BG365"/>
  <c r="BF365"/>
  <c r="T365"/>
  <c r="R365"/>
  <c r="P365"/>
  <c r="BI361"/>
  <c r="BH361"/>
  <c r="BG361"/>
  <c r="BF361"/>
  <c r="T361"/>
  <c r="R361"/>
  <c r="P361"/>
  <c r="BI356"/>
  <c r="BH356"/>
  <c r="BG356"/>
  <c r="BF356"/>
  <c r="T356"/>
  <c r="R356"/>
  <c r="P356"/>
  <c r="BI353"/>
  <c r="BH353"/>
  <c r="BG353"/>
  <c r="BF353"/>
  <c r="T353"/>
  <c r="R353"/>
  <c r="P353"/>
  <c r="BI348"/>
  <c r="BH348"/>
  <c r="BG348"/>
  <c r="BF348"/>
  <c r="T348"/>
  <c r="R348"/>
  <c r="P348"/>
  <c r="BI340"/>
  <c r="BH340"/>
  <c r="BG340"/>
  <c r="BF340"/>
  <c r="T340"/>
  <c r="R340"/>
  <c r="P340"/>
  <c r="BI335"/>
  <c r="BH335"/>
  <c r="BG335"/>
  <c r="BF335"/>
  <c r="T335"/>
  <c r="R335"/>
  <c r="P335"/>
  <c r="BI331"/>
  <c r="BH331"/>
  <c r="BG331"/>
  <c r="BF331"/>
  <c r="T331"/>
  <c r="R331"/>
  <c r="P331"/>
  <c r="BI325"/>
  <c r="BH325"/>
  <c r="BG325"/>
  <c r="BF325"/>
  <c r="T325"/>
  <c r="R325"/>
  <c r="P325"/>
  <c r="BI318"/>
  <c r="BH318"/>
  <c r="BG318"/>
  <c r="BF318"/>
  <c r="T318"/>
  <c r="R318"/>
  <c r="P318"/>
  <c r="BI308"/>
  <c r="BH308"/>
  <c r="BG308"/>
  <c r="BF308"/>
  <c r="T308"/>
  <c r="R308"/>
  <c r="P308"/>
  <c r="BI301"/>
  <c r="BH301"/>
  <c r="BG301"/>
  <c r="BF301"/>
  <c r="T301"/>
  <c r="T300"/>
  <c r="R301"/>
  <c r="R300"/>
  <c r="P301"/>
  <c r="P300"/>
  <c r="BI295"/>
  <c r="BH295"/>
  <c r="BG295"/>
  <c r="BF295"/>
  <c r="T295"/>
  <c r="R295"/>
  <c r="P295"/>
  <c r="BI294"/>
  <c r="BH294"/>
  <c r="BG294"/>
  <c r="BF294"/>
  <c r="T294"/>
  <c r="R294"/>
  <c r="P294"/>
  <c r="BI289"/>
  <c r="BH289"/>
  <c r="BG289"/>
  <c r="BF289"/>
  <c r="T289"/>
  <c r="R289"/>
  <c r="P289"/>
  <c r="BI283"/>
  <c r="BH283"/>
  <c r="BG283"/>
  <c r="BF283"/>
  <c r="T283"/>
  <c r="R283"/>
  <c r="P283"/>
  <c r="BI278"/>
  <c r="BH278"/>
  <c r="BG278"/>
  <c r="BF278"/>
  <c r="T278"/>
  <c r="R278"/>
  <c r="P278"/>
  <c r="BI272"/>
  <c r="BH272"/>
  <c r="BG272"/>
  <c r="BF272"/>
  <c r="T272"/>
  <c r="R272"/>
  <c r="P272"/>
  <c r="BI266"/>
  <c r="BH266"/>
  <c r="BG266"/>
  <c r="BF266"/>
  <c r="T266"/>
  <c r="R266"/>
  <c r="P266"/>
  <c r="BI263"/>
  <c r="BH263"/>
  <c r="BG263"/>
  <c r="BF263"/>
  <c r="T263"/>
  <c r="R263"/>
  <c r="P263"/>
  <c r="BI258"/>
  <c r="BH258"/>
  <c r="BG258"/>
  <c r="BF258"/>
  <c r="T258"/>
  <c r="R258"/>
  <c r="P258"/>
  <c r="BI257"/>
  <c r="BH257"/>
  <c r="BG257"/>
  <c r="BF257"/>
  <c r="T257"/>
  <c r="R257"/>
  <c r="P257"/>
  <c r="BI251"/>
  <c r="BH251"/>
  <c r="BG251"/>
  <c r="BF251"/>
  <c r="T251"/>
  <c r="R251"/>
  <c r="P251"/>
  <c r="BI250"/>
  <c r="BH250"/>
  <c r="BG250"/>
  <c r="BF250"/>
  <c r="T250"/>
  <c r="R250"/>
  <c r="P250"/>
  <c r="BI244"/>
  <c r="BH244"/>
  <c r="BG244"/>
  <c r="BF244"/>
  <c r="T244"/>
  <c r="R244"/>
  <c r="P244"/>
  <c r="BI240"/>
  <c r="BH240"/>
  <c r="BG240"/>
  <c r="BF240"/>
  <c r="T240"/>
  <c r="R240"/>
  <c r="P240"/>
  <c r="BI233"/>
  <c r="BH233"/>
  <c r="BG233"/>
  <c r="BF233"/>
  <c r="T233"/>
  <c r="R233"/>
  <c r="P233"/>
  <c r="BI229"/>
  <c r="BH229"/>
  <c r="BG229"/>
  <c r="BF229"/>
  <c r="T229"/>
  <c r="R229"/>
  <c r="P229"/>
  <c r="BI224"/>
  <c r="BH224"/>
  <c r="BG224"/>
  <c r="BF224"/>
  <c r="T224"/>
  <c r="R224"/>
  <c r="P224"/>
  <c r="BI220"/>
  <c r="BH220"/>
  <c r="BG220"/>
  <c r="BF220"/>
  <c r="T220"/>
  <c r="R220"/>
  <c r="P220"/>
  <c r="BI215"/>
  <c r="BH215"/>
  <c r="BG215"/>
  <c r="BF215"/>
  <c r="T215"/>
  <c r="R215"/>
  <c r="P215"/>
  <c r="BI212"/>
  <c r="BH212"/>
  <c r="BG212"/>
  <c r="BF212"/>
  <c r="T212"/>
  <c r="R212"/>
  <c r="P212"/>
  <c r="BI207"/>
  <c r="BH207"/>
  <c r="BG207"/>
  <c r="BF207"/>
  <c r="T207"/>
  <c r="R207"/>
  <c r="P207"/>
  <c r="BI204"/>
  <c r="BH204"/>
  <c r="BG204"/>
  <c r="BF204"/>
  <c r="T204"/>
  <c r="R204"/>
  <c r="P204"/>
  <c r="BI198"/>
  <c r="BH198"/>
  <c r="BG198"/>
  <c r="BF198"/>
  <c r="T198"/>
  <c r="R198"/>
  <c r="P198"/>
  <c r="BI195"/>
  <c r="BH195"/>
  <c r="BG195"/>
  <c r="BF195"/>
  <c r="T195"/>
  <c r="R195"/>
  <c r="P195"/>
  <c r="BI189"/>
  <c r="BH189"/>
  <c r="BG189"/>
  <c r="BF189"/>
  <c r="T189"/>
  <c r="R189"/>
  <c r="P189"/>
  <c r="BI180"/>
  <c r="BH180"/>
  <c r="BG180"/>
  <c r="BF180"/>
  <c r="T180"/>
  <c r="R180"/>
  <c r="P180"/>
  <c r="BI170"/>
  <c r="BH170"/>
  <c r="BG170"/>
  <c r="BF170"/>
  <c r="T170"/>
  <c r="R170"/>
  <c r="P170"/>
  <c r="BI164"/>
  <c r="BH164"/>
  <c r="BG164"/>
  <c r="BF164"/>
  <c r="T164"/>
  <c r="R164"/>
  <c r="P164"/>
  <c r="BI159"/>
  <c r="BH159"/>
  <c r="BG159"/>
  <c r="BF159"/>
  <c r="T159"/>
  <c r="R159"/>
  <c r="P159"/>
  <c r="BI154"/>
  <c r="BH154"/>
  <c r="BG154"/>
  <c r="BF154"/>
  <c r="T154"/>
  <c r="R154"/>
  <c r="P154"/>
  <c r="BI148"/>
  <c r="BH148"/>
  <c r="BG148"/>
  <c r="BF148"/>
  <c r="T148"/>
  <c r="R148"/>
  <c r="P148"/>
  <c r="BI137"/>
  <c r="BH137"/>
  <c r="BG137"/>
  <c r="BF137"/>
  <c r="T137"/>
  <c r="R137"/>
  <c r="P137"/>
  <c r="BI131"/>
  <c r="BH131"/>
  <c r="BG131"/>
  <c r="BF131"/>
  <c r="T131"/>
  <c r="R131"/>
  <c r="P131"/>
  <c r="BI122"/>
  <c r="BH122"/>
  <c r="BG122"/>
  <c r="BF122"/>
  <c r="T122"/>
  <c r="R122"/>
  <c r="P122"/>
  <c r="BI116"/>
  <c r="BH116"/>
  <c r="BG116"/>
  <c r="BF116"/>
  <c r="T116"/>
  <c r="R116"/>
  <c r="P116"/>
  <c r="BI110"/>
  <c r="BH110"/>
  <c r="BG110"/>
  <c r="BF110"/>
  <c r="T110"/>
  <c r="R110"/>
  <c r="P110"/>
  <c r="BI105"/>
  <c r="BH105"/>
  <c r="BG105"/>
  <c r="BF105"/>
  <c r="T105"/>
  <c r="R105"/>
  <c r="P105"/>
  <c r="BI100"/>
  <c r="BH100"/>
  <c r="BG100"/>
  <c r="BF100"/>
  <c r="T100"/>
  <c r="R100"/>
  <c r="P100"/>
  <c r="BI95"/>
  <c r="BH95"/>
  <c r="BG95"/>
  <c r="BF95"/>
  <c r="T95"/>
  <c r="R95"/>
  <c r="P95"/>
  <c r="F86"/>
  <c r="E84"/>
  <c r="F52"/>
  <c r="E50"/>
  <c r="J24"/>
  <c r="E24"/>
  <c r="J55"/>
  <c r="J23"/>
  <c r="J21"/>
  <c r="E21"/>
  <c r="J54"/>
  <c r="J20"/>
  <c r="J18"/>
  <c r="E18"/>
  <c r="F89"/>
  <c r="J17"/>
  <c r="J15"/>
  <c r="E15"/>
  <c r="F88"/>
  <c r="J14"/>
  <c r="J12"/>
  <c r="J52"/>
  <c r="E7"/>
  <c r="E82"/>
  <c i="1" r="L50"/>
  <c r="AM50"/>
  <c r="AM49"/>
  <c r="L49"/>
  <c r="AM47"/>
  <c r="L47"/>
  <c r="L45"/>
  <c r="L44"/>
  <c i="2" r="BK439"/>
  <c r="BK479"/>
  <c r="BK137"/>
  <c i="5" r="J93"/>
  <c i="6" r="J169"/>
  <c r="J154"/>
  <c r="J433"/>
  <c r="BK307"/>
  <c r="J440"/>
  <c r="J271"/>
  <c r="BK215"/>
  <c i="2" r="J325"/>
  <c r="J353"/>
  <c i="4" r="J93"/>
  <c i="6" r="BK267"/>
  <c r="BK249"/>
  <c r="BK223"/>
  <c r="BK419"/>
  <c r="BK356"/>
  <c i="2" r="J455"/>
  <c r="J204"/>
  <c i="4" r="BK101"/>
  <c i="6" r="BK313"/>
  <c r="J313"/>
  <c r="BK211"/>
  <c i="2" r="BK154"/>
  <c r="BK365"/>
  <c i="4" r="BK97"/>
  <c i="6" r="J546"/>
  <c r="J206"/>
  <c r="J267"/>
  <c r="BK253"/>
  <c i="2" r="BK425"/>
  <c r="BK116"/>
  <c r="BK325"/>
  <c i="3" r="J94"/>
  <c i="4" r="J99"/>
  <c i="5" r="BK159"/>
  <c i="6" r="J552"/>
  <c r="BK345"/>
  <c r="BK242"/>
  <c r="BK411"/>
  <c r="J445"/>
  <c r="BK560"/>
  <c r="BK562"/>
  <c r="BK131"/>
  <c i="2" r="J189"/>
  <c r="J250"/>
  <c i="5" r="J108"/>
  <c i="6" r="J195"/>
  <c r="BK445"/>
  <c i="2" r="J159"/>
  <c i="6" r="J429"/>
  <c r="BK548"/>
  <c r="J329"/>
  <c r="J560"/>
  <c i="2" r="J462"/>
  <c r="BK455"/>
  <c i="3" r="BK111"/>
  <c i="6" r="BK309"/>
  <c r="BK123"/>
  <c i="3" r="J103"/>
  <c i="5" r="BK112"/>
  <c i="6" r="J408"/>
  <c r="J544"/>
  <c r="BK133"/>
  <c r="J390"/>
  <c i="2" r="J439"/>
  <c r="BK348"/>
  <c i="3" r="BK120"/>
  <c i="6" r="J473"/>
  <c i="4" r="BK91"/>
  <c i="5" r="J126"/>
  <c i="6" r="BK527"/>
  <c r="BK406"/>
  <c r="BK274"/>
  <c r="J182"/>
  <c r="J190"/>
  <c r="J247"/>
  <c i="2" r="BK353"/>
  <c i="6" r="J456"/>
  <c r="J379"/>
  <c r="BK171"/>
  <c r="J548"/>
  <c i="2" r="BK204"/>
  <c i="6" r="BK531"/>
  <c r="BK164"/>
  <c r="J231"/>
  <c i="2" r="J380"/>
  <c r="J301"/>
  <c i="4" r="BK99"/>
  <c i="6" r="BK469"/>
  <c r="J491"/>
  <c r="J349"/>
  <c r="J123"/>
  <c r="J531"/>
  <c r="BK201"/>
  <c r="BK118"/>
  <c r="J470"/>
  <c i="2" r="BK220"/>
  <c i="4" r="BK93"/>
  <c i="6" r="J411"/>
  <c r="BK358"/>
  <c r="BK127"/>
  <c i="3" r="BK92"/>
  <c i="6" r="J527"/>
  <c r="J253"/>
  <c r="BK318"/>
  <c r="BK302"/>
  <c r="BK162"/>
  <c i="2" r="BK390"/>
  <c i="3" r="J117"/>
  <c i="6" r="BK529"/>
  <c r="BK121"/>
  <c r="J260"/>
  <c i="2" r="J295"/>
  <c r="BK415"/>
  <c r="BK405"/>
  <c i="5" r="J157"/>
  <c i="6" r="BK352"/>
  <c r="J284"/>
  <c r="J435"/>
  <c i="5" r="J164"/>
  <c i="6" r="J462"/>
  <c i="1" r="AS54"/>
  <c i="6" r="BK233"/>
  <c r="BK295"/>
  <c i="2" r="J215"/>
  <c r="BK258"/>
  <c i="3" r="BK97"/>
  <c i="6" r="BK388"/>
  <c r="BK113"/>
  <c r="J453"/>
  <c r="BK297"/>
  <c r="BK540"/>
  <c i="2" r="BK386"/>
  <c r="BK308"/>
  <c r="BK371"/>
  <c i="3" r="J89"/>
  <c r="BK109"/>
  <c i="5" r="J128"/>
  <c r="J88"/>
  <c i="6" r="J476"/>
  <c r="BK335"/>
  <c r="J255"/>
  <c r="J276"/>
  <c r="BK408"/>
  <c r="J529"/>
  <c r="J213"/>
  <c r="J400"/>
  <c r="J506"/>
  <c i="2" r="BK294"/>
  <c r="BK131"/>
  <c r="J263"/>
  <c i="3" r="J120"/>
  <c i="4" r="J113"/>
  <c i="5" r="BK108"/>
  <c i="6" r="BK479"/>
  <c r="BK229"/>
  <c r="J307"/>
  <c r="BK327"/>
  <c r="BK519"/>
  <c r="BK546"/>
  <c i="5" r="J112"/>
  <c i="6" r="J497"/>
  <c r="BK433"/>
  <c i="2" r="J348"/>
  <c r="BK229"/>
  <c i="4" r="J110"/>
  <c i="6" r="BK472"/>
  <c r="J419"/>
  <c r="BK426"/>
  <c r="BK558"/>
  <c r="BK186"/>
  <c i="2" r="J443"/>
  <c r="J356"/>
  <c r="J116"/>
  <c r="J308"/>
  <c i="4" r="J91"/>
  <c i="5" r="BK139"/>
  <c i="6" r="BK337"/>
  <c r="BK158"/>
  <c r="BK534"/>
  <c r="BK497"/>
  <c r="J368"/>
  <c r="J556"/>
  <c r="J289"/>
  <c r="J386"/>
  <c i="2" r="J195"/>
  <c r="J164"/>
  <c r="J405"/>
  <c r="J371"/>
  <c r="J470"/>
  <c r="BK412"/>
  <c r="J233"/>
  <c r="BK110"/>
  <c i="3" r="BK115"/>
  <c i="4" r="J101"/>
  <c r="BK105"/>
  <c r="J95"/>
  <c i="5" r="J175"/>
  <c r="BK175"/>
  <c r="J173"/>
  <c r="BK141"/>
  <c i="6" r="BK544"/>
  <c r="J519"/>
  <c r="BK435"/>
  <c r="BK375"/>
  <c r="J219"/>
  <c r="J171"/>
  <c r="BK507"/>
  <c r="J302"/>
  <c r="J223"/>
  <c r="J158"/>
  <c r="J152"/>
  <c r="J406"/>
  <c r="J331"/>
  <c r="J558"/>
  <c r="J388"/>
  <c r="J113"/>
  <c i="2" r="BK470"/>
  <c i="6" r="BK398"/>
  <c i="2" r="J451"/>
  <c i="4" r="J97"/>
  <c i="6" r="BK552"/>
  <c r="BK255"/>
  <c r="J487"/>
  <c r="J352"/>
  <c r="J259"/>
  <c r="J532"/>
  <c r="BK190"/>
  <c i="2" r="J212"/>
  <c r="J412"/>
  <c i="6" r="BK532"/>
  <c r="BK182"/>
  <c r="J217"/>
  <c i="2" r="J411"/>
  <c i="4" r="BK95"/>
  <c i="6" r="J320"/>
  <c r="BK151"/>
  <c r="BK320"/>
  <c r="J536"/>
  <c i="2" r="BK375"/>
  <c i="3" r="BK89"/>
  <c i="6" r="J550"/>
  <c r="J421"/>
  <c r="BK431"/>
  <c i="2" r="J415"/>
  <c r="J365"/>
  <c i="3" r="BK94"/>
  <c i="6" r="J517"/>
  <c r="BK377"/>
  <c r="J402"/>
  <c r="BK213"/>
  <c i="2" r="J361"/>
  <c i="3" r="J115"/>
  <c i="6" r="J205"/>
  <c r="J201"/>
  <c i="2" r="J240"/>
  <c r="BK251"/>
  <c i="5" r="J103"/>
  <c i="6" r="J431"/>
  <c r="BK368"/>
  <c r="J131"/>
  <c r="J384"/>
  <c r="J149"/>
  <c r="J278"/>
  <c i="2" r="BK148"/>
  <c r="BK443"/>
  <c i="6" r="J354"/>
  <c r="BK169"/>
  <c r="J322"/>
  <c i="2" r="BK198"/>
  <c r="BK466"/>
  <c i="6" r="J438"/>
  <c r="BK488"/>
  <c r="BK152"/>
  <c r="J135"/>
  <c i="4" r="J87"/>
  <c i="2" r="BK189"/>
  <c r="BK340"/>
  <c i="6" r="BK140"/>
  <c r="J510"/>
  <c r="J464"/>
  <c i="2" r="J95"/>
  <c r="J390"/>
  <c i="5" r="J139"/>
  <c i="6" r="BK273"/>
  <c r="J229"/>
  <c r="J423"/>
  <c r="BK206"/>
  <c i="2" r="BK122"/>
  <c r="BK263"/>
  <c r="J170"/>
  <c r="BK283"/>
  <c i="3" r="J99"/>
  <c i="4" r="BK94"/>
  <c i="5" r="J123"/>
  <c r="BK123"/>
  <c i="6" r="BK487"/>
  <c r="J193"/>
  <c r="J507"/>
  <c r="BK526"/>
  <c r="J472"/>
  <c i="2" r="BK195"/>
  <c r="J258"/>
  <c i="3" r="BK87"/>
  <c i="5" r="BK168"/>
  <c i="6" r="BK423"/>
  <c r="BK416"/>
  <c r="J534"/>
  <c i="2" r="BK224"/>
  <c i="6" r="BK276"/>
  <c r="J118"/>
  <c r="J347"/>
  <c r="J324"/>
  <c i="2" r="BK395"/>
  <c i="3" r="J118"/>
  <c i="5" r="BK90"/>
  <c i="6" r="BK384"/>
  <c r="BK265"/>
  <c r="J477"/>
  <c i="5" r="J121"/>
  <c i="6" r="J233"/>
  <c r="BK193"/>
  <c r="BK476"/>
  <c r="J115"/>
  <c i="2" r="J283"/>
  <c r="BK164"/>
  <c i="5" r="BK171"/>
  <c i="6" r="BK506"/>
  <c r="J337"/>
  <c r="J520"/>
  <c i="2" r="BK215"/>
  <c i="4" r="J103"/>
  <c i="6" r="BK542"/>
  <c r="J127"/>
  <c r="J121"/>
  <c i="5" r="J168"/>
  <c i="6" r="BK349"/>
  <c i="2" r="BK431"/>
  <c i="3" r="J113"/>
  <c i="6" r="BK361"/>
  <c r="BK429"/>
  <c r="J140"/>
  <c i="2" r="BK318"/>
  <c r="J198"/>
  <c i="6" r="BK480"/>
  <c r="BK456"/>
  <c r="BK464"/>
  <c r="BK224"/>
  <c r="BK459"/>
  <c i="2" r="J340"/>
  <c r="J266"/>
  <c r="J435"/>
  <c r="J447"/>
  <c i="4" r="J94"/>
  <c i="5" r="BK162"/>
  <c r="BK88"/>
  <c i="2" r="BK257"/>
  <c r="BK373"/>
  <c i="3" r="J92"/>
  <c i="5" r="BK128"/>
  <c i="6" r="BK115"/>
  <c r="J242"/>
  <c i="2" r="BK435"/>
  <c i="6" r="BK347"/>
  <c r="BK440"/>
  <c r="J404"/>
  <c i="2" r="BK250"/>
  <c r="J479"/>
  <c r="J294"/>
  <c i="4" r="BK89"/>
  <c i="6" r="BK554"/>
  <c r="J398"/>
  <c i="2" r="J122"/>
  <c i="5" r="BK126"/>
  <c i="6" r="J501"/>
  <c r="J186"/>
  <c r="J179"/>
  <c r="J318"/>
  <c i="2" r="BK180"/>
  <c r="J466"/>
  <c r="J224"/>
  <c i="5" r="BK148"/>
  <c i="6" r="J162"/>
  <c r="J333"/>
  <c r="J237"/>
  <c r="BK284"/>
  <c r="BK404"/>
  <c r="BK154"/>
  <c r="J554"/>
  <c i="5" r="J159"/>
  <c i="2" r="J375"/>
  <c i="3" r="J111"/>
  <c i="6" r="J370"/>
  <c r="J457"/>
  <c r="J538"/>
  <c i="2" r="BK402"/>
  <c i="4" r="BK110"/>
  <c i="6" r="BK515"/>
  <c r="J184"/>
  <c r="J327"/>
  <c i="2" r="BK478"/>
  <c r="J289"/>
  <c r="J244"/>
  <c r="BK356"/>
  <c r="J425"/>
  <c i="4" r="BK103"/>
  <c i="5" r="BK143"/>
  <c r="BK155"/>
  <c i="6" r="J426"/>
  <c r="BK278"/>
  <c r="BK142"/>
  <c r="J295"/>
  <c r="BK501"/>
  <c r="J469"/>
  <c r="J358"/>
  <c i="2" r="BK233"/>
  <c i="5" r="J95"/>
  <c i="2" r="BK331"/>
  <c i="6" r="BK219"/>
  <c i="2" r="J137"/>
  <c i="4" r="BK108"/>
  <c i="5" r="BK121"/>
  <c i="6" r="J224"/>
  <c r="BK400"/>
  <c r="BK458"/>
  <c r="BK340"/>
  <c r="BK514"/>
  <c r="J273"/>
  <c i="2" r="J110"/>
  <c i="5" r="J171"/>
  <c i="6" r="J514"/>
  <c r="BK473"/>
  <c r="BK331"/>
  <c i="2" r="BK244"/>
  <c i="4" r="BK113"/>
  <c i="6" r="BK149"/>
  <c r="BK393"/>
  <c r="BK386"/>
  <c r="BK390"/>
  <c i="2" r="BK335"/>
  <c r="BK289"/>
  <c i="4" r="BK87"/>
  <c i="6" r="J309"/>
  <c r="J361"/>
  <c r="BK195"/>
  <c i="2" r="J154"/>
  <c r="BK458"/>
  <c r="BK105"/>
  <c r="J331"/>
  <c r="J458"/>
  <c r="J272"/>
  <c r="BK170"/>
  <c r="J395"/>
  <c i="3" r="J97"/>
  <c r="J87"/>
  <c i="4" r="J108"/>
  <c i="5" r="BK93"/>
  <c r="J124"/>
  <c r="BK164"/>
  <c i="6" r="BK536"/>
  <c r="BK510"/>
  <c r="J251"/>
  <c r="BK205"/>
  <c r="J142"/>
  <c r="J375"/>
  <c r="BK175"/>
  <c r="J356"/>
  <c r="BK366"/>
  <c r="J211"/>
  <c r="J156"/>
  <c r="BK144"/>
  <c r="BK457"/>
  <c i="3" r="J109"/>
  <c i="6" r="BK556"/>
  <c r="J416"/>
  <c r="J454"/>
  <c r="BK522"/>
  <c i="2" r="BK474"/>
  <c r="J420"/>
  <c i="5" r="J130"/>
  <c i="6" r="BK421"/>
  <c r="BK453"/>
  <c i="2" r="J478"/>
  <c r="BK100"/>
  <c r="J373"/>
  <c i="5" r="BK103"/>
  <c i="6" r="BK402"/>
  <c r="J197"/>
  <c r="J459"/>
  <c r="J345"/>
  <c r="BK520"/>
  <c r="BK260"/>
  <c i="2" r="BK380"/>
  <c i="6" r="BK184"/>
  <c r="J542"/>
  <c r="J241"/>
  <c i="2" r="J402"/>
  <c r="BK447"/>
  <c i="3" r="BK107"/>
  <c i="5" r="J90"/>
  <c i="6" r="BK241"/>
  <c r="BK438"/>
  <c r="J175"/>
  <c i="2" r="J100"/>
  <c r="J148"/>
  <c r="J386"/>
  <c r="BK212"/>
  <c i="4" r="J105"/>
  <c i="5" r="BK173"/>
  <c r="J155"/>
  <c i="6" r="J522"/>
  <c r="BK271"/>
  <c r="J151"/>
  <c r="J297"/>
  <c r="J235"/>
  <c r="BK354"/>
  <c r="BK324"/>
  <c i="2" r="BK266"/>
  <c i="6" r="J274"/>
  <c r="BK322"/>
  <c i="2" r="J257"/>
  <c r="BK411"/>
  <c r="J431"/>
  <c i="5" r="BK130"/>
  <c r="J162"/>
  <c i="6" r="J540"/>
  <c r="BK379"/>
  <c r="J372"/>
  <c r="J335"/>
  <c r="J480"/>
  <c r="BK231"/>
  <c r="J144"/>
  <c r="BK550"/>
  <c i="2" r="J180"/>
  <c r="BK301"/>
  <c i="6" r="J393"/>
  <c r="J249"/>
  <c r="BK156"/>
  <c r="J377"/>
  <c r="BK179"/>
  <c r="J366"/>
  <c r="BK135"/>
  <c i="2" r="J335"/>
  <c r="J251"/>
  <c r="J105"/>
  <c i="3" r="BK118"/>
  <c i="5" r="BK124"/>
  <c r="J141"/>
  <c i="6" r="J467"/>
  <c r="BK237"/>
  <c r="BK477"/>
  <c r="BK372"/>
  <c i="2" r="J229"/>
  <c i="3" r="BK99"/>
  <c i="5" r="J143"/>
  <c i="6" r="BK454"/>
  <c r="BK370"/>
  <c r="BK538"/>
  <c r="BK333"/>
  <c r="J515"/>
  <c r="J458"/>
  <c r="BK247"/>
  <c r="BK217"/>
  <c i="2" r="J220"/>
  <c r="BK272"/>
  <c r="J207"/>
  <c i="3" r="J107"/>
  <c i="4" r="J89"/>
  <c i="5" r="BK95"/>
  <c i="6" r="BK259"/>
  <c r="BK491"/>
  <c r="J164"/>
  <c r="BK462"/>
  <c i="2" r="BK95"/>
  <c r="J278"/>
  <c r="BK462"/>
  <c r="J318"/>
  <c i="3" r="BK113"/>
  <c i="5" r="J148"/>
  <c i="6" r="BK498"/>
  <c r="J133"/>
  <c r="BK470"/>
  <c r="BK251"/>
  <c r="J526"/>
  <c r="J562"/>
  <c i="2" r="BK240"/>
  <c r="J474"/>
  <c r="BK278"/>
  <c r="BK451"/>
  <c i="6" r="J291"/>
  <c i="2" r="BK159"/>
  <c i="6" r="J479"/>
  <c i="2" r="BK207"/>
  <c r="BK420"/>
  <c r="BK361"/>
  <c i="3" r="BK117"/>
  <c r="BK103"/>
  <c i="5" r="BK157"/>
  <c i="6" r="BK517"/>
  <c r="BK329"/>
  <c r="BK467"/>
  <c r="J265"/>
  <c r="BK291"/>
  <c r="BK197"/>
  <c r="BK235"/>
  <c i="2" r="J131"/>
  <c r="BK295"/>
  <c i="6" r="J488"/>
  <c r="J215"/>
  <c r="J340"/>
  <c r="J498"/>
  <c r="BK289"/>
  <c i="2" l="1" r="T370"/>
  <c r="R370"/>
  <c r="P370"/>
  <c r="R94"/>
  <c r="BK288"/>
  <c r="J288"/>
  <c r="J63"/>
  <c r="R307"/>
  <c r="T389"/>
  <c r="R457"/>
  <c i="3" r="R86"/>
  <c r="R85"/>
  <c i="4" r="T96"/>
  <c r="R107"/>
  <c i="5" r="T87"/>
  <c i="2" r="BK271"/>
  <c r="J271"/>
  <c r="J62"/>
  <c r="BK307"/>
  <c r="J307"/>
  <c r="J65"/>
  <c r="R389"/>
  <c r="T457"/>
  <c i="3" r="T106"/>
  <c r="T105"/>
  <c i="2" r="P271"/>
  <c r="P307"/>
  <c i="4" r="BK86"/>
  <c r="J86"/>
  <c r="J61"/>
  <c r="T107"/>
  <c i="2" r="T94"/>
  <c r="R347"/>
  <c r="P389"/>
  <c r="BK457"/>
  <c r="J457"/>
  <c r="J72"/>
  <c i="3" r="P106"/>
  <c r="P105"/>
  <c i="2" r="R271"/>
  <c r="T307"/>
  <c r="BK389"/>
  <c r="J389"/>
  <c r="J70"/>
  <c r="P457"/>
  <c i="3" r="T86"/>
  <c r="T85"/>
  <c r="T84"/>
  <c i="4" r="P86"/>
  <c r="P107"/>
  <c i="5" r="P111"/>
  <c i="6" r="R130"/>
  <c r="BK181"/>
  <c r="J181"/>
  <c r="J67"/>
  <c r="R192"/>
  <c r="T210"/>
  <c r="T246"/>
  <c r="P288"/>
  <c r="BK317"/>
  <c r="J317"/>
  <c r="J76"/>
  <c r="BK344"/>
  <c r="J344"/>
  <c r="J78"/>
  <c i="2" r="T271"/>
  <c r="R414"/>
  <c r="R388"/>
  <c i="3" r="BK86"/>
  <c r="J86"/>
  <c r="J61"/>
  <c i="4" r="T86"/>
  <c r="T85"/>
  <c r="T84"/>
  <c i="6" r="R148"/>
  <c r="R181"/>
  <c r="R168"/>
  <c r="P228"/>
  <c r="T264"/>
  <c r="BK306"/>
  <c r="J306"/>
  <c r="J75"/>
  <c r="P326"/>
  <c r="P344"/>
  <c r="P365"/>
  <c r="BK397"/>
  <c r="J397"/>
  <c r="J83"/>
  <c r="R444"/>
  <c r="T181"/>
  <c r="T168"/>
  <c r="R228"/>
  <c r="R264"/>
  <c r="T326"/>
  <c r="BK365"/>
  <c r="J365"/>
  <c r="J80"/>
  <c r="P374"/>
  <c r="R383"/>
  <c r="P418"/>
  <c r="R428"/>
  <c r="R437"/>
  <c r="P468"/>
  <c r="T112"/>
  <c r="T148"/>
  <c r="BK210"/>
  <c r="J210"/>
  <c r="J69"/>
  <c r="P246"/>
  <c r="P306"/>
  <c r="R317"/>
  <c r="R344"/>
  <c r="R365"/>
  <c r="P383"/>
  <c r="BK418"/>
  <c r="J418"/>
  <c r="J84"/>
  <c r="P428"/>
  <c r="P437"/>
  <c r="R468"/>
  <c i="2" r="R288"/>
  <c r="P347"/>
  <c r="P414"/>
  <c i="3" r="BK106"/>
  <c r="J106"/>
  <c r="J64"/>
  <c i="4" r="BK107"/>
  <c r="J107"/>
  <c r="J63"/>
  <c i="5" r="P87"/>
  <c r="R111"/>
  <c r="P147"/>
  <c r="BK161"/>
  <c r="J161"/>
  <c r="J64"/>
  <c r="T161"/>
  <c r="T170"/>
  <c i="6" r="BK112"/>
  <c r="P148"/>
  <c r="P181"/>
  <c r="P168"/>
  <c r="BK228"/>
  <c r="J228"/>
  <c r="J70"/>
  <c r="BK264"/>
  <c r="J264"/>
  <c r="J72"/>
  <c r="T306"/>
  <c r="BK351"/>
  <c r="J351"/>
  <c r="J79"/>
  <c r="T365"/>
  <c r="P397"/>
  <c r="T418"/>
  <c r="BK437"/>
  <c r="J437"/>
  <c r="J86"/>
  <c r="T437"/>
  <c r="BK468"/>
  <c r="J468"/>
  <c r="J88"/>
  <c r="T468"/>
  <c i="4" r="R96"/>
  <c i="6" r="P112"/>
  <c r="T130"/>
  <c r="T129"/>
  <c r="T192"/>
  <c r="BK246"/>
  <c r="J246"/>
  <c r="J71"/>
  <c r="P264"/>
  <c r="R306"/>
  <c r="T317"/>
  <c r="T351"/>
  <c r="BK383"/>
  <c r="J383"/>
  <c r="J82"/>
  <c r="R418"/>
  <c r="BK444"/>
  <c r="J444"/>
  <c r="J87"/>
  <c r="R475"/>
  <c i="2" r="BK94"/>
  <c r="T288"/>
  <c r="BK347"/>
  <c r="J347"/>
  <c r="J66"/>
  <c r="BK414"/>
  <c r="J414"/>
  <c r="J71"/>
  <c i="3" r="P86"/>
  <c r="P85"/>
  <c r="P84"/>
  <c i="1" r="AU56"/>
  <c i="4" r="BK96"/>
  <c r="J96"/>
  <c r="J62"/>
  <c i="6" r="R112"/>
  <c r="BK130"/>
  <c r="J130"/>
  <c r="J64"/>
  <c r="BK192"/>
  <c r="J192"/>
  <c r="J68"/>
  <c r="R210"/>
  <c r="R288"/>
  <c r="R326"/>
  <c r="T344"/>
  <c r="T374"/>
  <c r="T383"/>
  <c r="BK428"/>
  <c r="J428"/>
  <c r="J85"/>
  <c r="P444"/>
  <c r="T475"/>
  <c i="2" r="P94"/>
  <c r="P93"/>
  <c r="P288"/>
  <c r="T347"/>
  <c r="T414"/>
  <c r="T388"/>
  <c i="3" r="R106"/>
  <c r="R105"/>
  <c i="4" r="R86"/>
  <c r="R85"/>
  <c r="R84"/>
  <c i="5" r="R87"/>
  <c r="T111"/>
  <c r="R147"/>
  <c r="P161"/>
  <c r="BK170"/>
  <c r="J170"/>
  <c r="J65"/>
  <c r="P170"/>
  <c i="6" r="BK148"/>
  <c r="J148"/>
  <c r="J65"/>
  <c r="P210"/>
  <c r="R246"/>
  <c r="T288"/>
  <c r="T270"/>
  <c r="P317"/>
  <c r="R351"/>
  <c r="R374"/>
  <c r="T397"/>
  <c r="T428"/>
  <c r="BK475"/>
  <c r="J475"/>
  <c r="J89"/>
  <c r="P533"/>
  <c i="4" r="P96"/>
  <c i="5" r="BK87"/>
  <c r="J87"/>
  <c r="J61"/>
  <c r="BK111"/>
  <c r="J111"/>
  <c r="J62"/>
  <c r="BK147"/>
  <c r="J147"/>
  <c r="J63"/>
  <c r="T147"/>
  <c r="R161"/>
  <c r="R170"/>
  <c i="6" r="P130"/>
  <c r="P129"/>
  <c r="P192"/>
  <c r="T228"/>
  <c r="BK288"/>
  <c r="J288"/>
  <c r="J74"/>
  <c r="BK326"/>
  <c r="J326"/>
  <c r="J77"/>
  <c r="P351"/>
  <c r="BK374"/>
  <c r="J374"/>
  <c r="J81"/>
  <c r="R397"/>
  <c r="T444"/>
  <c r="P475"/>
  <c r="BK533"/>
  <c r="J533"/>
  <c r="J90"/>
  <c r="R533"/>
  <c r="T533"/>
  <c i="2" r="BK385"/>
  <c r="J385"/>
  <c r="J68"/>
  <c r="BK300"/>
  <c r="J300"/>
  <c r="J64"/>
  <c i="6" r="BK168"/>
  <c r="J168"/>
  <c r="J66"/>
  <c i="2" r="BK370"/>
  <c r="J370"/>
  <c r="J67"/>
  <c i="6" r="BK126"/>
  <c r="J126"/>
  <c r="J62"/>
  <c r="BK270"/>
  <c r="J270"/>
  <c r="J73"/>
  <c i="4" r="BK112"/>
  <c r="J112"/>
  <c r="J64"/>
  <c i="3" r="BK102"/>
  <c r="J102"/>
  <c r="J62"/>
  <c i="6" r="E48"/>
  <c r="J55"/>
  <c r="BE118"/>
  <c r="BE131"/>
  <c r="BE152"/>
  <c r="BE158"/>
  <c r="BE179"/>
  <c r="BE182"/>
  <c r="BE184"/>
  <c r="BE197"/>
  <c r="BE231"/>
  <c r="BE237"/>
  <c r="BE267"/>
  <c r="BE302"/>
  <c r="BE313"/>
  <c r="BE331"/>
  <c r="BE335"/>
  <c r="BE340"/>
  <c r="BE352"/>
  <c r="BE368"/>
  <c r="BE375"/>
  <c r="BE379"/>
  <c r="BE411"/>
  <c r="BE419"/>
  <c r="BE435"/>
  <c r="BE440"/>
  <c r="BE445"/>
  <c r="BE454"/>
  <c r="BE462"/>
  <c r="BE487"/>
  <c r="BE501"/>
  <c r="BE552"/>
  <c r="BE560"/>
  <c r="J104"/>
  <c r="BE123"/>
  <c r="BE127"/>
  <c r="BE151"/>
  <c r="BE162"/>
  <c r="BE223"/>
  <c r="BE253"/>
  <c r="BE255"/>
  <c r="BE271"/>
  <c r="BE297"/>
  <c r="BE345"/>
  <c r="BE377"/>
  <c r="BE416"/>
  <c r="BE426"/>
  <c r="BE476"/>
  <c r="BE477"/>
  <c r="BE480"/>
  <c r="BE497"/>
  <c r="BE519"/>
  <c r="BE520"/>
  <c r="BE529"/>
  <c r="BE550"/>
  <c r="BE556"/>
  <c r="BE558"/>
  <c r="BE562"/>
  <c r="BE113"/>
  <c r="BE171"/>
  <c r="BE195"/>
  <c r="BE219"/>
  <c r="BE273"/>
  <c r="BE333"/>
  <c r="BE398"/>
  <c r="BE400"/>
  <c r="BE406"/>
  <c r="BE467"/>
  <c r="BE469"/>
  <c r="BE473"/>
  <c r="BE488"/>
  <c r="BE498"/>
  <c r="F54"/>
  <c r="BE135"/>
  <c r="BE140"/>
  <c r="BE142"/>
  <c r="BE144"/>
  <c r="BE169"/>
  <c r="BE190"/>
  <c r="BE211"/>
  <c r="BE213"/>
  <c r="BE215"/>
  <c r="BE217"/>
  <c r="BE224"/>
  <c r="BE289"/>
  <c r="BE291"/>
  <c r="BE309"/>
  <c r="BE337"/>
  <c r="BE354"/>
  <c r="BE356"/>
  <c r="BE390"/>
  <c r="BE402"/>
  <c r="BE408"/>
  <c r="BE457"/>
  <c r="BE470"/>
  <c r="BE472"/>
  <c r="BE506"/>
  <c r="BE507"/>
  <c r="BE514"/>
  <c r="BE515"/>
  <c r="BE517"/>
  <c r="BE531"/>
  <c r="BE534"/>
  <c r="BE393"/>
  <c r="BE438"/>
  <c r="BE479"/>
  <c r="BE133"/>
  <c r="BE186"/>
  <c r="BE235"/>
  <c r="BE241"/>
  <c r="BE242"/>
  <c r="BE274"/>
  <c r="BE295"/>
  <c r="BE307"/>
  <c r="BE347"/>
  <c r="BE429"/>
  <c r="BE431"/>
  <c r="BE433"/>
  <c r="BE456"/>
  <c r="BE510"/>
  <c r="BE527"/>
  <c r="BE538"/>
  <c r="BE542"/>
  <c r="J54"/>
  <c r="BE201"/>
  <c r="BE205"/>
  <c r="BE206"/>
  <c r="BE233"/>
  <c r="BE247"/>
  <c r="BE249"/>
  <c r="BE259"/>
  <c r="BE278"/>
  <c r="BE322"/>
  <c r="BE324"/>
  <c r="BE349"/>
  <c r="BE384"/>
  <c r="BE459"/>
  <c r="BE526"/>
  <c r="BE540"/>
  <c r="BE544"/>
  <c r="F55"/>
  <c r="BE115"/>
  <c r="BE121"/>
  <c r="BE149"/>
  <c r="BE154"/>
  <c r="BE156"/>
  <c r="BE164"/>
  <c r="BE175"/>
  <c r="BE193"/>
  <c r="BE229"/>
  <c r="BE251"/>
  <c r="BE260"/>
  <c r="BE265"/>
  <c r="BE276"/>
  <c r="BE284"/>
  <c r="BE318"/>
  <c r="BE320"/>
  <c r="BE327"/>
  <c r="BE329"/>
  <c r="BE358"/>
  <c r="BE361"/>
  <c r="BE366"/>
  <c r="BE370"/>
  <c r="BE372"/>
  <c r="BE386"/>
  <c r="BE388"/>
  <c r="BE404"/>
  <c r="BE421"/>
  <c r="BE423"/>
  <c r="BE453"/>
  <c r="BE458"/>
  <c r="BE464"/>
  <c r="BE491"/>
  <c r="BE532"/>
  <c r="BE536"/>
  <c r="BE546"/>
  <c r="BE548"/>
  <c r="BE554"/>
  <c r="BE522"/>
  <c i="5" r="F55"/>
  <c r="BE90"/>
  <c r="BE93"/>
  <c r="J55"/>
  <c i="4" r="BK85"/>
  <c r="J85"/>
  <c r="J60"/>
  <c i="5" r="F54"/>
  <c r="BE95"/>
  <c r="BE103"/>
  <c r="J52"/>
  <c r="J54"/>
  <c r="E75"/>
  <c r="BE124"/>
  <c r="BE126"/>
  <c r="BE128"/>
  <c r="BE148"/>
  <c r="BE143"/>
  <c r="BE171"/>
  <c r="BE162"/>
  <c r="BE112"/>
  <c r="BE121"/>
  <c r="BE130"/>
  <c r="BE155"/>
  <c r="BE159"/>
  <c r="BE164"/>
  <c r="BE108"/>
  <c r="BE123"/>
  <c r="BE157"/>
  <c r="BE168"/>
  <c r="BE141"/>
  <c r="BE175"/>
  <c r="BE139"/>
  <c r="BE173"/>
  <c r="BE88"/>
  <c i="3" r="BK85"/>
  <c r="J85"/>
  <c r="J60"/>
  <c i="4" r="J54"/>
  <c r="E74"/>
  <c r="F81"/>
  <c r="J52"/>
  <c r="BE93"/>
  <c r="BE110"/>
  <c r="BE95"/>
  <c r="BE99"/>
  <c r="BE101"/>
  <c r="BE108"/>
  <c r="J81"/>
  <c r="BE94"/>
  <c i="3" r="BK105"/>
  <c r="J105"/>
  <c r="J63"/>
  <c i="4" r="F80"/>
  <c r="BE87"/>
  <c r="BE103"/>
  <c r="BE105"/>
  <c r="BE113"/>
  <c r="BE89"/>
  <c r="BE91"/>
  <c r="BE97"/>
  <c i="3" r="J52"/>
  <c r="J81"/>
  <c r="BE97"/>
  <c r="E48"/>
  <c r="BE109"/>
  <c r="BE113"/>
  <c r="BE115"/>
  <c r="BE117"/>
  <c i="2" r="J94"/>
  <c r="J61"/>
  <c r="BK388"/>
  <c r="J388"/>
  <c r="J69"/>
  <c i="3" r="J54"/>
  <c r="BE89"/>
  <c r="BE92"/>
  <c r="BE99"/>
  <c r="BE120"/>
  <c r="BE87"/>
  <c r="F54"/>
  <c r="BE103"/>
  <c r="BE107"/>
  <c r="BE111"/>
  <c r="F55"/>
  <c r="BE94"/>
  <c r="BE118"/>
  <c i="2" r="BE395"/>
  <c r="BE447"/>
  <c r="BE455"/>
  <c r="F55"/>
  <c r="J88"/>
  <c r="BE100"/>
  <c r="BE105"/>
  <c r="BE159"/>
  <c r="BE170"/>
  <c r="BE189"/>
  <c r="BE198"/>
  <c r="BE204"/>
  <c r="BE212"/>
  <c r="BE215"/>
  <c r="BE229"/>
  <c r="BE233"/>
  <c r="BE250"/>
  <c r="BE251"/>
  <c r="BE258"/>
  <c r="BE278"/>
  <c r="BE289"/>
  <c r="BE294"/>
  <c r="BE301"/>
  <c r="BE308"/>
  <c r="BE335"/>
  <c r="BE340"/>
  <c r="BE356"/>
  <c r="BE361"/>
  <c r="BE371"/>
  <c r="BE373"/>
  <c r="BE375"/>
  <c r="BE386"/>
  <c r="BE390"/>
  <c r="BE405"/>
  <c r="BE411"/>
  <c r="BE412"/>
  <c r="BE415"/>
  <c r="BE425"/>
  <c r="BE431"/>
  <c r="BE435"/>
  <c r="BE443"/>
  <c r="BE458"/>
  <c r="BE462"/>
  <c r="BE470"/>
  <c r="F54"/>
  <c r="J86"/>
  <c r="BE110"/>
  <c r="BE122"/>
  <c r="BE137"/>
  <c r="BE154"/>
  <c r="BE164"/>
  <c r="BE224"/>
  <c r="BE474"/>
  <c r="BE180"/>
  <c r="BE240"/>
  <c r="BE295"/>
  <c r="BE325"/>
  <c r="BE348"/>
  <c r="BE220"/>
  <c r="BE257"/>
  <c r="BE272"/>
  <c r="BE318"/>
  <c r="BE353"/>
  <c r="BE365"/>
  <c r="BE402"/>
  <c r="E48"/>
  <c r="J89"/>
  <c r="BE131"/>
  <c r="BE148"/>
  <c r="BE266"/>
  <c r="BE283"/>
  <c r="BE331"/>
  <c r="BE380"/>
  <c r="BE420"/>
  <c r="BE439"/>
  <c r="BE451"/>
  <c r="BE466"/>
  <c r="BE116"/>
  <c r="BE195"/>
  <c r="BE207"/>
  <c r="BE244"/>
  <c r="BE263"/>
  <c r="BE479"/>
  <c r="BE478"/>
  <c r="BE95"/>
  <c i="4" r="F34"/>
  <c i="1" r="BA57"/>
  <c i="3" r="J34"/>
  <c i="1" r="AW56"/>
  <c i="4" r="F35"/>
  <c i="1" r="BB57"/>
  <c i="5" r="F36"/>
  <c i="1" r="BC58"/>
  <c i="6" r="J34"/>
  <c i="1" r="AW59"/>
  <c i="6" r="F36"/>
  <c i="1" r="BC59"/>
  <c i="2" r="F35"/>
  <c i="1" r="BB55"/>
  <c i="5" r="F37"/>
  <c i="1" r="BD58"/>
  <c i="5" r="F35"/>
  <c i="1" r="BB58"/>
  <c i="3" r="F35"/>
  <c i="1" r="BB56"/>
  <c i="2" r="J34"/>
  <c i="1" r="AW55"/>
  <c i="3" r="F34"/>
  <c i="1" r="BA56"/>
  <c i="2" r="F36"/>
  <c i="1" r="BC55"/>
  <c i="4" r="J34"/>
  <c i="1" r="AW57"/>
  <c i="5" r="F34"/>
  <c i="1" r="BA58"/>
  <c i="6" r="F34"/>
  <c i="1" r="BA59"/>
  <c i="6" r="F35"/>
  <c i="1" r="BB59"/>
  <c i="2" r="F37"/>
  <c i="1" r="BD55"/>
  <c i="3" r="F37"/>
  <c i="1" r="BD56"/>
  <c i="2" r="F34"/>
  <c i="1" r="BA55"/>
  <c i="4" r="F37"/>
  <c i="1" r="BD57"/>
  <c i="6" r="F37"/>
  <c i="1" r="BD59"/>
  <c i="5" r="J34"/>
  <c i="1" r="AW58"/>
  <c i="3" r="F36"/>
  <c i="1" r="BC56"/>
  <c i="4" r="F36"/>
  <c i="1" r="BC57"/>
  <c i="6" l="1" r="R270"/>
  <c r="P270"/>
  <c r="T111"/>
  <c r="T110"/>
  <c r="P111"/>
  <c r="P110"/>
  <c i="1" r="AU59"/>
  <c i="4" r="P85"/>
  <c r="P84"/>
  <c i="1" r="AU57"/>
  <c i="5" r="T86"/>
  <c r="T85"/>
  <c r="P86"/>
  <c r="P85"/>
  <c i="1" r="AU58"/>
  <c i="2" r="P388"/>
  <c r="P92"/>
  <c i="1" r="AU55"/>
  <c i="5" r="R86"/>
  <c r="R85"/>
  <c i="6" r="R129"/>
  <c r="R111"/>
  <c r="R110"/>
  <c i="2" r="T93"/>
  <c r="T92"/>
  <c r="R93"/>
  <c r="R92"/>
  <c i="3" r="R84"/>
  <c i="2" r="BK93"/>
  <c r="J93"/>
  <c r="J60"/>
  <c i="5" r="BK86"/>
  <c r="J86"/>
  <c r="J60"/>
  <c i="6" r="J112"/>
  <c r="J61"/>
  <c r="BK129"/>
  <c r="J129"/>
  <c r="J63"/>
  <c i="4" r="BK84"/>
  <c r="J84"/>
  <c r="J59"/>
  <c i="3" r="BK84"/>
  <c r="J84"/>
  <c r="J59"/>
  <c i="2" r="BK92"/>
  <c r="J92"/>
  <c i="6" r="F33"/>
  <c i="1" r="AZ59"/>
  <c i="5" r="F33"/>
  <c i="1" r="AZ58"/>
  <c i="4" r="F33"/>
  <c i="1" r="AZ57"/>
  <c i="3" r="J33"/>
  <c i="1" r="AV56"/>
  <c r="AT56"/>
  <c i="3" r="F33"/>
  <c i="1" r="AZ56"/>
  <c i="4" r="J33"/>
  <c i="1" r="AV57"/>
  <c r="AT57"/>
  <c i="2" r="J30"/>
  <c i="1" r="AG55"/>
  <c i="5" r="J33"/>
  <c i="1" r="AV58"/>
  <c r="AT58"/>
  <c r="BD54"/>
  <c r="W33"/>
  <c r="BA54"/>
  <c r="AW54"/>
  <c r="AK30"/>
  <c i="6" r="J33"/>
  <c i="1" r="AV59"/>
  <c r="AT59"/>
  <c r="BC54"/>
  <c r="W32"/>
  <c r="BB54"/>
  <c r="W31"/>
  <c i="2" r="J33"/>
  <c i="1" r="AV55"/>
  <c r="AT55"/>
  <c i="2" r="F33"/>
  <c i="1" r="AZ55"/>
  <c i="6" l="1" r="BK111"/>
  <c r="J111"/>
  <c r="J60"/>
  <c i="5" r="BK85"/>
  <c r="J85"/>
  <c i="1" r="AN55"/>
  <c i="2" r="J59"/>
  <c r="J39"/>
  <c i="1" r="AZ54"/>
  <c r="W29"/>
  <c i="4" r="J30"/>
  <c i="1" r="AG57"/>
  <c r="AN57"/>
  <c r="AX54"/>
  <c i="5" r="J30"/>
  <c i="1" r="AG58"/>
  <c r="W30"/>
  <c r="AY54"/>
  <c i="3" r="J30"/>
  <c i="1" r="AG56"/>
  <c r="AN56"/>
  <c r="AU54"/>
  <c i="5" l="1" r="J39"/>
  <c i="6" r="BK110"/>
  <c r="J110"/>
  <c r="J59"/>
  <c i="5" r="J59"/>
  <c i="4" r="J39"/>
  <c i="3" r="J39"/>
  <c i="1" r="AN58"/>
  <c r="AV54"/>
  <c r="AK29"/>
  <c i="6" l="1" r="J30"/>
  <c i="1" r="AG59"/>
  <c r="AG54"/>
  <c r="AK26"/>
  <c r="AK35"/>
  <c r="AT54"/>
  <c r="AN54"/>
  <c i="6" l="1" r="J39"/>
  <c i="1" r="AN59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<sst xmlns="http://schemas.openxmlformats.org/spreadsheetml/2006/main">
  <si>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</si>
  <si>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</si>
  <si>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</si>
  <si>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</si>
  <si>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</si>
  <si>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{1d972a98-d51b-4f57-b551-ff4f8f596317}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</si>
  <si>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</si>
  <si>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</si>
  <si>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</si>
  <si>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</si>
  <si>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</si>
  <si>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</si>
  <si>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</si>
  <si>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</si>
  <si>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ZOO_Jihlava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</si>
  <si>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</si>
  <si>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</si>
  <si>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výběh pro pouštní kočky a karakaly</t>
  </si>
  <si>
    <t>KSO:</t>
  </si>
  <si>
    <t/>
  </si>
  <si>
    <t>CC-CZ:</t>
  </si>
  <si>
    <t>Místo:</t>
  </si>
  <si>
    <t xml:space="preserve"> </t>
  </si>
  <si>
    <t>Datum:</t>
  </si>
  <si>
    <t>21. 2. 2025</t>
  </si>
  <si>
    <t>Zadavatel:</t>
  </si>
  <si>
    <t>IČ:</t>
  </si>
  <si>
    <t>DIČ:</t>
  </si>
  <si>
    <t>Účastník:</t>
  </si>
  <si>
    <t>Vyplň údaj</t>
  </si>
  <si>
    <t>Projektant: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</si>
  <si>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</si>
  <si>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</si>
  <si>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</si>
  <si>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</si>
  <si>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</si>
  <si>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</si>
  <si>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</si>
  <si>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</si>
  <si>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</si>
  <si>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</si>
  <si>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</si>
  <si>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</si>
  <si>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</si>
  <si>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</si>
  <si>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</si>
  <si>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</si>
  <si>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</si>
  <si>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</si>
  <si>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</si>
  <si>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</si>
  <si>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</si>
  <si>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</si>
  <si>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</si>
  <si>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</si>
  <si>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</si>
  <si>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</si>
  <si>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</si>
  <si>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</si>
  <si>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</si>
  <si>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</si>
  <si>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</si>
  <si>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</si>
  <si>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</si>
  <si>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</si>
  <si>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</si>
  <si>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</si>
  <si>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</si>
  <si>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</si>
  <si>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</si>
  <si>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</si>
  <si>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</si>
  <si>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</si>
  <si>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03</t>
  </si>
  <si>
    <t>Vnější a vnitřní vybavení voliéry</t>
  </si>
  <si>
    <t>STA</t>
  </si>
  <si>
    <t>1</t>
  </si>
  <si>
    <t>{019ad9de-64db-469e-b937-f6f64a064577}</t>
  </si>
  <si>
    <t>2</t>
  </si>
  <si>
    <t>SO 04</t>
  </si>
  <si>
    <t>VO</t>
  </si>
  <si>
    <t>{00e77ed1-8757-405c-bd27-65fb37ba713e}</t>
  </si>
  <si>
    <t>SO-00</t>
  </si>
  <si>
    <t>VRN</t>
  </si>
  <si>
    <t>{495899dc-dbf5-4858-a5e2-0598b659611f}</t>
  </si>
  <si>
    <t>SO-01</t>
  </si>
  <si>
    <t>SPODNÍ STAVBA</t>
  </si>
  <si>
    <t>{bbdc18bc-5b28-49d7-b992-864443b4c8b9}</t>
  </si>
  <si>
    <t>SO-02</t>
  </si>
  <si>
    <t>HORNÍ STAVBA</t>
  </si>
  <si>
    <t>{a24acfa1-3c78-4eae-925a-bbbfbf8ca3fd}</t>
  </si>
  <si>
    <t>KRYCÍ LIST SOUPISU PRACÍ</t>
  </si>
  <si>
    <t>Objekt:</t>
  </si>
  <si>
    <t>SO 03 - Vnější a vnitřní vybavení voliéry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</si>
  <si>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</si>
  <si>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</si>
  <si>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</si>
  <si>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</si>
  <si>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</si>
  <si>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</si>
  <si>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</si>
  <si>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</si>
  <si>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</si>
  <si>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</si>
  <si>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</si>
  <si>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</si>
  <si>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</si>
  <si>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</si>
  <si>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762 - Konstrukce tesařské</t>
  </si>
  <si>
    <t xml:space="preserve">    766 - Konstrukce truhlářské</t>
  </si>
  <si>
    <t xml:space="preserve">    767 - Konstrukce zámečnické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</si>
  <si>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</si>
  <si>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</si>
  <si>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</si>
  <si>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</si>
  <si>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</si>
  <si>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</si>
  <si>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</si>
  <si>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</si>
  <si>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</si>
  <si>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</si>
  <si>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</si>
  <si>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</si>
  <si>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</si>
  <si>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</si>
  <si>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</si>
  <si>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</si>
  <si>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</si>
  <si>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</si>
  <si>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1121515R1</t>
  </si>
  <si>
    <t>Řez a průklest stromů pomocí mobilní plošiny do 10 m, včetně ošetření stromu po prořezu a úpravě koruny, odvuzu větví a jejich uložení a naskládkování na skládku k tomu určenou</t>
  </si>
  <si>
    <t>kus</t>
  </si>
  <si>
    <t>R POLOŽKA</t>
  </si>
  <si>
    <t>4</t>
  </si>
  <si>
    <t>VV</t>
  </si>
  <si>
    <t>True</t>
  </si>
  <si>
    <t>strom ve výběhu koček- koruna nad sítí výběho</t>
  </si>
  <si>
    <t>Mezisoučet</t>
  </si>
  <si>
    <t>3</t>
  </si>
  <si>
    <t>Součet</t>
  </si>
  <si>
    <t>1121515R2</t>
  </si>
  <si>
    <t>Řez a průklest stromů pomocí mobilní plošiny v přes 10 do 15 m, včetně ošetření stromu po prořezu a úpravě koruny, odvuzu větví a jejich uložení a naskládkování na skládku k tomu určenou</t>
  </si>
  <si>
    <t>1131051R1</t>
  </si>
  <si>
    <t>Rozebrání chodníku z kamenných šlapáků, včetně jejich očištění od zeminy</t>
  </si>
  <si>
    <t>m2</t>
  </si>
  <si>
    <t>6</t>
  </si>
  <si>
    <t>5</t>
  </si>
  <si>
    <t>plocha převzata z výkresu D.1.1.1. půdorys</t>
  </si>
  <si>
    <t>113106122</t>
  </si>
  <si>
    <t>Rozebrání dlažeb z kamenných dlaždic komunikací pro pěší ručně</t>
  </si>
  <si>
    <t>CS ÚRS 2025 01</t>
  </si>
  <si>
    <t>8</t>
  </si>
  <si>
    <t>Online PSC</t>
  </si>
  <si>
    <t>https://podminky.urs.cz/item/CS_URS_2025_01/113106122</t>
  </si>
  <si>
    <t>2*1</t>
  </si>
  <si>
    <t>pro nový sloup na rohu výběhu ro karakaly</t>
  </si>
  <si>
    <t>113202111</t>
  </si>
  <si>
    <t>Vytrhání obrub krajníků obrubníků stojatých</t>
  </si>
  <si>
    <t>m</t>
  </si>
  <si>
    <t>10</t>
  </si>
  <si>
    <t>https://podminky.urs.cz/item/CS_URS_2025_01/113202111</t>
  </si>
  <si>
    <t>1,5</t>
  </si>
  <si>
    <t>přeložení obrubníku z důvodu provedení nové patky konstrukce na rohu výběhu pro karakaly</t>
  </si>
  <si>
    <t>122251101</t>
  </si>
  <si>
    <t>Odkopávky a prokopávky nezapažené v hornině třídy těžitelnosti I skupiny 3 objem do 20 m3 strojně</t>
  </si>
  <si>
    <t>m3</t>
  </si>
  <si>
    <t>https://podminky.urs.cz/item/CS_URS_2025_01/122251101</t>
  </si>
  <si>
    <t>6*0,25</t>
  </si>
  <si>
    <t>výkop pro nový chodník z kamenných odseků</t>
  </si>
  <si>
    <t>5*0,25</t>
  </si>
  <si>
    <t>výkop pro posunutý chodník z kamenných šlapáků</t>
  </si>
  <si>
    <t>7</t>
  </si>
  <si>
    <t>133251101</t>
  </si>
  <si>
    <t>Hloubení šachet nezapažených v hornině třídy těžitelnosti I skupiny 3 objem do 20 m3</t>
  </si>
  <si>
    <t>14</t>
  </si>
  <si>
    <t>https://podminky.urs.cz/item/CS_URS_2025_01/133251101</t>
  </si>
  <si>
    <t>0,4*0,4*1*3</t>
  </si>
  <si>
    <t>patky pro oplocení mezi výběhem pro opice a novým výběhem</t>
  </si>
  <si>
    <t>162751117</t>
  </si>
  <si>
    <t>Vodorovné přemístění přes 9 000 do 10000 m výkopku/sypaniny z horniny třídy těžitelnosti I skupiny 1 až 3</t>
  </si>
  <si>
    <t>16</t>
  </si>
  <si>
    <t>https://podminky.urs.cz/item/CS_URS_2025_01/162751117</t>
  </si>
  <si>
    <t>2,75</t>
  </si>
  <si>
    <t>odkopávky</t>
  </si>
  <si>
    <t>0,27</t>
  </si>
  <si>
    <t>šachty</t>
  </si>
  <si>
    <t>16,896</t>
  </si>
  <si>
    <t>ornice</t>
  </si>
  <si>
    <t>9</t>
  </si>
  <si>
    <t>167111101</t>
  </si>
  <si>
    <t>Nakládání výkopku z hornin třídy těžitelnosti I skupiny 1 až 3 ručně</t>
  </si>
  <si>
    <t>18</t>
  </si>
  <si>
    <t>https://podminky.urs.cz/item/CS_URS_2025_01/167111101</t>
  </si>
  <si>
    <t>88*0,12*1,6</t>
  </si>
  <si>
    <t>171201231</t>
  </si>
  <si>
    <t>Poplatek za uložení zeminy a kamení na recyklační skládce (skládkovné) kód odpadu 17 05 04</t>
  </si>
  <si>
    <t>t</t>
  </si>
  <si>
    <t>20</t>
  </si>
  <si>
    <t>https://podminky.urs.cz/item/CS_URS_2025_01/171201231</t>
  </si>
  <si>
    <t>3,02*1,6</t>
  </si>
  <si>
    <t>11</t>
  </si>
  <si>
    <t>171251201</t>
  </si>
  <si>
    <t>Uložení sypaniny na skládky nebo meziskládky</t>
  </si>
  <si>
    <t>22</t>
  </si>
  <si>
    <t>https://podminky.urs.cz/item/CS_URS_2025_01/171251201</t>
  </si>
  <si>
    <t>3,02</t>
  </si>
  <si>
    <t>175111201</t>
  </si>
  <si>
    <t>Obsypání objektu nad přilehlým původním terénem sypaninou bez prohození, uloženou do 3 m ručně</t>
  </si>
  <si>
    <t>24</t>
  </si>
  <si>
    <t>https://podminky.urs.cz/item/CS_URS_2025_01/175111201</t>
  </si>
  <si>
    <t>-0,3*0,3*1*3</t>
  </si>
  <si>
    <t>13</t>
  </si>
  <si>
    <t>181311103</t>
  </si>
  <si>
    <t>Rozprostření ornice tl vrstvy do 200 mm v rovině nebo ve svahu do 1:5 ručně</t>
  </si>
  <si>
    <t>26</t>
  </si>
  <si>
    <t>https://podminky.urs.cz/item/CS_URS_2025_01/181311103</t>
  </si>
  <si>
    <t>36</t>
  </si>
  <si>
    <t xml:space="preserve">výměra převzata  z výkresu č. C.5- zatravněná plocha</t>
  </si>
  <si>
    <t>25</t>
  </si>
  <si>
    <t xml:space="preserve">výměra převzata  z výkresu č. C.5- půdopokryvná zeleň</t>
  </si>
  <si>
    <t>27</t>
  </si>
  <si>
    <t xml:space="preserve">výměra převzata  z výkresu č. C.5- půdopokryvná zeleňvýběh pro karakaly</t>
  </si>
  <si>
    <t>M</t>
  </si>
  <si>
    <t>10364101</t>
  </si>
  <si>
    <t>zemina pro terénní úpravy - ornice</t>
  </si>
  <si>
    <t>28</t>
  </si>
  <si>
    <t>25*0,12*1,6</t>
  </si>
  <si>
    <t xml:space="preserve">plocha s půdokryvnou zelení  výměra převzata z výkresu C.5</t>
  </si>
  <si>
    <t>27*0,12*1,6</t>
  </si>
  <si>
    <t>výběh pro karakaly</t>
  </si>
  <si>
    <t>36*0,12*1,6</t>
  </si>
  <si>
    <t xml:space="preserve">plocha pro zatrávnění  výměra převzata z výkresu C.5</t>
  </si>
  <si>
    <t>15</t>
  </si>
  <si>
    <t>181411131</t>
  </si>
  <si>
    <t>Založení parkového trávníku výsevem pl do 1000 m2 v rovině a ve svahu do 1:5</t>
  </si>
  <si>
    <t>30</t>
  </si>
  <si>
    <t>https://podminky.urs.cz/item/CS_URS_2025_01/181411131</t>
  </si>
  <si>
    <t>plocha převzata z výkresu C5</t>
  </si>
  <si>
    <t>00572420</t>
  </si>
  <si>
    <t>osivo směs travní parková okrasná</t>
  </si>
  <si>
    <t>kg</t>
  </si>
  <si>
    <t>32</t>
  </si>
  <si>
    <t>25*0,02 "Přepočtené koeficientem množství</t>
  </si>
  <si>
    <t>17</t>
  </si>
  <si>
    <t>183101313</t>
  </si>
  <si>
    <t>Jamky pro výsadbu s výměnou 100 % půdy zeminy skupiny 1 až 4 obj přes 0,02 do 0,05 m3 v rovině a svahu do 1:5</t>
  </si>
  <si>
    <t>34</t>
  </si>
  <si>
    <t>https://podminky.urs.cz/item/CS_URS_2025_01/183101313</t>
  </si>
  <si>
    <t>keře do výšky 1,2 m</t>
  </si>
  <si>
    <t>10321100</t>
  </si>
  <si>
    <t>zahradní substrát pro výsadbu VL</t>
  </si>
  <si>
    <t>4*0,05 "Přepočtené koeficientem množství</t>
  </si>
  <si>
    <t>19</t>
  </si>
  <si>
    <t>183111314</t>
  </si>
  <si>
    <t>Jamky pro výsadbu s výměnou 100 % půdy zeminy skupiny 1 až 4 obj přes 0,01 do 0,02 m3 v rovině a svahu do 1:5</t>
  </si>
  <si>
    <t>38</t>
  </si>
  <si>
    <t>https://podminky.urs.cz/item/CS_URS_2025_01/183111314</t>
  </si>
  <si>
    <t>60</t>
  </si>
  <si>
    <t>40</t>
  </si>
  <si>
    <t>60*0,02 "Přepočtené koeficientem množství</t>
  </si>
  <si>
    <t>184102111</t>
  </si>
  <si>
    <t>Výsadba dřeviny s balem D přes 0,1 do 0,2 m do jamky se zalitím v rovině a svahu do 1:5</t>
  </si>
  <si>
    <t>42</t>
  </si>
  <si>
    <t>https://podminky.urs.cz/item/CS_URS_2025_01/184102111</t>
  </si>
  <si>
    <t>15*4</t>
  </si>
  <si>
    <t>026520R4</t>
  </si>
  <si>
    <t>ptačí zob</t>
  </si>
  <si>
    <t>44</t>
  </si>
  <si>
    <t>23</t>
  </si>
  <si>
    <t>184102112</t>
  </si>
  <si>
    <t>Výsadba dřeviny s balem D přes 0,2 do 0,3 m do jamky se zalitím v rovině a svahu do 1:5</t>
  </si>
  <si>
    <t>46</t>
  </si>
  <si>
    <t>https://podminky.urs.cz/item/CS_URS_2025_01/184102112</t>
  </si>
  <si>
    <t>026603R8</t>
  </si>
  <si>
    <t>travolník sazenice 20-30 cm</t>
  </si>
  <si>
    <t>48</t>
  </si>
  <si>
    <t>184102211</t>
  </si>
  <si>
    <t>Výsadba keře bez balu v do 1 m do jamky se zalitím v rovině a svahu do 1:5</t>
  </si>
  <si>
    <t>50</t>
  </si>
  <si>
    <t>https://podminky.urs.cz/item/CS_URS_2025_01/184102211</t>
  </si>
  <si>
    <t>25/2*4</t>
  </si>
  <si>
    <t>Mezisoučet plocha- výměra převzat z výkresu C5- půdopokryvná zeleň</t>
  </si>
  <si>
    <t>27*4</t>
  </si>
  <si>
    <t>Mezisoučet plocha- výměra převzat z výkresu C5- výběh pro karakaly</t>
  </si>
  <si>
    <t>026505R0</t>
  </si>
  <si>
    <t>sklaník rozprostřený</t>
  </si>
  <si>
    <t>52</t>
  </si>
  <si>
    <t>158</t>
  </si>
  <si>
    <t>184911311</t>
  </si>
  <si>
    <t>Položení mulčovací textilie v rovině a svahu do 1:5</t>
  </si>
  <si>
    <t>54</t>
  </si>
  <si>
    <t>https://podminky.urs.cz/item/CS_URS_2025_01/184911311</t>
  </si>
  <si>
    <t>plocha půdopokryvné zeleně viz výkres C.5</t>
  </si>
  <si>
    <t>69311012</t>
  </si>
  <si>
    <t>geotextilie tkaná PES 150S/50kN/m</t>
  </si>
  <si>
    <t>56</t>
  </si>
  <si>
    <t>29</t>
  </si>
  <si>
    <t>184911421</t>
  </si>
  <si>
    <t>Mulčování rostlin kůrou tl do 0,1 m v rovině a svahu do 1:5</t>
  </si>
  <si>
    <t>58</t>
  </si>
  <si>
    <t>https://podminky.urs.cz/item/CS_URS_2025_01/184911421</t>
  </si>
  <si>
    <t>výměra převzata z vákresu C.5</t>
  </si>
  <si>
    <t>10391100</t>
  </si>
  <si>
    <t>kůra mulčovací VL</t>
  </si>
  <si>
    <t>31</t>
  </si>
  <si>
    <t>185802114</t>
  </si>
  <si>
    <t>Hnojení půdy umělým hnojivem k jednotlivým rostlinám v rovině a svahu do 1:5</t>
  </si>
  <si>
    <t>62</t>
  </si>
  <si>
    <t>https://podminky.urs.cz/item/CS_URS_2025_01/185802114</t>
  </si>
  <si>
    <t>(60+4)*0,00003</t>
  </si>
  <si>
    <t>25191155</t>
  </si>
  <si>
    <t>hnojivo průmyslové</t>
  </si>
  <si>
    <t>64</t>
  </si>
  <si>
    <t>64*0,03 "Přepočtené koeficientem množství</t>
  </si>
  <si>
    <t>33</t>
  </si>
  <si>
    <t>185803111</t>
  </si>
  <si>
    <t>Ošetření trávníku shrabáním v rovině a svahu do 1:5</t>
  </si>
  <si>
    <t>66</t>
  </si>
  <si>
    <t>https://podminky.urs.cz/item/CS_URS_2025_01/185803111</t>
  </si>
  <si>
    <t>Zakládání</t>
  </si>
  <si>
    <t>275313611</t>
  </si>
  <si>
    <t>Základové patky z betonu tř. C 16/20</t>
  </si>
  <si>
    <t>68</t>
  </si>
  <si>
    <t>https://podminky.urs.cz/item/CS_URS_2025_01/275313611</t>
  </si>
  <si>
    <t>0,3*0,3*1*3</t>
  </si>
  <si>
    <t>patky pro sloupky oplocení mezi výběhem opic a novým výběhem karakalů- viz výkres D.1.1.1</t>
  </si>
  <si>
    <t>35</t>
  </si>
  <si>
    <t>275351121</t>
  </si>
  <si>
    <t>Zřízení bednění základových patek</t>
  </si>
  <si>
    <t>70</t>
  </si>
  <si>
    <t>https://podminky.urs.cz/item/CS_URS_2025_01/275351121</t>
  </si>
  <si>
    <t>0,3*4*1*3</t>
  </si>
  <si>
    <t>275351122</t>
  </si>
  <si>
    <t>Odstranění bednění základových patek</t>
  </si>
  <si>
    <t>72</t>
  </si>
  <si>
    <t>https://podminky.urs.cz/item/CS_URS_2025_01/275351122</t>
  </si>
  <si>
    <t>3,6</t>
  </si>
  <si>
    <t>Svislé a kompletní konstrukce</t>
  </si>
  <si>
    <t>37</t>
  </si>
  <si>
    <t>311213122</t>
  </si>
  <si>
    <t>Zdivo z nepravidelných kamenů na maltu objem jednoho kamene přes 0,02 m3 š spáry přes 4 do 10 mm- zeď mezi výběhy</t>
  </si>
  <si>
    <t>74</t>
  </si>
  <si>
    <t>6,035*0,5*(1,8+2,2)/2</t>
  </si>
  <si>
    <t>zeď mezi výběhem pro kocoura a karakaly- viz výkres D.1.1.1</t>
  </si>
  <si>
    <t>3112131R2a</t>
  </si>
  <si>
    <t>Dozdění stávající kamenné zídky z neprav.kamenů na maltu objem jednoho kamene přes 0,02 m3 š spáry přes 4 do 10 mm- zídka přiléh.k terase pavilonu žiraf, bude vyzděna po osazení tahel,vč.vyzdění niky pro dvířka a proved.úpve vrcholu zdiva pro osaz.rostl</t>
  </si>
  <si>
    <t>76</t>
  </si>
  <si>
    <t>39</t>
  </si>
  <si>
    <t>3112131R2</t>
  </si>
  <si>
    <t>Kompl. provedení kamenného plata výšky cca 500 mm z nepravidelných kamenů poskládaných do hlíhy-kamenné plato bude vybudováno jako součást dělící kamenné zdi- ve výběhu karakalů</t>
  </si>
  <si>
    <t>78</t>
  </si>
  <si>
    <t>9*0,5</t>
  </si>
  <si>
    <t xml:space="preserve">výběh  karakalů</t>
  </si>
  <si>
    <t xml:space="preserve">Mezisoučet výměra převzatá z výkresu  D.1.1.1</t>
  </si>
  <si>
    <t>Vodorovné konstrukce</t>
  </si>
  <si>
    <t>451577777</t>
  </si>
  <si>
    <t>Podklad nebo lože pod dlažbu vodorovný nebo do sklonu 1:5 z kameniva těženého tl přes 30 do 100 mm</t>
  </si>
  <si>
    <t>80</t>
  </si>
  <si>
    <t>https://podminky.urs.cz/item/CS_URS_2025_01/451577777</t>
  </si>
  <si>
    <t>výměra je převzatá z výkresu C.5</t>
  </si>
  <si>
    <t>Komunikace pozemní</t>
  </si>
  <si>
    <t>41</t>
  </si>
  <si>
    <t>564241011</t>
  </si>
  <si>
    <t>Podklad nebo podsyp ze štěrkopísku ŠP plochy do 100 m2 tl 120 mm</t>
  </si>
  <si>
    <t>82</t>
  </si>
  <si>
    <t>https://podminky.urs.cz/item/CS_URS_2025_01/564241011</t>
  </si>
  <si>
    <t>kočka výběh</t>
  </si>
  <si>
    <t>kocour výběh</t>
  </si>
  <si>
    <t>58/2</t>
  </si>
  <si>
    <t xml:space="preserve">výběh pro karakaly </t>
  </si>
  <si>
    <t>Mezisoučet plochy převzaty z výkresu C.5</t>
  </si>
  <si>
    <t>564740101</t>
  </si>
  <si>
    <t>Provedení plochy z kameniva hrubého drceného vel. 16-32 mm plochy do 100 m2 tl 120 mm- okolo světlíku a oplocení směrem k prov. komunikaci</t>
  </si>
  <si>
    <t>84</t>
  </si>
  <si>
    <t>https://podminky.urs.cz/item/CS_URS_2025_01/564740101</t>
  </si>
  <si>
    <t>plocha okolo světlíku a chodník okolo nového plotu směrem k provozní komunikaci</t>
  </si>
  <si>
    <t>výměra převzata z výkresu č. C.5</t>
  </si>
  <si>
    <t>43</t>
  </si>
  <si>
    <t>5941111R2</t>
  </si>
  <si>
    <t>Kladení dlažby z kamenných odseků s provedením lože z kameniva těženého</t>
  </si>
  <si>
    <t>86</t>
  </si>
  <si>
    <t>Podlahy ve venkovních chodbičkách do výběhu s protažením k provozní komunikaci</t>
  </si>
  <si>
    <t>plocha převzata z výkresu C.5</t>
  </si>
  <si>
    <t>583810R6</t>
  </si>
  <si>
    <t>kámenné odseky</t>
  </si>
  <si>
    <t>88</t>
  </si>
  <si>
    <t>6*0,54</t>
  </si>
  <si>
    <t>45</t>
  </si>
  <si>
    <t>5941111R3</t>
  </si>
  <si>
    <t>Zpětné kladení kamenných šlapáků do lože z kameniva těženého-(posunutí části stávajícího chodníku z kamenných šlapáků ok výběhu opic)</t>
  </si>
  <si>
    <t>90</t>
  </si>
  <si>
    <t xml:space="preserve">výměra převzata  z výkresu D.1.1.1</t>
  </si>
  <si>
    <t>599432111</t>
  </si>
  <si>
    <t>Vyplnění spár dlažby z lomového kamene drobným kamenivem</t>
  </si>
  <si>
    <t>92</t>
  </si>
  <si>
    <t>https://podminky.urs.cz/item/CS_URS_2025_01/599432111</t>
  </si>
  <si>
    <t>chodník z kamenných odseků</t>
  </si>
  <si>
    <t>Ostatní konstrukce a práce, bourání</t>
  </si>
  <si>
    <t>47</t>
  </si>
  <si>
    <t>916241213</t>
  </si>
  <si>
    <t>Osazení obrubníku kamenného stojatého s boční opěrou do lože z betonu prostého</t>
  </si>
  <si>
    <t>94</t>
  </si>
  <si>
    <t>https://podminky.urs.cz/item/CS_URS_2025_01/916241213</t>
  </si>
  <si>
    <t>1,8</t>
  </si>
  <si>
    <t>58380002</t>
  </si>
  <si>
    <t>obrubník kamenný žulový přímý 1000x320x240mm</t>
  </si>
  <si>
    <t>96</t>
  </si>
  <si>
    <t>1,8*1,02 "Přepočtené koeficientem množství</t>
  </si>
  <si>
    <t>49</t>
  </si>
  <si>
    <t>9163712R4</t>
  </si>
  <si>
    <t>Osazení skrytého zahradního obrubníku ocelového zatlučením včetně začištění</t>
  </si>
  <si>
    <t>98</t>
  </si>
  <si>
    <t>výměra převzata z výkresu C.5</t>
  </si>
  <si>
    <t>272451R5</t>
  </si>
  <si>
    <t>obrubník kovový s hroty výšky 150 mm- barvu určí architekt (antracit nebo cortenová ocel)</t>
  </si>
  <si>
    <t>100</t>
  </si>
  <si>
    <t>22*1,05</t>
  </si>
  <si>
    <t>51</t>
  </si>
  <si>
    <t>9790511R1</t>
  </si>
  <si>
    <t>Očištění kamenný šlapáků</t>
  </si>
  <si>
    <t>102</t>
  </si>
  <si>
    <t>kamenné šlapáky- změna trasy chodníku</t>
  </si>
  <si>
    <t>997</t>
  </si>
  <si>
    <t>Přesun sutě</t>
  </si>
  <si>
    <t>997013151</t>
  </si>
  <si>
    <t>Vnitrostaveništní doprava suti a vybouraných hmot pro budovy v do 6 m s omezením mechanizace</t>
  </si>
  <si>
    <t>104</t>
  </si>
  <si>
    <t>https://podminky.urs.cz/item/CS_URS_2025_01/997013151</t>
  </si>
  <si>
    <t>53</t>
  </si>
  <si>
    <t>997013501</t>
  </si>
  <si>
    <t>Odvoz suti a vybouraných hmot na skládku nebo meziskládku do 1 km se složením</t>
  </si>
  <si>
    <t>106</t>
  </si>
  <si>
    <t>https://podminky.urs.cz/item/CS_URS_2025_01/997013501</t>
  </si>
  <si>
    <t>997013509</t>
  </si>
  <si>
    <t>Příplatek k odvozu suti a vybouraných hmot na skládku ZKD 1 km přes 1 km</t>
  </si>
  <si>
    <t>108</t>
  </si>
  <si>
    <t>https://podminky.urs.cz/item/CS_URS_2025_01/997013509</t>
  </si>
  <si>
    <t>3,31*8</t>
  </si>
  <si>
    <t>55</t>
  </si>
  <si>
    <t>997013631</t>
  </si>
  <si>
    <t>Poplatek za uložení na skládce (skládkovné) stavebního odpadu směsného kód odpadu 17 09 04</t>
  </si>
  <si>
    <t>110</t>
  </si>
  <si>
    <t>https://podminky.urs.cz/item/CS_URS_2025_01/997013631</t>
  </si>
  <si>
    <t>3,31</t>
  </si>
  <si>
    <t>998</t>
  </si>
  <si>
    <t>Přesun hmot</t>
  </si>
  <si>
    <t>998011008</t>
  </si>
  <si>
    <t>Přesun hmot pro budovy zděné s omezením mechanizace pro budovy v do 6 m</t>
  </si>
  <si>
    <t>112</t>
  </si>
  <si>
    <t>https://podminky.urs.cz/item/CS_URS_2025_01/998011008</t>
  </si>
  <si>
    <t>PSV</t>
  </si>
  <si>
    <t>Práce a dodávky PSV</t>
  </si>
  <si>
    <t>762</t>
  </si>
  <si>
    <t>Konstrukce tesařské</t>
  </si>
  <si>
    <t>57</t>
  </si>
  <si>
    <t>7625218R1</t>
  </si>
  <si>
    <t>Demontáž podlah z prken dřevoplastových tloušťky do 32 mm</t>
  </si>
  <si>
    <t>114</t>
  </si>
  <si>
    <t>762951013</t>
  </si>
  <si>
    <t>Montáž podkladního roštu terasy ze šroubovaných dřevoplastových profilů osové vzdálenosti podpěr do 500 mm</t>
  </si>
  <si>
    <t>116</t>
  </si>
  <si>
    <t>https://podminky.urs.cz/item/CS_URS_2025_01/762951013</t>
  </si>
  <si>
    <t>stávající terasa u žirafince</t>
  </si>
  <si>
    <t>výmšra převzata z výkresu C.5</t>
  </si>
  <si>
    <t>59</t>
  </si>
  <si>
    <t>60791120</t>
  </si>
  <si>
    <t>profil podkladový dřevoplastový pro terasová dřevoplastová prkna 48x35mm</t>
  </si>
  <si>
    <t>118</t>
  </si>
  <si>
    <t>6*2,9376 "Přepočtené koeficientem množství</t>
  </si>
  <si>
    <t>762952044</t>
  </si>
  <si>
    <t>Montáž teras z prken š do 140 mm z dřevoplastu skrytým spojem na podkladní dřevoplastový rošt</t>
  </si>
  <si>
    <t>120</t>
  </si>
  <si>
    <t>https://podminky.urs.cz/item/CS_URS_2025_01/762952044</t>
  </si>
  <si>
    <t>výmera převzata z výkresu C.5</t>
  </si>
  <si>
    <t>61</t>
  </si>
  <si>
    <t>60791116</t>
  </si>
  <si>
    <t>prkno terasové dřevoplastové š 137 mm tl 22mm</t>
  </si>
  <si>
    <t>122</t>
  </si>
  <si>
    <t>998762211</t>
  </si>
  <si>
    <t>Přesun hmot procentní pro kce tesařské s omezením mechanizace v objektech v do 6 m</t>
  </si>
  <si>
    <t>%</t>
  </si>
  <si>
    <t>124</t>
  </si>
  <si>
    <t>https://podminky.urs.cz/item/CS_URS_2025_01/998762211</t>
  </si>
  <si>
    <t>766</t>
  </si>
  <si>
    <t>Konstrukce truhlářské</t>
  </si>
  <si>
    <t>63</t>
  </si>
  <si>
    <t>7663118R1</t>
  </si>
  <si>
    <t>Demontáž dřevěného zábradlí u světlíku z akátových větví</t>
  </si>
  <si>
    <t>126</t>
  </si>
  <si>
    <t>u světlíku</t>
  </si>
  <si>
    <t>7664122R4</t>
  </si>
  <si>
    <t>Kompletní provedení dle ozn. t1 tabulky truhlářské- opláštění vstupního prostoru pro personál"1" z dubových fošen hoblovaných,tl.40 mm, 2x impregrační nátěr- odstím určí architekt, vč.2 svlakových dveří do fošnových zárubní - opl. dveří modřínové fošny</t>
  </si>
  <si>
    <t>128</t>
  </si>
  <si>
    <t>1,12*2,12</t>
  </si>
  <si>
    <t>(0,14+0,8+0,14+0,04)*2,12*2</t>
  </si>
  <si>
    <t>65</t>
  </si>
  <si>
    <t>7664122R5</t>
  </si>
  <si>
    <t>Kompletní provedení dle ozn. t2 tabulky truhlářské- opláštění vstupního prostoru pro personál "2" z dubových fošen hoblovaných, tl.40 mm, 2x impregrační nátěr- odstím určí architekt, vč.2 svlakových dveří do fošnových zárubní - opl. dveří modřínové fošny</t>
  </si>
  <si>
    <t>130</t>
  </si>
  <si>
    <t>(0,12+1,42)*2,12</t>
  </si>
  <si>
    <t>(0,12+1,04+1,2)*2,12</t>
  </si>
  <si>
    <t>(0,12+0,8+0,12)*2,12</t>
  </si>
  <si>
    <t>7664122R5a</t>
  </si>
  <si>
    <t>Kompletní provedení dle ozn. t2 tabulky truhlářské- zateplené ubikace pro karabaly ve skladbách dle popisu- viz prvek t2, půdorysných rozměrů 1,875x0,98 m včetně dvířek</t>
  </si>
  <si>
    <t>kpl</t>
  </si>
  <si>
    <t>132</t>
  </si>
  <si>
    <t>67</t>
  </si>
  <si>
    <t>7664122R6</t>
  </si>
  <si>
    <t>Kompletní provedení dle ozn. t3 tabulky truhlářské- dřevěné výplňě oplocení před východním obvodem objektu ze štípaného akátu výšky 1,7-2,7 m, kotvení pomocí ocelových kotev k nosné konstr. oplocení- vizvýkres č. D.1.1.2</t>
  </si>
  <si>
    <t>134</t>
  </si>
  <si>
    <t>7664122R6a</t>
  </si>
  <si>
    <t>Kompletní provedení dle ozn. t6 tabulky truhlářské- oplocení před světlíkem z akátových větví, kotvit k ocelovým sloupkům (zakrytým kulatinou), výška oplocení cca 0,8 m- provedení dle původního plotu - viz foto č.3</t>
  </si>
  <si>
    <t>136</t>
  </si>
  <si>
    <t>69</t>
  </si>
  <si>
    <t>7664122R7</t>
  </si>
  <si>
    <t>Kompl. provedení dna externích koridorů pro kočky dle ozn. t4 tabulky truhlářské-vodovzdorná překližka tl.15 mm šířka 250 mm, přišroubována k L profilům</t>
  </si>
  <si>
    <t>bm</t>
  </si>
  <si>
    <t>138</t>
  </si>
  <si>
    <t>7664122R8</t>
  </si>
  <si>
    <t>Kompl. provedení zakrytí externích koridorů pro kočky dle ozn. t5 tabulky truhlářské- dřevěnými prvky- akátové větve</t>
  </si>
  <si>
    <t>140</t>
  </si>
  <si>
    <t>71</t>
  </si>
  <si>
    <t>7664122R9</t>
  </si>
  <si>
    <t>Kompl. provedení zábradlí z akátových kmenů DN 100-150 mm- viz standartní zábradlí v ZOO</t>
  </si>
  <si>
    <t>142</t>
  </si>
  <si>
    <t>998766211</t>
  </si>
  <si>
    <t>Přesun hmot procentní pro kce truhlářské s omezením mechanizace v objektech v do 6 m</t>
  </si>
  <si>
    <t>144</t>
  </si>
  <si>
    <t>https://podminky.urs.cz/item/CS_URS_2025_01/998766211</t>
  </si>
  <si>
    <t>767</t>
  </si>
  <si>
    <t>Konstrukce zámečnické</t>
  </si>
  <si>
    <t>73</t>
  </si>
  <si>
    <t>7676464R7</t>
  </si>
  <si>
    <t>D+M dle ozn. z7 výkresu zámečnických prvků - plechových uzamykatelných dvířek velikosti 300x450 mm</t>
  </si>
  <si>
    <t>146</t>
  </si>
  <si>
    <t>7679951R1</t>
  </si>
  <si>
    <t>D+M koridorů pro kočky v interiéru dle ozn.z1- výkres zámečnic.výrobků-úprava světlíku v místě napojení na koridor, koridor pro kocoura, koridor pro kočku, délka vnitř.koridorů 10 bm</t>
  </si>
  <si>
    <t>148</t>
  </si>
  <si>
    <t>75</t>
  </si>
  <si>
    <t>7679951R2</t>
  </si>
  <si>
    <t>D+M mechanicky posuvných dvířek pro kočku a kocoura v interiéru dle ozn.z2- výkres zámečnických výrobků- materiál ocelový pozinkovaný plech+nátěr</t>
  </si>
  <si>
    <t>150</t>
  </si>
  <si>
    <t>7679951R3</t>
  </si>
  <si>
    <t>D+M zakrytí otvoru pod světlíkem pletivem vč. ocelové konstrukce dle ozn.z3- výkres zámečnických výrobků- povrchová úprava zinkování</t>
  </si>
  <si>
    <t>152</t>
  </si>
  <si>
    <t>77</t>
  </si>
  <si>
    <t>7679951R4</t>
  </si>
  <si>
    <t>D+M ocelová konstrukce pro osazení dřevěného oplocení kolem výběhu-dle ozn.z4- výkres zámečnických výrobků- délka oplocení 23 m, povrchová úprava žárové zinkování</t>
  </si>
  <si>
    <t>154</t>
  </si>
  <si>
    <t>7679951R5</t>
  </si>
  <si>
    <t>D+M ocel.konstr.oplocení dle ozn.z5 výkresu zámečnic.výrobků,výšky 1,6 m se zabeton.sloupků do ŽB patek,vč. uzamykat. branky š.1,0m a vč. provedení výplně oplocení ze štípaného akátu šroubov.k ocel. konstrukci,délka prvku 3,4 m-povrch. žárově zink.+ nátěr</t>
  </si>
  <si>
    <t>156</t>
  </si>
  <si>
    <t>79</t>
  </si>
  <si>
    <t>998767211</t>
  </si>
  <si>
    <t>Přesun hmot procentní pro zámečnické konstrukce s omezením mechanizace v objektech v do 6 m</t>
  </si>
  <si>
    <t>https://podminky.urs.cz/item/CS_URS_2025_01/998767211</t>
  </si>
  <si>
    <t>SO 04 - VO</t>
  </si>
  <si>
    <t xml:space="preserve">    741 - Elektroinstalace - silnoproud</t>
  </si>
  <si>
    <t>131213702</t>
  </si>
  <si>
    <t>Hloubení nezapažených jam ručně s urovnáním dna do předepsaného profilu a spádu v hornině třídy těžitelnosti I skupiny 3 nesoudržných</t>
  </si>
  <si>
    <t>1773481935</t>
  </si>
  <si>
    <t>https://podminky.urs.cz/item/CS_URS_2025_01/131213702</t>
  </si>
  <si>
    <t>132253101</t>
  </si>
  <si>
    <t>Hloubení nezapažených rýh šířky do 800 mm strojně s urovnáním dna do předepsaného profilu a spádu v omezeném prostoru v hornině třídy těžitelnosti I skupiny 3 do 20 m3</t>
  </si>
  <si>
    <t>1877328576</t>
  </si>
  <si>
    <t>https://podminky.urs.cz/item/CS_URS_2025_01/132253101</t>
  </si>
  <si>
    <t>0,35*0,7*5,0</t>
  </si>
  <si>
    <t>174151101</t>
  </si>
  <si>
    <t>Zásyp sypaninou z jakékoliv horniny strojně s uložením výkopku ve vrstvách se zhutněním jam, šachet, rýh nebo kolem objektů v těchto vykopávkách</t>
  </si>
  <si>
    <t>324172310</t>
  </si>
  <si>
    <t>https://podminky.urs.cz/item/CS_URS_2025_01/174151101</t>
  </si>
  <si>
    <t>Založení trávníku na půdě předem připravené plochy do 1000 m2 výsevem včetně utažení parkového v rovině nebo na svahu do 1:5</t>
  </si>
  <si>
    <t>616905683</t>
  </si>
  <si>
    <t>0,35*5,0</t>
  </si>
  <si>
    <t>00572410</t>
  </si>
  <si>
    <t>osivo směs travní parková</t>
  </si>
  <si>
    <t>1824823158</t>
  </si>
  <si>
    <t>1,75*0,02 'Přepočtené koeficientem množství</t>
  </si>
  <si>
    <t>181951112</t>
  </si>
  <si>
    <t>Úprava pláně vyrovnáním výškových rozdílů strojně v hornině třídy těžitelnosti I, skupiny 1 až 3 se zhutněním</t>
  </si>
  <si>
    <t>-1959767642</t>
  </si>
  <si>
    <t>https://podminky.urs.cz/item/CS_URS_2025_01/181951112</t>
  </si>
  <si>
    <t>272313711</t>
  </si>
  <si>
    <t>Základy z betonu prostého klenby z betonu kamenem neprokládaného tř. C 20/25</t>
  </si>
  <si>
    <t>754698454</t>
  </si>
  <si>
    <t>https://podminky.urs.cz/item/CS_URS_2025_01/272313711</t>
  </si>
  <si>
    <t>741</t>
  </si>
  <si>
    <t>Elektroinstalace - silnoproud</t>
  </si>
  <si>
    <t>741110043</t>
  </si>
  <si>
    <t>Montáž trubek elektroinstalačních s nasunutím nebo našroubováním do krabic plastových ohebných, uložených pevně, vnější Ø přes 35 mm</t>
  </si>
  <si>
    <t>-99805052</t>
  </si>
  <si>
    <t>https://podminky.urs.cz/item/CS_URS_2025_01/741110043</t>
  </si>
  <si>
    <t>34571352</t>
  </si>
  <si>
    <t>trubka elektroinstalační ohebná dvouplášťová korugovaná HDPE (chránička) D 52/63mm</t>
  </si>
  <si>
    <t>-810870899</t>
  </si>
  <si>
    <t>5*1,05 'Přepočtené koeficientem množství</t>
  </si>
  <si>
    <t>741130001</t>
  </si>
  <si>
    <t>Ukončení vodičů izolovaných s označením a zapojením v rozváděči nebo na přístroji, průřezu žíly do 2,5 mm2</t>
  </si>
  <si>
    <t>-571048780</t>
  </si>
  <si>
    <t>https://podminky.urs.cz/item/CS_URS_2025_01/741130001</t>
  </si>
  <si>
    <t>741371920</t>
  </si>
  <si>
    <t>Demontáž svítidel bez zachování funkčnosti (do suti) exteriérových s integrovaným zdrojem LED samostatných sloupkových</t>
  </si>
  <si>
    <t>-1473295772</t>
  </si>
  <si>
    <t>https://podminky.urs.cz/item/CS_URS_2025_01/741371920</t>
  </si>
  <si>
    <t>741372127</t>
  </si>
  <si>
    <t>Montáž svítidel s integrovaným zdrojem LED se zapojením vodičů exteriérových samostatných sloupkových</t>
  </si>
  <si>
    <t>-221434326</t>
  </si>
  <si>
    <t>https://podminky.urs.cz/item/CS_URS_2025_01/741372127</t>
  </si>
  <si>
    <t>34845001</t>
  </si>
  <si>
    <t>svítidlo exteriérové sloupek LED v 0,5-0,7m IP 65</t>
  </si>
  <si>
    <t>180617530</t>
  </si>
  <si>
    <t>741810001</t>
  </si>
  <si>
    <t>Zkoušky a prohlídky elektrických rozvodů a zařízení celková prohlídka a vyhotovení revizní zprávy pro objem montážních prací do 100 tis. Kč</t>
  </si>
  <si>
    <t>179949340</t>
  </si>
  <si>
    <t>https://podminky.urs.cz/item/CS_URS_2025_01/741810001</t>
  </si>
  <si>
    <t>998741101</t>
  </si>
  <si>
    <t>Přesun hmot pro silnoproud stanovený z hmotnosti přesunovaného materiálu vodorovná dopravní vzdálenost do 50 m základní v objektech výšky do 6 m</t>
  </si>
  <si>
    <t>1140149175</t>
  </si>
  <si>
    <t>https://podminky.urs.cz/item/CS_URS_2025_01/998741101</t>
  </si>
  <si>
    <t>SO-00 - VRN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</si>
  <si>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</si>
  <si>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</si>
  <si>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</si>
  <si>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</si>
  <si>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VRN5 - Finanční náklady</t>
  </si>
  <si>
    <t>Vedlejší rozpočtové náklady</t>
  </si>
  <si>
    <t>VRN1</t>
  </si>
  <si>
    <t>Průzkumné, geodetické a projektové práce</t>
  </si>
  <si>
    <t>011002000</t>
  </si>
  <si>
    <t>Průzkumné práce</t>
  </si>
  <si>
    <t>1024</t>
  </si>
  <si>
    <t>2083540445</t>
  </si>
  <si>
    <t>https://podminky.urs.cz/item/CS_URS_2025_01/011002000</t>
  </si>
  <si>
    <t>012002000</t>
  </si>
  <si>
    <t>Geodetické práce</t>
  </si>
  <si>
    <t>-601998165</t>
  </si>
  <si>
    <t>https://podminky.urs.cz/item/CS_URS_2025_01/012002000</t>
  </si>
  <si>
    <t>013002000</t>
  </si>
  <si>
    <t>Projektové práce - DSPS</t>
  </si>
  <si>
    <t>-756868645</t>
  </si>
  <si>
    <t>https://podminky.urs.cz/item/CS_URS_2025_01/013002000</t>
  </si>
  <si>
    <t>013244000.1</t>
  </si>
  <si>
    <t>Dokumentace pro výrobu ocelové konstrukce</t>
  </si>
  <si>
    <t>-1056358628</t>
  </si>
  <si>
    <t>013244000.2</t>
  </si>
  <si>
    <t>Dokumentace pro výrobu nerezových síťí a nerezových lan</t>
  </si>
  <si>
    <t>79827785</t>
  </si>
  <si>
    <t>013244000.3</t>
  </si>
  <si>
    <t>Dokumentace pro výrobu betonových a základových konstrukcí vč. mikropilot</t>
  </si>
  <si>
    <t>820023533</t>
  </si>
  <si>
    <t>VRN3</t>
  </si>
  <si>
    <t>Zařízení staveniště</t>
  </si>
  <si>
    <t>032002000</t>
  </si>
  <si>
    <t>Vybavení staveniště</t>
  </si>
  <si>
    <t>-315183129</t>
  </si>
  <si>
    <t>https://podminky.urs.cz/item/CS_URS_2025_01/032002000</t>
  </si>
  <si>
    <t>033002000</t>
  </si>
  <si>
    <t>Připojení staveniště na inženýrské sítě</t>
  </si>
  <si>
    <t>1765341300</t>
  </si>
  <si>
    <t>https://podminky.urs.cz/item/CS_URS_2025_01/033002000</t>
  </si>
  <si>
    <t>034002000</t>
  </si>
  <si>
    <t>Zabezpečení staveniště</t>
  </si>
  <si>
    <t>-766593169</t>
  </si>
  <si>
    <t>https://podminky.urs.cz/item/CS_URS_2025_01/034002000</t>
  </si>
  <si>
    <t>039002000</t>
  </si>
  <si>
    <t>Zrušení zařízení staveniště</t>
  </si>
  <si>
    <t>268523087</t>
  </si>
  <si>
    <t>https://podminky.urs.cz/item/CS_URS_2025_01/039002000</t>
  </si>
  <si>
    <t>042503000</t>
  </si>
  <si>
    <t>Plán BOZP na staveništi</t>
  </si>
  <si>
    <t>1312543404</t>
  </si>
  <si>
    <t>https://podminky.urs.cz/item/CS_URS_2025_01/042503000</t>
  </si>
  <si>
    <t>VRN4</t>
  </si>
  <si>
    <t>Inženýrská činnost</t>
  </si>
  <si>
    <t>044002000</t>
  </si>
  <si>
    <t>Revize</t>
  </si>
  <si>
    <t>993893312</t>
  </si>
  <si>
    <t>https://podminky.urs.cz/item/CS_URS_2025_01/044002000</t>
  </si>
  <si>
    <t>045002000</t>
  </si>
  <si>
    <t>Kompletační a koordinační činnost</t>
  </si>
  <si>
    <t>-1984342833</t>
  </si>
  <si>
    <t>https://podminky.urs.cz/item/CS_URS_2025_01/045002000</t>
  </si>
  <si>
    <t>VRN5</t>
  </si>
  <si>
    <t>Finanční náklady</t>
  </si>
  <si>
    <t>059002000</t>
  </si>
  <si>
    <t>Ostatní finance - publicita projektu 2x bilbor o min. rozměru 5,1x1,8m, pamětní deska, sponzorský vzkaz kraje, prezentace na sociálních sítích, internetových stránkách</t>
  </si>
  <si>
    <t>KPL</t>
  </si>
  <si>
    <t>262751813</t>
  </si>
  <si>
    <t>https://podminky.urs.cz/item/CS_URS_2025_01/059002000</t>
  </si>
  <si>
    <t>SO-01 - SPODNÍ STAVBA</t>
  </si>
  <si>
    <t xml:space="preserve">    2.1 - Zakládání - Bednění</t>
  </si>
  <si>
    <t xml:space="preserve">    997 - Doprava suti a vybouraných hmot</t>
  </si>
  <si>
    <t>121151103</t>
  </si>
  <si>
    <t>Sejmutí ornice strojně při souvislé ploše do 100 m2, tl. vrstvy do 200 mm</t>
  </si>
  <si>
    <t>-2012623377</t>
  </si>
  <si>
    <t>https://podminky.urs.cz/item/CS_URS_2025_01/121151103</t>
  </si>
  <si>
    <t>162351103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</si>
  <si>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</si>
  <si>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-1231092587</t>
  </si>
  <si>
    <t>https://podminky.urs.cz/item/CS_URS_2025_01/162351103</t>
  </si>
  <si>
    <t>32,49*1,3</t>
  </si>
  <si>
    <t>CS ÚRS 2023 01</t>
  </si>
  <si>
    <t>-295029348</t>
  </si>
  <si>
    <t>https://podminky.urs.cz/item/CS_URS_2023_01/174151101</t>
  </si>
  <si>
    <t>132551102</t>
  </si>
  <si>
    <t>Hloubení nezapažených rýh šířky do 800 mm strojně s urovnáním dna do předepsaného profilu a spádu v hornině třídy těžitelnosti III skupiny 6 přes 20 do 50 m3</t>
  </si>
  <si>
    <t>2063660002</t>
  </si>
  <si>
    <t>https://podminky.urs.cz/item/CS_URS_2025_01/132551102</t>
  </si>
  <si>
    <t>0,8*0,8*0,8*8 "patky</t>
  </si>
  <si>
    <t>47,3*0,3*0,8</t>
  </si>
  <si>
    <t>9,1*0,5*1</t>
  </si>
  <si>
    <t>4,2*0,5*0,8</t>
  </si>
  <si>
    <t>6*0,5*0,8</t>
  </si>
  <si>
    <t>132551251</t>
  </si>
  <si>
    <t>Hloubení nezapažených rýh šířky přes 800 do 2 000 mm strojně s urovnáním dna do předepsaného profilu a spádu v hornině třídy těžitelnosti III skupiny 6 do 20 m3</t>
  </si>
  <si>
    <t>-1748668006</t>
  </si>
  <si>
    <t>https://podminky.urs.cz/item/CS_URS_2025_01/132551251</t>
  </si>
  <si>
    <t>6*1,2*0,6</t>
  </si>
  <si>
    <t>1,2*1,2*0,8*8 "patky</t>
  </si>
  <si>
    <t>167151103</t>
  </si>
  <si>
    <t>Nakládání, skládání a překládání neulehlého výkopku nebo sypaniny strojně nakládání, množství do 100 m3, z horniny třídy těžitelnosti III, skupiny 6 a 7</t>
  </si>
  <si>
    <t>-1131685684</t>
  </si>
  <si>
    <t>https://podminky.urs.cz/item/CS_URS_2025_01/167151103</t>
  </si>
  <si>
    <t>224311114</t>
  </si>
  <si>
    <t>Maloprofilové vrty průběžným sacím vrtáním průměru přes 93 do 156 mm do úklonu 45° v hl 0 až 25 m v hornině tř. III a IV</t>
  </si>
  <si>
    <t>860181356</t>
  </si>
  <si>
    <t>https://podminky.urs.cz/item/CS_URS_2025_01/224311114</t>
  </si>
  <si>
    <t>2*5,0 "MPO1</t>
  </si>
  <si>
    <t>1*5,0 "MPO2</t>
  </si>
  <si>
    <t>2*4,0 "MPO3</t>
  </si>
  <si>
    <t>1*5,0 "MPO4</t>
  </si>
  <si>
    <t>8*4,0 "MPO5</t>
  </si>
  <si>
    <t>3*4,0 "MPO5.1</t>
  </si>
  <si>
    <t>274321411</t>
  </si>
  <si>
    <t>Základy z betonu železového (bez výztuže) pasy z betonu bez zvláštních nároků na prostředí tř. C 20/25</t>
  </si>
  <si>
    <t>-1923926175</t>
  </si>
  <si>
    <t>https://podminky.urs.cz/item/CS_URS_2025_01/274321411</t>
  </si>
  <si>
    <t>274361821.S</t>
  </si>
  <si>
    <t>Výstuž základových pasů a patek z ocele B500 (10505)</t>
  </si>
  <si>
    <t>77669922</t>
  </si>
  <si>
    <t>275321411</t>
  </si>
  <si>
    <t>Základy z betonu železového (bez výztuže) patky z betonu bez zvláštních nároků na prostředí tř. C 20/25</t>
  </si>
  <si>
    <t>-2029277055</t>
  </si>
  <si>
    <t>https://podminky.urs.cz/item/CS_URS_2025_01/275321411</t>
  </si>
  <si>
    <t>282601112</t>
  </si>
  <si>
    <t>Injektování s jednoduchým obturátorem nebo bez obturátoru vzestupné, tlakem přes 0,60 do 2,0 MPa</t>
  </si>
  <si>
    <t>hod</t>
  </si>
  <si>
    <t>261395554</t>
  </si>
  <si>
    <t>https://podminky.urs.cz/item/CS_URS_2025_01/282601112</t>
  </si>
  <si>
    <t>58522150</t>
  </si>
  <si>
    <t>cement portlandský směsný CEM II 32,5MPa</t>
  </si>
  <si>
    <t>2084857603</t>
  </si>
  <si>
    <t>(PI*0,1*0,1*72)*2,2*1,4 " 40% rezerva na zainjektování</t>
  </si>
  <si>
    <t>283111113</t>
  </si>
  <si>
    <t>Zřízení ocelových trubkových mikropilot tlakové i tahové svislé nebo odklon od svislice do 60° část hladká, průměru přes 105 do 115 mm</t>
  </si>
  <si>
    <t>1221755064</t>
  </si>
  <si>
    <t>https://podminky.urs.cz/item/CS_URS_2025_01/283111113</t>
  </si>
  <si>
    <t>14011080</t>
  </si>
  <si>
    <t>trubka ocelová bezešvá hladká jakost S355J2H 108x12,5mm, ČSN EN 10210-2</t>
  </si>
  <si>
    <t>-733905440</t>
  </si>
  <si>
    <t>72*1,1 'Přepočtené koeficientem množství</t>
  </si>
  <si>
    <t>283131113</t>
  </si>
  <si>
    <t>Zřízení hlav trubkových mikropilot namáhaných tlakem i tahem, průměru přes 105 do 115 mm</t>
  </si>
  <si>
    <t>103830458</t>
  </si>
  <si>
    <t>https://podminky.urs.cz/item/CS_URS_2025_01/283131113</t>
  </si>
  <si>
    <t>13611248.R</t>
  </si>
  <si>
    <t>plech ocelový hladký jakost S355JR tl 20mm tabule</t>
  </si>
  <si>
    <t>658342907</t>
  </si>
  <si>
    <t>17*0,4*0,4*0,02*7,850 " kotevní plech</t>
  </si>
  <si>
    <t>17*4*0,2*0,2*0,5*0,02*7,85 "4ks kotevníh výztuh na hlavu</t>
  </si>
  <si>
    <t>2.1</t>
  </si>
  <si>
    <t>Zakládání - Bednění</t>
  </si>
  <si>
    <t>274351121</t>
  </si>
  <si>
    <t>Bednění základů pasů rovné zřízení</t>
  </si>
  <si>
    <t>-1005819952</t>
  </si>
  <si>
    <t>https://podminky.urs.cz/item/CS_URS_2025_01/274351121</t>
  </si>
  <si>
    <t>47,3*2*0,8</t>
  </si>
  <si>
    <t>9,1*2*1</t>
  </si>
  <si>
    <t>4,2*2*0,8</t>
  </si>
  <si>
    <t>6*2*0,8</t>
  </si>
  <si>
    <t>274351122</t>
  </si>
  <si>
    <t>Bednění základů pasů rovné odstranění</t>
  </si>
  <si>
    <t>-429240220</t>
  </si>
  <si>
    <t>https://podminky.urs.cz/item/CS_URS_2025_01/274351122</t>
  </si>
  <si>
    <t>Bednění základů patek zřízení</t>
  </si>
  <si>
    <t>-1340270792</t>
  </si>
  <si>
    <t>Bednění základů patek odstranění</t>
  </si>
  <si>
    <t>404897085</t>
  </si>
  <si>
    <t>Doprava suti a vybouraných hmot</t>
  </si>
  <si>
    <t>Odvoz suti a vybouraných hmot na skládku nebo meziskládku se složením, na vzdálenost do 1 km</t>
  </si>
  <si>
    <t>562158214</t>
  </si>
  <si>
    <t>Odvoz suti a vybouraných hmot na skládku nebo meziskládku se složením, na vzdálenost Příplatek k ceně za každý další započatý 1 km přes 1 km</t>
  </si>
  <si>
    <t>-889982005</t>
  </si>
  <si>
    <t>37,068</t>
  </si>
  <si>
    <t>37,068*3 'Přepočtené koeficientem množství</t>
  </si>
  <si>
    <t>997013873</t>
  </si>
  <si>
    <t>Poplatek za uložení stavebního odpadu na recyklační skládce (skládkovné) zeminy a kamení zatříděného do Katalogu odpadů pod kódem 17 05 04</t>
  </si>
  <si>
    <t>-1958976860</t>
  </si>
  <si>
    <t>https://podminky.urs.cz/item/CS_URS_2025_01/997013873</t>
  </si>
  <si>
    <t>998004011</t>
  </si>
  <si>
    <t>Přesun hmot pro injektování, mikropiloty nebo kotvy</t>
  </si>
  <si>
    <t>-854765278</t>
  </si>
  <si>
    <t>https://podminky.urs.cz/item/CS_URS_2025_01/998004011</t>
  </si>
  <si>
    <t>998012037</t>
  </si>
  <si>
    <t>Přesun hmot pro budovy občanské výstavby, bydlení, výrobu a služby s nosnou svislou konstrukcí monolitickou betonovou tyčovou nebo plošnou s jakýkoliv obvodovým pláštěm kromě vyzdívaného Příplatek k cenám za zvětšený přesun přes vymezenou vodorovnou dopravní vzdálenost do 3000 m</t>
  </si>
  <si>
    <t>533093503</t>
  </si>
  <si>
    <t>https://podminky.urs.cz/item/CS_URS_2025_01/998012037</t>
  </si>
  <si>
    <t>998012041</t>
  </si>
  <si>
    <t>Přesun hmot pro budovy občanské výstavby, bydlení, výrobu a služby s nosnou svislou konstrukcí monolitickou betonovou tyčovou nebo plošnou s jakýkoliv obvodovým pláštěm kromě vyzdívaného vodorovná dopravní vzdálenost do 100 m s omezením mechanizace pro budovy výšky do 6 m</t>
  </si>
  <si>
    <t>1597960025</t>
  </si>
  <si>
    <t>https://podminky.urs.cz/item/CS_URS_2025_01/998012041</t>
  </si>
  <si>
    <t>SO-02 - HORNÍ STAVBA</t>
  </si>
  <si>
    <t xml:space="preserve">    9.2 - Ostatní konstrukce a práce, lešení</t>
  </si>
  <si>
    <t xml:space="preserve">    10.00 - Konstrukce zámečnické- OCELOVÁ KONSTRUKCE</t>
  </si>
  <si>
    <t xml:space="preserve">      10.01 - Sloup S1</t>
  </si>
  <si>
    <t xml:space="preserve">      10.02 - Sloup S2</t>
  </si>
  <si>
    <t xml:space="preserve">    10.03 - Vzpěry pro sloup S2 (2ks)</t>
  </si>
  <si>
    <t xml:space="preserve">      10.04 - Kotvy pro sloupy (17ks)</t>
  </si>
  <si>
    <t xml:space="preserve">    10.05 - Sloup S3</t>
  </si>
  <si>
    <t xml:space="preserve">    10.06 - Sloup S4</t>
  </si>
  <si>
    <t xml:space="preserve">    10.07 - Sloup S5</t>
  </si>
  <si>
    <t xml:space="preserve">    10.08 - Sloup S6</t>
  </si>
  <si>
    <t xml:space="preserve">    10.09 - Kotvy lana (5ks)</t>
  </si>
  <si>
    <t xml:space="preserve">    10.10 - Střed. stěna - dílec střed</t>
  </si>
  <si>
    <t xml:space="preserve">      10.11 - Střed. stěna - dílce bok (2ks)</t>
  </si>
  <si>
    <t xml:space="preserve">      10.12 - Otvíravý rám k bráně (16ks)</t>
  </si>
  <si>
    <t xml:space="preserve">      10.13 - Brána B1 (2ks)</t>
  </si>
  <si>
    <t xml:space="preserve">      10.14 - Brána B2 (2ks)</t>
  </si>
  <si>
    <t xml:space="preserve">      10.15 - Brána B3</t>
  </si>
  <si>
    <t xml:space="preserve">      10.16 - Brána B4</t>
  </si>
  <si>
    <t xml:space="preserve">      10.17 - Sloupky (4ks)</t>
  </si>
  <si>
    <t xml:space="preserve">      10.18 - Posuvná dvířka (4ks)</t>
  </si>
  <si>
    <t xml:space="preserve">      10.19 - Rám pro dvířka (3ks)</t>
  </si>
  <si>
    <t xml:space="preserve">      10.20 - Tunel 1</t>
  </si>
  <si>
    <t xml:space="preserve">    10.21 - Tunel 2</t>
  </si>
  <si>
    <t xml:space="preserve">    10.22 - Tunel - podpěry (2ks)</t>
  </si>
  <si>
    <t xml:space="preserve">    10.23 - Spojka lana (3ks)</t>
  </si>
  <si>
    <t xml:space="preserve">    10.24 - Spojovací materiál</t>
  </si>
  <si>
    <t xml:space="preserve">    11.00 - Nerezové sítě</t>
  </si>
  <si>
    <t xml:space="preserve">    11.01 - Konstrukce zámečnické -  LANOVÉ SESTAVY</t>
  </si>
  <si>
    <t xml:space="preserve">    11.02 - Konstrukce zámečnické -  OCELOVÁ TÁHLA</t>
  </si>
  <si>
    <t>9.2</t>
  </si>
  <si>
    <t>Ostatní konstrukce a práce, lešení</t>
  </si>
  <si>
    <t>943211111</t>
  </si>
  <si>
    <t>Lešení prostorové rámové lehké pracovní s podlahami s provozním zatížením tř. 3 do 200 kg/m2 výšky do 10 m montáž</t>
  </si>
  <si>
    <t>-805437966</t>
  </si>
  <si>
    <t>https://podminky.urs.cz/item/CS_URS_2025_01/943211111</t>
  </si>
  <si>
    <t>943211212</t>
  </si>
  <si>
    <t>Montáž lešení prostorového rámového lehkého pracovního s podlahami Příplatek za první a každý další den použití lešení k ceně -1112</t>
  </si>
  <si>
    <t>-303291226</t>
  </si>
  <si>
    <t>https://podminky.urs.cz/item/CS_URS_2025_01/943211212</t>
  </si>
  <si>
    <t>310*90</t>
  </si>
  <si>
    <t>943211811</t>
  </si>
  <si>
    <t>Lešení prostorové rámové lehké pracovní s podlahami s provozním zatížením tř. 3 do 200 kg/m2 výšky do 10 m demontáž</t>
  </si>
  <si>
    <t>-822312949</t>
  </si>
  <si>
    <t>https://podminky.urs.cz/item/CS_URS_2025_01/943211811</t>
  </si>
  <si>
    <t>310</t>
  </si>
  <si>
    <t>993121111</t>
  </si>
  <si>
    <t>Dovoz a odvoz lešení včetně naložení a složení prostorového lehkého, na vzdálenost do 10 km</t>
  </si>
  <si>
    <t>1538556271</t>
  </si>
  <si>
    <t>https://podminky.urs.cz/item/CS_URS_2025_01/993121111</t>
  </si>
  <si>
    <t>993121219</t>
  </si>
  <si>
    <t>Dovoz a odvoz lešení včetně naložení a složení prostorového těžkého, na vzdálenost Příplatek k ceně za každých dalších i započatých 10 km přes 10 km</t>
  </si>
  <si>
    <t>1608794057</t>
  </si>
  <si>
    <t>https://podminky.urs.cz/item/CS_URS_2025_01/993121219</t>
  </si>
  <si>
    <t>310*24</t>
  </si>
  <si>
    <t>998014211</t>
  </si>
  <si>
    <t>Přesun hmot pro budovy a haly občanské výstavby, bydlení, výrobu a služby s nosnou svislou konstrukcí montovanou z dílců kovových vodorovná dopravní vzdálenost do 100 m, pro budovy a haly jednopodlažní</t>
  </si>
  <si>
    <t>25455950</t>
  </si>
  <si>
    <t>https://podminky.urs.cz/item/CS_URS_2025_01/998014211</t>
  </si>
  <si>
    <t>10.00</t>
  </si>
  <si>
    <t>Konstrukce zámečnické- OCELOVÁ KONSTRUKCE</t>
  </si>
  <si>
    <t>10.01</t>
  </si>
  <si>
    <t>Sloup S1</t>
  </si>
  <si>
    <t>767995117</t>
  </si>
  <si>
    <t>Montáž ostatních atypických zámečnických konstrukcí hmotnosti přes 250 do 500 kg</t>
  </si>
  <si>
    <t>-1905254604</t>
  </si>
  <si>
    <t>https://podminky.urs.cz/item/CS_URS_2025_01/767995117</t>
  </si>
  <si>
    <t>14011102R</t>
  </si>
  <si>
    <t>trubka ocelová bezešvá hladká jakost 11 S355 168x12,5mm včetně barvy + zinkování</t>
  </si>
  <si>
    <t>R položka</t>
  </si>
  <si>
    <t>1141427244</t>
  </si>
  <si>
    <t>318,2</t>
  </si>
  <si>
    <t>13611228.R20.355</t>
  </si>
  <si>
    <t>plech ocelový hladký jakost S355 tl 20mm tabule včetně barvy + zinkování</t>
  </si>
  <si>
    <t>73789735</t>
  </si>
  <si>
    <t>5,7*2 "plech pro kotvení</t>
  </si>
  <si>
    <t>5,4*2 "víčko</t>
  </si>
  <si>
    <t>19,3*4 "ucho táhlo</t>
  </si>
  <si>
    <t>13611228.R10.355</t>
  </si>
  <si>
    <t>plech ocelový hladký jakost S355 tl 10mm tabule včetně barvy + zinkování</t>
  </si>
  <si>
    <t>-395630877</t>
  </si>
  <si>
    <t>1,5*4 "ucho lano</t>
  </si>
  <si>
    <t>13611228.ČEP40.355</t>
  </si>
  <si>
    <t>Ocelový čep ⌀40 jakost S355 včetně barvy + zinkování</t>
  </si>
  <si>
    <t>-514600375</t>
  </si>
  <si>
    <t>1,7</t>
  </si>
  <si>
    <t>RMAT002</t>
  </si>
  <si>
    <t>Nerezová opletová kulatina průměr 12mm 1.4301</t>
  </si>
  <si>
    <t>-224248034</t>
  </si>
  <si>
    <t>0,02*40</t>
  </si>
  <si>
    <t>6,0</t>
  </si>
  <si>
    <t>10.02</t>
  </si>
  <si>
    <t>Sloup S2</t>
  </si>
  <si>
    <t>-517568205</t>
  </si>
  <si>
    <t>55283922R</t>
  </si>
  <si>
    <t>trubka ocelová bezešvá hladká jakost 11 S355 127x8,0mm včetně barvy + zinkování</t>
  </si>
  <si>
    <t>-77796039</t>
  </si>
  <si>
    <t>14011036</t>
  </si>
  <si>
    <t>trubka ocelová bezešvá hladká jakost 11 S355 60,3x4,0mm včetně barvy + zinkování</t>
  </si>
  <si>
    <t>-1907675494</t>
  </si>
  <si>
    <t>1,6*4</t>
  </si>
  <si>
    <t>55283902</t>
  </si>
  <si>
    <t>trubka ocelová bezešvá hladká jakost 11 S355 48,3x3,2mm včetně barvy + zinkování</t>
  </si>
  <si>
    <t>50885667</t>
  </si>
  <si>
    <t>1,3*4</t>
  </si>
  <si>
    <t>13611228.R15.355</t>
  </si>
  <si>
    <t>plech ocelový hladký jakost S355 tl 15mm tabule včetně barvy + zinkování</t>
  </si>
  <si>
    <t>887036382</t>
  </si>
  <si>
    <t>4,2*2 "plech pro kotvení</t>
  </si>
  <si>
    <t>-2138095857</t>
  </si>
  <si>
    <t>1,6*2 "víčko</t>
  </si>
  <si>
    <t>1459562700</t>
  </si>
  <si>
    <t>1601920881</t>
  </si>
  <si>
    <t>10.03</t>
  </si>
  <si>
    <t>Vzpěry pro sloup S2 (2ks)</t>
  </si>
  <si>
    <t>767995114</t>
  </si>
  <si>
    <t>Montáž ostatních atypických zámečnických konstrukcí hmotnosti přes 20 do 50 kg</t>
  </si>
  <si>
    <t>164051666</t>
  </si>
  <si>
    <t>https://podminky.urs.cz/item/CS_URS_2025_01/767995114</t>
  </si>
  <si>
    <t>14011036R</t>
  </si>
  <si>
    <t>trubka ocelová bezešvá hladká jakost 11 S355 60,3x5,0mm včetně barvy + zinkování</t>
  </si>
  <si>
    <t>691144007</t>
  </si>
  <si>
    <t>18,77*2</t>
  </si>
  <si>
    <t>32,23*2</t>
  </si>
  <si>
    <t>1840167389</t>
  </si>
  <si>
    <t>0,35*4 "víčko</t>
  </si>
  <si>
    <t>2,1*8 "plech kotvení</t>
  </si>
  <si>
    <t>661299966</t>
  </si>
  <si>
    <t>1,7*4</t>
  </si>
  <si>
    <t>10.04</t>
  </si>
  <si>
    <t>Kotvy pro sloupy (17ks)</t>
  </si>
  <si>
    <t>767995115</t>
  </si>
  <si>
    <t>Montáž ostatních atypických zámečnických konstrukcí hmotnosti přes 50 do 100 kg</t>
  </si>
  <si>
    <t>-1819259402</t>
  </si>
  <si>
    <t>https://podminky.urs.cz/item/CS_URS_2025_01/767995115</t>
  </si>
  <si>
    <t>55283922R6.3</t>
  </si>
  <si>
    <t>trubka ocelová bezešvá hladká jakost 11 S355 127x6,3mm včetně barvy + zinkování</t>
  </si>
  <si>
    <t>745400516</t>
  </si>
  <si>
    <t>6,8*17</t>
  </si>
  <si>
    <t>1688422776</t>
  </si>
  <si>
    <t>30,2*17 "patní plech</t>
  </si>
  <si>
    <t>5,7*4*17 "výztuhy</t>
  </si>
  <si>
    <t>13611228.R30.355</t>
  </si>
  <si>
    <t>plech ocelový hladký jakost S355 tl 30mm tabule včetně barvy + zinkování</t>
  </si>
  <si>
    <t>-1568887613</t>
  </si>
  <si>
    <t>34,6*17 "plech pro kotvení</t>
  </si>
  <si>
    <t>10.05</t>
  </si>
  <si>
    <t>Sloup S3</t>
  </si>
  <si>
    <t>-1824520858</t>
  </si>
  <si>
    <t>14011062R</t>
  </si>
  <si>
    <t>trubka ocelová bezešvá hladká jakost 11 S355 89x6,3mm včetně barvy + zinkování</t>
  </si>
  <si>
    <t>45592500</t>
  </si>
  <si>
    <t>37,8</t>
  </si>
  <si>
    <t>867174085</t>
  </si>
  <si>
    <t>19,3*2 "ucho táhlo</t>
  </si>
  <si>
    <t>2122201916</t>
  </si>
  <si>
    <t>0,8*3 "víčko</t>
  </si>
  <si>
    <t>1,5*3 "ucho lano</t>
  </si>
  <si>
    <t>-86156929</t>
  </si>
  <si>
    <t>-445233649</t>
  </si>
  <si>
    <t>0,02*20</t>
  </si>
  <si>
    <t>2,7</t>
  </si>
  <si>
    <t>10.06</t>
  </si>
  <si>
    <t>Sloup S4</t>
  </si>
  <si>
    <t>767995116</t>
  </si>
  <si>
    <t>Montáž ostatních atypických zámečnických konstrukcí hmotnosti přes 100 do 250 kg</t>
  </si>
  <si>
    <t>-159036381</t>
  </si>
  <si>
    <t>https://podminky.urs.cz/item/CS_URS_2025_01/767995116</t>
  </si>
  <si>
    <t>55283914R</t>
  </si>
  <si>
    <t>trubka ocelová bezešvá hladká jakost 11 S355 102x8,0mm včetně barvy + zinkování</t>
  </si>
  <si>
    <t>1819190176</t>
  </si>
  <si>
    <t>47,0</t>
  </si>
  <si>
    <t>690338500</t>
  </si>
  <si>
    <t>62577296</t>
  </si>
  <si>
    <t>4,2 "plech pro kotvení</t>
  </si>
  <si>
    <t>1146468095</t>
  </si>
  <si>
    <t>1*3 "víčko</t>
  </si>
  <si>
    <t>1,5*2 "ucho lano</t>
  </si>
  <si>
    <t>381013254</t>
  </si>
  <si>
    <t>-140267424</t>
  </si>
  <si>
    <t>0,02*30</t>
  </si>
  <si>
    <t>4,3</t>
  </si>
  <si>
    <t>10.07</t>
  </si>
  <si>
    <t>Sloup S5</t>
  </si>
  <si>
    <t>-66265546</t>
  </si>
  <si>
    <t>849663719</t>
  </si>
  <si>
    <t>29,8</t>
  </si>
  <si>
    <t>-1708318297</t>
  </si>
  <si>
    <t>19,3 "ucho táhlo</t>
  </si>
  <si>
    <t>1367657584</t>
  </si>
  <si>
    <t>1013093777</t>
  </si>
  <si>
    <t>2056677393</t>
  </si>
  <si>
    <t>1871402670</t>
  </si>
  <si>
    <t>10.08</t>
  </si>
  <si>
    <t>Sloup S6</t>
  </si>
  <si>
    <t>136292591</t>
  </si>
  <si>
    <t>-1675714266</t>
  </si>
  <si>
    <t>32,4</t>
  </si>
  <si>
    <t>-739829560</t>
  </si>
  <si>
    <t>639980196</t>
  </si>
  <si>
    <t>528806854</t>
  </si>
  <si>
    <t>-1041742409</t>
  </si>
  <si>
    <t>-106657647</t>
  </si>
  <si>
    <t>10.09</t>
  </si>
  <si>
    <t>Kotvy lana (5ks)</t>
  </si>
  <si>
    <t>767995112</t>
  </si>
  <si>
    <t>Montáž ostatních atypických zámečnických konstrukcí hmotnosti přes 5 do 10 kg</t>
  </si>
  <si>
    <t>-1283212802</t>
  </si>
  <si>
    <t>https://podminky.urs.cz/item/CS_URS_2025_01/767995112</t>
  </si>
  <si>
    <t>789159611</t>
  </si>
  <si>
    <t>1,5*5 "ucho lano</t>
  </si>
  <si>
    <t>10.10</t>
  </si>
  <si>
    <t>Střed. stěna - dílec střed</t>
  </si>
  <si>
    <t>-1501842277</t>
  </si>
  <si>
    <t>55283919R</t>
  </si>
  <si>
    <t>trubka ocelová bezešvá hladká jakost 11 S355 114x10,0mm včetně barvy + zinkování</t>
  </si>
  <si>
    <t>1319387127</t>
  </si>
  <si>
    <t>14011078R</t>
  </si>
  <si>
    <t>trubka ocelová bezešvá hladká jakost 11 S355 108x10,0mm včetně barvy + zinkování</t>
  </si>
  <si>
    <t>-1217696624</t>
  </si>
  <si>
    <t>2,9*2</t>
  </si>
  <si>
    <t>-146822357</t>
  </si>
  <si>
    <t>17 "patní plech</t>
  </si>
  <si>
    <t>-1214545449</t>
  </si>
  <si>
    <t>1,2 "víčko</t>
  </si>
  <si>
    <t>1,1*4 "víčko</t>
  </si>
  <si>
    <t>1,1*8 "výztuhy spoj</t>
  </si>
  <si>
    <t>-938704111</t>
  </si>
  <si>
    <t>4,9</t>
  </si>
  <si>
    <t>10.11</t>
  </si>
  <si>
    <t>Střed. stěna - dílce bok (2ks)</t>
  </si>
  <si>
    <t>-1409869601</t>
  </si>
  <si>
    <t>-1933413985</t>
  </si>
  <si>
    <t>87,2*2</t>
  </si>
  <si>
    <t>71,6*2</t>
  </si>
  <si>
    <t>-1929306648</t>
  </si>
  <si>
    <t>17*2 "patní plech</t>
  </si>
  <si>
    <t>-973376964</t>
  </si>
  <si>
    <t>1,5*4*2 "ucho lano</t>
  </si>
  <si>
    <t>1,1*2*2 "víčko</t>
  </si>
  <si>
    <t>1,1*8*2 "výztuhy spoj</t>
  </si>
  <si>
    <t>1936159380</t>
  </si>
  <si>
    <t>0,02*60*2</t>
  </si>
  <si>
    <t>13*2</t>
  </si>
  <si>
    <t>10.12</t>
  </si>
  <si>
    <t>Otvíravý rám k bráně (16ks)</t>
  </si>
  <si>
    <t>1767343731</t>
  </si>
  <si>
    <t>14550256R</t>
  </si>
  <si>
    <t>profil ocelový svařovaný jakost S355 průřez čtvercový 60x60x4mm včetně barvy + zinkování</t>
  </si>
  <si>
    <t>1761225503</t>
  </si>
  <si>
    <t>8,1*2*16</t>
  </si>
  <si>
    <t>15,8*2*16</t>
  </si>
  <si>
    <t>RMAT008</t>
  </si>
  <si>
    <t>Nerezová opletová kulatina průměr 8mm 1.4301</t>
  </si>
  <si>
    <t>58213028</t>
  </si>
  <si>
    <t>0,01*30*16</t>
  </si>
  <si>
    <t>2,9*16</t>
  </si>
  <si>
    <t>10.13</t>
  </si>
  <si>
    <t>Brána B1 (2ks)</t>
  </si>
  <si>
    <t>2115712511</t>
  </si>
  <si>
    <t>14550303R</t>
  </si>
  <si>
    <t>profil ocelový svařovaný jakost S355 průřez čtvercový 100x100x8mm včetně barvy + zinkování</t>
  </si>
  <si>
    <t>1393565125</t>
  </si>
  <si>
    <t>278,6*2</t>
  </si>
  <si>
    <t>14550319</t>
  </si>
  <si>
    <t>profil ocelový svařovaný jakost S355 průřez čtvercový 80x80x6mm včetně barvy + zinkování</t>
  </si>
  <si>
    <t>26897659</t>
  </si>
  <si>
    <t>37,3*2</t>
  </si>
  <si>
    <t>14885528</t>
  </si>
  <si>
    <t>22,6*3*2 "patní plech</t>
  </si>
  <si>
    <t>10.14</t>
  </si>
  <si>
    <t>Brána B2 (2ks)</t>
  </si>
  <si>
    <t>-1947458289</t>
  </si>
  <si>
    <t>-891714562</t>
  </si>
  <si>
    <t>441,7*2</t>
  </si>
  <si>
    <t>-1355500090</t>
  </si>
  <si>
    <t>1100554720</t>
  </si>
  <si>
    <t>11,8*5*2 "patní plech</t>
  </si>
  <si>
    <t>13611228.R12.355</t>
  </si>
  <si>
    <t>plech ocelový hladký jakost S355 tl 12mm tabule včetně barvy + zinkování</t>
  </si>
  <si>
    <t>-1243275805</t>
  </si>
  <si>
    <t>2,3*4*2 "plech přípoj</t>
  </si>
  <si>
    <t>81</t>
  </si>
  <si>
    <t>-1182595075</t>
  </si>
  <si>
    <t>1,5*2*2 "ucho lano</t>
  </si>
  <si>
    <t>-1578936378</t>
  </si>
  <si>
    <t>0,02*30*2</t>
  </si>
  <si>
    <t>8,2*2</t>
  </si>
  <si>
    <t>10.15</t>
  </si>
  <si>
    <t>Brána B3</t>
  </si>
  <si>
    <t>83</t>
  </si>
  <si>
    <t>72457595</t>
  </si>
  <si>
    <t>-950177403</t>
  </si>
  <si>
    <t>174,6</t>
  </si>
  <si>
    <t>85</t>
  </si>
  <si>
    <t>1992986272</t>
  </si>
  <si>
    <t>22,6*2 "patní plech</t>
  </si>
  <si>
    <t>10.16</t>
  </si>
  <si>
    <t>Brána B4</t>
  </si>
  <si>
    <t>19334297</t>
  </si>
  <si>
    <t>87</t>
  </si>
  <si>
    <t>1596535624</t>
  </si>
  <si>
    <t>151,5</t>
  </si>
  <si>
    <t>-1492715894</t>
  </si>
  <si>
    <t>11,8*2 "patní plech</t>
  </si>
  <si>
    <t>89</t>
  </si>
  <si>
    <t>-226954398</t>
  </si>
  <si>
    <t>874703943</t>
  </si>
  <si>
    <t>6,5</t>
  </si>
  <si>
    <t>10.17</t>
  </si>
  <si>
    <t>Sloupky (4ks)</t>
  </si>
  <si>
    <t>91</t>
  </si>
  <si>
    <t>759427042</t>
  </si>
  <si>
    <t>14550314R</t>
  </si>
  <si>
    <t>profil ocelový svařovaný jakost S355 průřez čtvercový 60x60x8mm včetně barvy + zinkování</t>
  </si>
  <si>
    <t>357440167</t>
  </si>
  <si>
    <t>41,4*4</t>
  </si>
  <si>
    <t>93</t>
  </si>
  <si>
    <t>-1758957422</t>
  </si>
  <si>
    <t>22,6*4 "patní plech</t>
  </si>
  <si>
    <t>-1311483191</t>
  </si>
  <si>
    <t>0,3*4 "víčko</t>
  </si>
  <si>
    <t>10.18</t>
  </si>
  <si>
    <t>Posuvná dvířka (4ks)</t>
  </si>
  <si>
    <t>95</t>
  </si>
  <si>
    <t>767995111</t>
  </si>
  <si>
    <t>Montáž ostatních atypických zámečnických konstrukcí hmotnosti přes 3 do 5 kg</t>
  </si>
  <si>
    <t>1956322372</t>
  </si>
  <si>
    <t>https://podminky.urs.cz/item/CS_URS_2025_01/767995111</t>
  </si>
  <si>
    <t>14550228R</t>
  </si>
  <si>
    <t>profil ocelový svařovaný jakost S355 průřez čtvercový 30x30x3mm včetně barvy + zinkování</t>
  </si>
  <si>
    <t>91941520</t>
  </si>
  <si>
    <t>4,0*4</t>
  </si>
  <si>
    <t>97</t>
  </si>
  <si>
    <t>45606002</t>
  </si>
  <si>
    <t>0,01*8*4</t>
  </si>
  <si>
    <t>0,6*4</t>
  </si>
  <si>
    <t>10.19</t>
  </si>
  <si>
    <t>Rám pro dvířka (3ks)</t>
  </si>
  <si>
    <t>424969040</t>
  </si>
  <si>
    <t>99</t>
  </si>
  <si>
    <t>14550248R</t>
  </si>
  <si>
    <t>profil ocelový svařovaný jakost S355 průřez čtvercový 50x50x4mm včetně barvy + zinkování</t>
  </si>
  <si>
    <t>-2122957902</t>
  </si>
  <si>
    <t>22,9*3</t>
  </si>
  <si>
    <t>1348986449</t>
  </si>
  <si>
    <t>11,8*2*3 "patní plech</t>
  </si>
  <si>
    <t>101</t>
  </si>
  <si>
    <t>-1573130578</t>
  </si>
  <si>
    <t>1,5*4*3 "ucho lano</t>
  </si>
  <si>
    <t>70901489</t>
  </si>
  <si>
    <t>0,02*40*3</t>
  </si>
  <si>
    <t>8,9*3</t>
  </si>
  <si>
    <t>10.20</t>
  </si>
  <si>
    <t>Tunel 1</t>
  </si>
  <si>
    <t>103</t>
  </si>
  <si>
    <t>-886167266</t>
  </si>
  <si>
    <t>-176535782</t>
  </si>
  <si>
    <t>19,6*6</t>
  </si>
  <si>
    <t>105</t>
  </si>
  <si>
    <t>-1295965622</t>
  </si>
  <si>
    <t>10,2</t>
  </si>
  <si>
    <t>RmatL40</t>
  </si>
  <si>
    <t>L profil 40x4 S355 včetně barvy + zinkování</t>
  </si>
  <si>
    <t>-448094552</t>
  </si>
  <si>
    <t>12,1*15</t>
  </si>
  <si>
    <t>107</t>
  </si>
  <si>
    <t>1037281810</t>
  </si>
  <si>
    <t>1289630637</t>
  </si>
  <si>
    <t>10,7*25 "spojovací plech</t>
  </si>
  <si>
    <t>109</t>
  </si>
  <si>
    <t>933046481</t>
  </si>
  <si>
    <t>8,9</t>
  </si>
  <si>
    <t>15945235R</t>
  </si>
  <si>
    <t>plech tahokov 2mm tabule</t>
  </si>
  <si>
    <t>911067701</t>
  </si>
  <si>
    <t>21,2*14</t>
  </si>
  <si>
    <t>10.21</t>
  </si>
  <si>
    <t>Tunel 2</t>
  </si>
  <si>
    <t>111</t>
  </si>
  <si>
    <t>817432268</t>
  </si>
  <si>
    <t>1552132959</t>
  </si>
  <si>
    <t>12,1*3</t>
  </si>
  <si>
    <t>113</t>
  </si>
  <si>
    <t>-397937501</t>
  </si>
  <si>
    <t>10,7*6 "spojovací plech</t>
  </si>
  <si>
    <t>1193296945</t>
  </si>
  <si>
    <t>21,2*2</t>
  </si>
  <si>
    <t>10.22</t>
  </si>
  <si>
    <t>Tunel - podpěry (2ks)</t>
  </si>
  <si>
    <t>115</t>
  </si>
  <si>
    <t>759169994</t>
  </si>
  <si>
    <t>1537085528</t>
  </si>
  <si>
    <t>13,8*2</t>
  </si>
  <si>
    <t>117</t>
  </si>
  <si>
    <t>-1558806392</t>
  </si>
  <si>
    <t>4,5*2*2 "kotevní plech</t>
  </si>
  <si>
    <t>698392662</t>
  </si>
  <si>
    <t>0,3*2*2 "víčko</t>
  </si>
  <si>
    <t>10.23</t>
  </si>
  <si>
    <t>Spojka lana (3ks)</t>
  </si>
  <si>
    <t>119</t>
  </si>
  <si>
    <t>449231281</t>
  </si>
  <si>
    <t>-945013257</t>
  </si>
  <si>
    <t>0,9*3 "plech</t>
  </si>
  <si>
    <t>1,5*2*3 "ucho lano</t>
  </si>
  <si>
    <t>10.24</t>
  </si>
  <si>
    <t>Spojovací materiál</t>
  </si>
  <si>
    <t>121</t>
  </si>
  <si>
    <t>767995101</t>
  </si>
  <si>
    <t>Montáž ostatních atypických zámečnických konstrukcí hmotnosti do 1 kg</t>
  </si>
  <si>
    <t>2087502969</t>
  </si>
  <si>
    <t>https://podminky.urs.cz/item/CS_URS_2025_01/767995101</t>
  </si>
  <si>
    <t>68,4</t>
  </si>
  <si>
    <t>1,2</t>
  </si>
  <si>
    <t>4,48</t>
  </si>
  <si>
    <t>0,072</t>
  </si>
  <si>
    <t>36,8</t>
  </si>
  <si>
    <t>RTZM12</t>
  </si>
  <si>
    <t>Tyč nerezová závitová Pz 8.8 M12</t>
  </si>
  <si>
    <t>-371887492</t>
  </si>
  <si>
    <t>123</t>
  </si>
  <si>
    <t>RNERKLI01</t>
  </si>
  <si>
    <t>Nerezová dveřní klika, pro křídlové branky a dveře</t>
  </si>
  <si>
    <t>-1190823703</t>
  </si>
  <si>
    <t>RVYSUV01</t>
  </si>
  <si>
    <t>Nerezový polovýsuv 400mm, pro výsuvná dvířka</t>
  </si>
  <si>
    <t>-117819877</t>
  </si>
  <si>
    <t>125</t>
  </si>
  <si>
    <t>592R31515</t>
  </si>
  <si>
    <t>Pant M20 navařovací, pozinkovaný</t>
  </si>
  <si>
    <t>1549930488</t>
  </si>
  <si>
    <t>RZVM12</t>
  </si>
  <si>
    <t>závěsná matice M12</t>
  </si>
  <si>
    <t>ks</t>
  </si>
  <si>
    <t>-2006711082</t>
  </si>
  <si>
    <t>127</t>
  </si>
  <si>
    <t>767995102</t>
  </si>
  <si>
    <t>Montáž ostatních atypických zámečnických konstrukcí hmotnosti přes 1 do 3 kg</t>
  </si>
  <si>
    <t>324401815</t>
  </si>
  <si>
    <t>https://podminky.urs.cz/item/CS_URS_2025_01/767995102</t>
  </si>
  <si>
    <t>4,2</t>
  </si>
  <si>
    <t>RNERZAM01</t>
  </si>
  <si>
    <t>Nerezová zámková krabice pro branku a bránu se zadlabacím zámkem</t>
  </si>
  <si>
    <t>-646834777</t>
  </si>
  <si>
    <t>129</t>
  </si>
  <si>
    <t>977131116</t>
  </si>
  <si>
    <t>Vrty příklepovými vrtáky do cihelného zdiva nebo prostého betonu průměru přes 16 do 20 mm</t>
  </si>
  <si>
    <t>1456482667</t>
  </si>
  <si>
    <t>https://podminky.urs.cz/item/CS_URS_2025_01/977131116</t>
  </si>
  <si>
    <t>P</t>
  </si>
  <si>
    <t>Poznámka k položce:_x000d_
Vrtání pro spodní kotvení závitové tyče M12/A2 min. kotevní hloubka 200mm_x000d_
Rozteč závitovek 250mm</t>
  </si>
  <si>
    <t>54879087</t>
  </si>
  <si>
    <t>kotva chemická do zdiva a betonu</t>
  </si>
  <si>
    <t>1215687219</t>
  </si>
  <si>
    <t>11.00</t>
  </si>
  <si>
    <t>Nerezové sítě</t>
  </si>
  <si>
    <t>131</t>
  </si>
  <si>
    <t>RMONT2</t>
  </si>
  <si>
    <t>Montáž nerezová síť polymetricky černěná s certifikací ETA</t>
  </si>
  <si>
    <t>622958640</t>
  </si>
  <si>
    <t>CSTRMAT.SIT40.2</t>
  </si>
  <si>
    <t>Nerezová síť polymetricky černěná s certifikací ETA - velikost oka 40 mm, průměr lanka 2,0 mm - oka ležící - šikmé provedení - celková plocha 100 - 250 m2- bez prostřihů</t>
  </si>
  <si>
    <t>-337374173</t>
  </si>
  <si>
    <t>111,7*1,25 "M2</t>
  </si>
  <si>
    <t>133</t>
  </si>
  <si>
    <t>RMONT1</t>
  </si>
  <si>
    <t>9353664</t>
  </si>
  <si>
    <t>CSTRMAT.SIT40.1,5</t>
  </si>
  <si>
    <t xml:space="preserve">Nerezová síť  polymetricky černěná s certifikací ETA - velikost oka 40 mm, průměr lanka 1,5 mm - oka ležící - šikmé provedení - celková plocha 100 - 250 m2 - bez prostřihů</t>
  </si>
  <si>
    <t>-1167965133</t>
  </si>
  <si>
    <t>125,2*1,2 "M1+M3</t>
  </si>
  <si>
    <t>11.01</t>
  </si>
  <si>
    <t xml:space="preserve">Konstrukce zámečnické -  LANOVÉ SESTAVY</t>
  </si>
  <si>
    <t>135</t>
  </si>
  <si>
    <t>RMONLAN-06</t>
  </si>
  <si>
    <t>Montáž nerezové lanové sestavy pr. 6mm s konstrukcí lana 7x7 s min. mez kluzu 1570MPa s vidličkami šroubované na terminály se závitem s možností rektifikce</t>
  </si>
  <si>
    <t>-487249588</t>
  </si>
  <si>
    <t>RMATLAN-06</t>
  </si>
  <si>
    <t>Nerezové lanové sestavy pr. 6mm s konstrukcí lana 7x7 s min. mez kluzu 1570MPa s vidličkami šroubované na terminály se závitem s možností rektifikce</t>
  </si>
  <si>
    <t>-491839111</t>
  </si>
  <si>
    <t>36,9</t>
  </si>
  <si>
    <t>137</t>
  </si>
  <si>
    <t>RMONLAN.NAP-06</t>
  </si>
  <si>
    <t>Montáž nerezové lanové sestavy s NAPÍNÁKEM pr. 6mm s konstrukcí lana 7x7 s min. mez kluzu 1570MPa s vidličkami šroubované na terminály se závitem s možností rektifikce</t>
  </si>
  <si>
    <t>-1802463355</t>
  </si>
  <si>
    <t>RMATLAN.NAP-06</t>
  </si>
  <si>
    <t>Nerezové lanové sestavy s NAPÍNÁKEM pr. 6mm s konstrukcí lana 7x7 s min. mez kluzu 1570MPa s vidličkami šroubované na terminály se závitem s možností rektifikce</t>
  </si>
  <si>
    <t>-1177146617</t>
  </si>
  <si>
    <t>1,925 "L1</t>
  </si>
  <si>
    <t>2,015 "L2</t>
  </si>
  <si>
    <t>2,055 "L3</t>
  </si>
  <si>
    <t>1,625 "L4</t>
  </si>
  <si>
    <t>2,110 "L5</t>
  </si>
  <si>
    <t>139</t>
  </si>
  <si>
    <t>RMONLANS6</t>
  </si>
  <si>
    <t>Montáž nerezová lanová sestava - na obou stranách válcovaná frézovaná vidlice s certifikací ETA průměr lana 6mm</t>
  </si>
  <si>
    <t>-750518539</t>
  </si>
  <si>
    <t>RMATLAN-FREZ-06</t>
  </si>
  <si>
    <t>sestava lanová nerezová s certifikací ETA na obou stranách válcovaná frézovaná vidlice systémová dl 1000mm D 6mm</t>
  </si>
  <si>
    <t>-1434525080</t>
  </si>
  <si>
    <t>141</t>
  </si>
  <si>
    <t>RMLAN-06</t>
  </si>
  <si>
    <t>Nerezové lano - s certifikací ETA - průměr lana 6 mm, konstrukce lana 1x19</t>
  </si>
  <si>
    <t>1956340152</t>
  </si>
  <si>
    <t>2,855 "L18</t>
  </si>
  <si>
    <t>3,115 "L19</t>
  </si>
  <si>
    <t>2,2 "L20</t>
  </si>
  <si>
    <t>2,75 "L21</t>
  </si>
  <si>
    <t>RMONLAN-FREZ-08</t>
  </si>
  <si>
    <t>Montáž nerezová lanová sestava - na obou stranách válcovaná frézovaná vidlice s certifikací ETA průměr lana 8mm</t>
  </si>
  <si>
    <t>-1743282136</t>
  </si>
  <si>
    <t>143</t>
  </si>
  <si>
    <t>RMATLAN-FREZ-08</t>
  </si>
  <si>
    <t>sestava lanová nerezová s certifikací ETA na obou stranách válcovaná frézovaná vidlice systémová dl 1000mm D 8mm</t>
  </si>
  <si>
    <t>-1994654210</t>
  </si>
  <si>
    <t>RMLAN-08</t>
  </si>
  <si>
    <t>Nerezové lano - s certifikací ETA - průměr lana 8 mm, konstrukce lana 1x19</t>
  </si>
  <si>
    <t>2004034416</t>
  </si>
  <si>
    <t>3,31 "L14</t>
  </si>
  <si>
    <t>4,51 "L16</t>
  </si>
  <si>
    <t>4,105 "L17</t>
  </si>
  <si>
    <t>145</t>
  </si>
  <si>
    <t>RMONLAN-FREZ-12</t>
  </si>
  <si>
    <t>Montáž nerezová lanová sestava - na obou stranách válcovaná frézovaná vidlice s certifikací ETA průměr lana 12mm</t>
  </si>
  <si>
    <t>276501096</t>
  </si>
  <si>
    <t>RMATLAN-FREZ-12</t>
  </si>
  <si>
    <t>sestava lanová nerezová s certifikací ETA na obou stranách válcovaná frézovaná vidlice systémová dl 1000mm D 12mm</t>
  </si>
  <si>
    <t>-1908739486</t>
  </si>
  <si>
    <t>147</t>
  </si>
  <si>
    <t>RMLAN-12</t>
  </si>
  <si>
    <t>Nerezové lano - s certifikací ETA - průměr lana 12 mm, konstrukce lana 1x19</t>
  </si>
  <si>
    <t>-1583974227</t>
  </si>
  <si>
    <t>8,135 "L9</t>
  </si>
  <si>
    <t>3,310 "L14</t>
  </si>
  <si>
    <t>RMONLAN-FREZ-14</t>
  </si>
  <si>
    <t>Montáž nerezová lanová sestava - na obou stranách válcovaná frézovaná vidlice s certifikací ETA průměr lana 14mm</t>
  </si>
  <si>
    <t>151447296</t>
  </si>
  <si>
    <t>149</t>
  </si>
  <si>
    <t>RMATLAN-FREZ-14</t>
  </si>
  <si>
    <t>sestava lanová nerezová s certifikací ETA na obou stranách válcovaná frézovaná vidlice systémová dl 1000mm D 14mm</t>
  </si>
  <si>
    <t>268407233</t>
  </si>
  <si>
    <t>RMLAN-14</t>
  </si>
  <si>
    <t>Nerezové lano - s certifikací ETA - průměr lana 14 mm, konstrukce lana 1x19</t>
  </si>
  <si>
    <t>-476156727</t>
  </si>
  <si>
    <t>6,72 "L11</t>
  </si>
  <si>
    <t>151</t>
  </si>
  <si>
    <t>RMONLAN-FREZ-16</t>
  </si>
  <si>
    <t>Montáž nerezová lanová sestava - na obou stranách válcovaná frézovaná vidlice s certifikací ETA průměr lana 16mm</t>
  </si>
  <si>
    <t>-200527724</t>
  </si>
  <si>
    <t>RMATLAN-FREZ-16</t>
  </si>
  <si>
    <t>sestava lanová nerezová s certifikací ETA na obou stranách válcovaná frézovaná vidlice systémová dl 1000mm D 16mm</t>
  </si>
  <si>
    <t>-795824936</t>
  </si>
  <si>
    <t>153</t>
  </si>
  <si>
    <t>RMLAN-16</t>
  </si>
  <si>
    <t>Nerezové lano s certifikací ETA - průměr lana 16 mm, konstrukce lana 1x37</t>
  </si>
  <si>
    <t>1383739862</t>
  </si>
  <si>
    <t>2,205 "L7</t>
  </si>
  <si>
    <t>6,555 "L8</t>
  </si>
  <si>
    <t>RMONLAN-FREZ-18</t>
  </si>
  <si>
    <t>Montáž nerezová lanová sestava - na obou stranách válcovaná frézovaná vidlice s certifikací ETA průměr lana 18mm</t>
  </si>
  <si>
    <t>-760890491</t>
  </si>
  <si>
    <t>155</t>
  </si>
  <si>
    <t>RMATLAN-FREZ-18</t>
  </si>
  <si>
    <t>sestava lanová nerezová s certifikací ETA na obou stranách válcovaná frézovaná vidlice systémová dl 1000mm D 18mm</t>
  </si>
  <si>
    <t>-329677538</t>
  </si>
  <si>
    <t>RMLAN-18</t>
  </si>
  <si>
    <t>Nerezové lano s certifikací ETA - průměr lana 18 mm, konstrukce lana 1x37</t>
  </si>
  <si>
    <t>1842037505</t>
  </si>
  <si>
    <t>2,355 "L6</t>
  </si>
  <si>
    <t>157</t>
  </si>
  <si>
    <t>RMON-OL2</t>
  </si>
  <si>
    <t>Montáž nerezové lano opletové pr. 2mm s konstrukcí lana 7x7</t>
  </si>
  <si>
    <t>-1226267964</t>
  </si>
  <si>
    <t>RMAT-OL2</t>
  </si>
  <si>
    <t>Nerezové lano opletové pr. 2mm s konstrukcí lana 7x7</t>
  </si>
  <si>
    <t>1141641632</t>
  </si>
  <si>
    <t>11.02</t>
  </si>
  <si>
    <t xml:space="preserve">Konstrukce zámečnické -  OCELOVÁ TÁHLA</t>
  </si>
  <si>
    <t>159</t>
  </si>
  <si>
    <t>-116630267</t>
  </si>
  <si>
    <t>160</t>
  </si>
  <si>
    <t>RMATT01</t>
  </si>
  <si>
    <t xml:space="preserve">Systémové konstrukční táhlo T1  pr. 30mm z oceli S540 s vidličkami levý a pravý závit včetně kontramatic a čepů.</t>
  </si>
  <si>
    <t>-1201113523</t>
  </si>
  <si>
    <t>5,765*6,83</t>
  </si>
  <si>
    <t>161</t>
  </si>
  <si>
    <t>RMATT02</t>
  </si>
  <si>
    <t xml:space="preserve">Systémové konstrukční táhlo T2  pr. 30mm z oceli S540 s vidličkami levý a pravý závit včetně kontramatic a čepů.</t>
  </si>
  <si>
    <t>-1449833294</t>
  </si>
  <si>
    <t>5,4*5,83</t>
  </si>
  <si>
    <t>162</t>
  </si>
  <si>
    <t>2105879672</t>
  </si>
  <si>
    <t>163</t>
  </si>
  <si>
    <t>RMATT03</t>
  </si>
  <si>
    <t xml:space="preserve">Systémové konstrukční táhlo T3  pr. 24mm z oceli S540 s vidličkami levý a pravý závit včetně kontramatic a čepů.</t>
  </si>
  <si>
    <t>651286579</t>
  </si>
  <si>
    <t>2,375*3,26</t>
  </si>
  <si>
    <t>164</t>
  </si>
  <si>
    <t>RMATT06</t>
  </si>
  <si>
    <t xml:space="preserve">Systémové konstrukční táhlo T6  pr. 20mm z oceli S540 s vidličkami levý a pravý závit včetně kontramatic a čepů.</t>
  </si>
  <si>
    <t>-524055607</t>
  </si>
  <si>
    <t>2,25*2,23</t>
  </si>
  <si>
    <t>165</t>
  </si>
  <si>
    <t>RMATT08</t>
  </si>
  <si>
    <t xml:space="preserve">Systémové konstrukční táhlo T8  pr. 30mm z oceli S540 s vidličkami levý a pravý závit včetně kontramatic a čepů.</t>
  </si>
  <si>
    <t>-27239568</t>
  </si>
  <si>
    <t>1,56*4,83</t>
  </si>
  <si>
    <t>166</t>
  </si>
  <si>
    <t>RMATT10</t>
  </si>
  <si>
    <t xml:space="preserve">Systémové konstrukční táhlo T10  pr. 24mm z oceli S540 s vidličkami levý a pravý závit včetně kontramatic a čepů.</t>
  </si>
  <si>
    <t>1547997844</t>
  </si>
  <si>
    <t>1,79*3,26</t>
  </si>
  <si>
    <t>167</t>
  </si>
  <si>
    <t>-2075684475</t>
  </si>
  <si>
    <t>168</t>
  </si>
  <si>
    <t>RMATT11</t>
  </si>
  <si>
    <t xml:space="preserve">Systémové konstrukční táhlo T11  pr. 16mm z oceli S540 s vidličkami levý a pravý závit včetně kontramatic a čepů.</t>
  </si>
  <si>
    <t>1958376910</t>
  </si>
  <si>
    <t>2,23*1,39</t>
  </si>
  <si>
    <t>169</t>
  </si>
  <si>
    <t>457430684</t>
  </si>
  <si>
    <t>170</t>
  </si>
  <si>
    <t>RMATT04</t>
  </si>
  <si>
    <t xml:space="preserve">Systémové konstrukční táhlo T4  pr. 12mm z oceli S540 s vidličkami levý a pravý závit včetně kontramatic a čepů.</t>
  </si>
  <si>
    <t>-1509668834</t>
  </si>
  <si>
    <t>03,05*0,89</t>
  </si>
  <si>
    <t>171</t>
  </si>
  <si>
    <t>RMATT05</t>
  </si>
  <si>
    <t xml:space="preserve">Systémové konstrukční táhlo T5  pr. 12mm z oceli S540 s vidličkami levý a pravý závit včetně kontramatic a čepů.</t>
  </si>
  <si>
    <t>-2020405142</t>
  </si>
  <si>
    <t>2,71*0,89</t>
  </si>
  <si>
    <t>172</t>
  </si>
  <si>
    <t>RMATT07</t>
  </si>
  <si>
    <t xml:space="preserve">Systémové konstrukční táhlo T7  pr. 16mm z oceli S540 s vidličkami levý a pravý závit včetně kontramatic a čepů.</t>
  </si>
  <si>
    <t>-507360395</t>
  </si>
  <si>
    <t>2,120*1,39</t>
  </si>
  <si>
    <t>173</t>
  </si>
  <si>
    <t>RMATT09</t>
  </si>
  <si>
    <t xml:space="preserve">Systémové konstrukční táhlo T9  pr. 16mm z oceli S540 s vidličkami levý a pravý závit včetně kontramatic a čepů.</t>
  </si>
  <si>
    <t>-120627555</t>
  </si>
  <si>
    <t>1,93*1,39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</si>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</sst>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2" fillId="0" borderId="0" applyNumberFormat="0" applyFill="0" applyBorder="0" applyAlignment="0" applyProtection="0"/>
  </cellStyleXfs>
  <cellXfs count="37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30" fillId="0" borderId="15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166" fontId="30" fillId="0" borderId="21" xfId="0" applyNumberFormat="1" applyFont="1" applyBorder="1" applyAlignment="1" applyProtection="1">
      <alignment vertical="center"/>
    </xf>
    <xf numFmtId="4" fontId="30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167" fontId="23" fillId="2" borderId="23" xfId="0" applyNumberFormat="1" applyFont="1" applyFill="1" applyBorder="1" applyAlignment="1" applyProtection="1">
      <alignment vertical="center"/>
      <protection locked="0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40" fillId="0" borderId="0" xfId="0" applyFont="1" applyAlignment="1" applyProtection="1">
      <alignment vertical="center" wrapText="1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3" fillId="0" borderId="29" xfId="0" applyFont="1" applyBorder="1" applyAlignment="1">
      <alignment horizontal="left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horizontal="left" vertical="center" wrapText="1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50" fillId="0" borderId="27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vertical="top"/>
    </xf>
    <xf numFmtId="0" fontId="51" fillId="0" borderId="1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horizontal="center" vertical="center"/>
    </xf>
    <xf numFmtId="49" fontId="51" fillId="0" borderId="1" xfId="0" applyNumberFormat="1" applyFont="1" applyBorder="1" applyAlignment="1" applyProtection="1">
      <alignment horizontal="left" vertical="center"/>
    </xf>
    <xf numFmtId="0" fontId="50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 applyAlignment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3106122" TargetMode="External" /><Relationship Id="rId2" Type="http://schemas.openxmlformats.org/officeDocument/2006/relationships/hyperlink" Target="https://podminky.urs.cz/item/CS_URS_2025_01/113202111" TargetMode="External" /><Relationship Id="rId3" Type="http://schemas.openxmlformats.org/officeDocument/2006/relationships/hyperlink" Target="https://podminky.urs.cz/item/CS_URS_2025_01/122251101" TargetMode="External" /><Relationship Id="rId4" Type="http://schemas.openxmlformats.org/officeDocument/2006/relationships/hyperlink" Target="https://podminky.urs.cz/item/CS_URS_2025_01/133251101" TargetMode="External" /><Relationship Id="rId5" Type="http://schemas.openxmlformats.org/officeDocument/2006/relationships/hyperlink" Target="https://podminky.urs.cz/item/CS_URS_2025_01/162751117" TargetMode="External" /><Relationship Id="rId6" Type="http://schemas.openxmlformats.org/officeDocument/2006/relationships/hyperlink" Target="https://podminky.urs.cz/item/CS_URS_2025_01/167111101" TargetMode="External" /><Relationship Id="rId7" Type="http://schemas.openxmlformats.org/officeDocument/2006/relationships/hyperlink" Target="https://podminky.urs.cz/item/CS_URS_2025_01/171201231" TargetMode="External" /><Relationship Id="rId8" Type="http://schemas.openxmlformats.org/officeDocument/2006/relationships/hyperlink" Target="https://podminky.urs.cz/item/CS_URS_2025_01/171251201" TargetMode="External" /><Relationship Id="rId9" Type="http://schemas.openxmlformats.org/officeDocument/2006/relationships/hyperlink" Target="https://podminky.urs.cz/item/CS_URS_2025_01/175111201" TargetMode="External" /><Relationship Id="rId10" Type="http://schemas.openxmlformats.org/officeDocument/2006/relationships/hyperlink" Target="https://podminky.urs.cz/item/CS_URS_2025_01/181311103" TargetMode="External" /><Relationship Id="rId11" Type="http://schemas.openxmlformats.org/officeDocument/2006/relationships/hyperlink" Target="https://podminky.urs.cz/item/CS_URS_2025_01/181411131" TargetMode="External" /><Relationship Id="rId12" Type="http://schemas.openxmlformats.org/officeDocument/2006/relationships/hyperlink" Target="https://podminky.urs.cz/item/CS_URS_2025_01/183101313" TargetMode="External" /><Relationship Id="rId13" Type="http://schemas.openxmlformats.org/officeDocument/2006/relationships/hyperlink" Target="https://podminky.urs.cz/item/CS_URS_2025_01/183111314" TargetMode="External" /><Relationship Id="rId14" Type="http://schemas.openxmlformats.org/officeDocument/2006/relationships/hyperlink" Target="https://podminky.urs.cz/item/CS_URS_2025_01/184102111" TargetMode="External" /><Relationship Id="rId15" Type="http://schemas.openxmlformats.org/officeDocument/2006/relationships/hyperlink" Target="https://podminky.urs.cz/item/CS_URS_2025_01/184102112" TargetMode="External" /><Relationship Id="rId16" Type="http://schemas.openxmlformats.org/officeDocument/2006/relationships/hyperlink" Target="https://podminky.urs.cz/item/CS_URS_2025_01/184102211" TargetMode="External" /><Relationship Id="rId17" Type="http://schemas.openxmlformats.org/officeDocument/2006/relationships/hyperlink" Target="https://podminky.urs.cz/item/CS_URS_2025_01/184911311" TargetMode="External" /><Relationship Id="rId18" Type="http://schemas.openxmlformats.org/officeDocument/2006/relationships/hyperlink" Target="https://podminky.urs.cz/item/CS_URS_2025_01/184911421" TargetMode="External" /><Relationship Id="rId19" Type="http://schemas.openxmlformats.org/officeDocument/2006/relationships/hyperlink" Target="https://podminky.urs.cz/item/CS_URS_2025_01/185802114" TargetMode="External" /><Relationship Id="rId20" Type="http://schemas.openxmlformats.org/officeDocument/2006/relationships/hyperlink" Target="https://podminky.urs.cz/item/CS_URS_2025_01/185803111" TargetMode="External" /><Relationship Id="rId21" Type="http://schemas.openxmlformats.org/officeDocument/2006/relationships/hyperlink" Target="https://podminky.urs.cz/item/CS_URS_2025_01/275313611" TargetMode="External" /><Relationship Id="rId22" Type="http://schemas.openxmlformats.org/officeDocument/2006/relationships/hyperlink" Target="https://podminky.urs.cz/item/CS_URS_2025_01/275351121" TargetMode="External" /><Relationship Id="rId23" Type="http://schemas.openxmlformats.org/officeDocument/2006/relationships/hyperlink" Target="https://podminky.urs.cz/item/CS_URS_2025_01/275351122" TargetMode="External" /><Relationship Id="rId24" Type="http://schemas.openxmlformats.org/officeDocument/2006/relationships/hyperlink" Target="https://podminky.urs.cz/item/CS_URS_2025_01/451577777" TargetMode="External" /><Relationship Id="rId25" Type="http://schemas.openxmlformats.org/officeDocument/2006/relationships/hyperlink" Target="https://podminky.urs.cz/item/CS_URS_2025_01/564241011" TargetMode="External" /><Relationship Id="rId26" Type="http://schemas.openxmlformats.org/officeDocument/2006/relationships/hyperlink" Target="https://podminky.urs.cz/item/CS_URS_2025_01/564740101" TargetMode="External" /><Relationship Id="rId27" Type="http://schemas.openxmlformats.org/officeDocument/2006/relationships/hyperlink" Target="https://podminky.urs.cz/item/CS_URS_2025_01/599432111" TargetMode="External" /><Relationship Id="rId28" Type="http://schemas.openxmlformats.org/officeDocument/2006/relationships/hyperlink" Target="https://podminky.urs.cz/item/CS_URS_2025_01/916241213" TargetMode="External" /><Relationship Id="rId29" Type="http://schemas.openxmlformats.org/officeDocument/2006/relationships/hyperlink" Target="https://podminky.urs.cz/item/CS_URS_2025_01/997013151" TargetMode="External" /><Relationship Id="rId30" Type="http://schemas.openxmlformats.org/officeDocument/2006/relationships/hyperlink" Target="https://podminky.urs.cz/item/CS_URS_2025_01/997013501" TargetMode="External" /><Relationship Id="rId31" Type="http://schemas.openxmlformats.org/officeDocument/2006/relationships/hyperlink" Target="https://podminky.urs.cz/item/CS_URS_2025_01/997013509" TargetMode="External" /><Relationship Id="rId32" Type="http://schemas.openxmlformats.org/officeDocument/2006/relationships/hyperlink" Target="https://podminky.urs.cz/item/CS_URS_2025_01/997013631" TargetMode="External" /><Relationship Id="rId33" Type="http://schemas.openxmlformats.org/officeDocument/2006/relationships/hyperlink" Target="https://podminky.urs.cz/item/CS_URS_2025_01/998011008" TargetMode="External" /><Relationship Id="rId34" Type="http://schemas.openxmlformats.org/officeDocument/2006/relationships/hyperlink" Target="https://podminky.urs.cz/item/CS_URS_2025_01/762951013" TargetMode="External" /><Relationship Id="rId35" Type="http://schemas.openxmlformats.org/officeDocument/2006/relationships/hyperlink" Target="https://podminky.urs.cz/item/CS_URS_2025_01/762952044" TargetMode="External" /><Relationship Id="rId36" Type="http://schemas.openxmlformats.org/officeDocument/2006/relationships/hyperlink" Target="https://podminky.urs.cz/item/CS_URS_2025_01/998762211" TargetMode="External" /><Relationship Id="rId37" Type="http://schemas.openxmlformats.org/officeDocument/2006/relationships/hyperlink" Target="https://podminky.urs.cz/item/CS_URS_2025_01/998766211" TargetMode="External" /><Relationship Id="rId38" Type="http://schemas.openxmlformats.org/officeDocument/2006/relationships/hyperlink" Target="https://podminky.urs.cz/item/CS_URS_2025_01/998767211" TargetMode="External" /><Relationship Id="rId39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31213702" TargetMode="External" /><Relationship Id="rId2" Type="http://schemas.openxmlformats.org/officeDocument/2006/relationships/hyperlink" Target="https://podminky.urs.cz/item/CS_URS_2025_01/132253101" TargetMode="External" /><Relationship Id="rId3" Type="http://schemas.openxmlformats.org/officeDocument/2006/relationships/hyperlink" Target="https://podminky.urs.cz/item/CS_URS_2025_01/174151101" TargetMode="External" /><Relationship Id="rId4" Type="http://schemas.openxmlformats.org/officeDocument/2006/relationships/hyperlink" Target="https://podminky.urs.cz/item/CS_URS_2025_01/181411131" TargetMode="External" /><Relationship Id="rId5" Type="http://schemas.openxmlformats.org/officeDocument/2006/relationships/hyperlink" Target="https://podminky.urs.cz/item/CS_URS_2025_01/181951112" TargetMode="External" /><Relationship Id="rId6" Type="http://schemas.openxmlformats.org/officeDocument/2006/relationships/hyperlink" Target="https://podminky.urs.cz/item/CS_URS_2025_01/272313711" TargetMode="External" /><Relationship Id="rId7" Type="http://schemas.openxmlformats.org/officeDocument/2006/relationships/hyperlink" Target="https://podminky.urs.cz/item/CS_URS_2025_01/741110043" TargetMode="External" /><Relationship Id="rId8" Type="http://schemas.openxmlformats.org/officeDocument/2006/relationships/hyperlink" Target="https://podminky.urs.cz/item/CS_URS_2025_01/741130001" TargetMode="External" /><Relationship Id="rId9" Type="http://schemas.openxmlformats.org/officeDocument/2006/relationships/hyperlink" Target="https://podminky.urs.cz/item/CS_URS_2025_01/741371920" TargetMode="External" /><Relationship Id="rId10" Type="http://schemas.openxmlformats.org/officeDocument/2006/relationships/hyperlink" Target="https://podminky.urs.cz/item/CS_URS_2025_01/741372127" TargetMode="External" /><Relationship Id="rId11" Type="http://schemas.openxmlformats.org/officeDocument/2006/relationships/hyperlink" Target="https://podminky.urs.cz/item/CS_URS_2025_01/741810001" TargetMode="External" /><Relationship Id="rId12" Type="http://schemas.openxmlformats.org/officeDocument/2006/relationships/hyperlink" Target="https://podminky.urs.cz/item/CS_URS_2025_01/998741101" TargetMode="External" /><Relationship Id="rId13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011002000" TargetMode="External" /><Relationship Id="rId2" Type="http://schemas.openxmlformats.org/officeDocument/2006/relationships/hyperlink" Target="https://podminky.urs.cz/item/CS_URS_2025_01/012002000" TargetMode="External" /><Relationship Id="rId3" Type="http://schemas.openxmlformats.org/officeDocument/2006/relationships/hyperlink" Target="https://podminky.urs.cz/item/CS_URS_2025_01/013002000" TargetMode="External" /><Relationship Id="rId4" Type="http://schemas.openxmlformats.org/officeDocument/2006/relationships/hyperlink" Target="https://podminky.urs.cz/item/CS_URS_2025_01/032002000" TargetMode="External" /><Relationship Id="rId5" Type="http://schemas.openxmlformats.org/officeDocument/2006/relationships/hyperlink" Target="https://podminky.urs.cz/item/CS_URS_2025_01/033002000" TargetMode="External" /><Relationship Id="rId6" Type="http://schemas.openxmlformats.org/officeDocument/2006/relationships/hyperlink" Target="https://podminky.urs.cz/item/CS_URS_2025_01/034002000" TargetMode="External" /><Relationship Id="rId7" Type="http://schemas.openxmlformats.org/officeDocument/2006/relationships/hyperlink" Target="https://podminky.urs.cz/item/CS_URS_2025_01/039002000" TargetMode="External" /><Relationship Id="rId8" Type="http://schemas.openxmlformats.org/officeDocument/2006/relationships/hyperlink" Target="https://podminky.urs.cz/item/CS_URS_2025_01/042503000" TargetMode="External" /><Relationship Id="rId9" Type="http://schemas.openxmlformats.org/officeDocument/2006/relationships/hyperlink" Target="https://podminky.urs.cz/item/CS_URS_2025_01/044002000" TargetMode="External" /><Relationship Id="rId10" Type="http://schemas.openxmlformats.org/officeDocument/2006/relationships/hyperlink" Target="https://podminky.urs.cz/item/CS_URS_2025_01/045002000" TargetMode="External" /><Relationship Id="rId11" Type="http://schemas.openxmlformats.org/officeDocument/2006/relationships/hyperlink" Target="https://podminky.urs.cz/item/CS_URS_2025_01/059002000" TargetMode="External" /><Relationship Id="rId12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21151103" TargetMode="External" /><Relationship Id="rId2" Type="http://schemas.openxmlformats.org/officeDocument/2006/relationships/hyperlink" Target="https://podminky.urs.cz/item/CS_URS_2025_01/162351103" TargetMode="External" /><Relationship Id="rId3" Type="http://schemas.openxmlformats.org/officeDocument/2006/relationships/hyperlink" Target="https://podminky.urs.cz/item/CS_URS_2023_01/174151101" TargetMode="External" /><Relationship Id="rId4" Type="http://schemas.openxmlformats.org/officeDocument/2006/relationships/hyperlink" Target="https://podminky.urs.cz/item/CS_URS_2025_01/132551102" TargetMode="External" /><Relationship Id="rId5" Type="http://schemas.openxmlformats.org/officeDocument/2006/relationships/hyperlink" Target="https://podminky.urs.cz/item/CS_URS_2025_01/132551251" TargetMode="External" /><Relationship Id="rId6" Type="http://schemas.openxmlformats.org/officeDocument/2006/relationships/hyperlink" Target="https://podminky.urs.cz/item/CS_URS_2025_01/167151103" TargetMode="External" /><Relationship Id="rId7" Type="http://schemas.openxmlformats.org/officeDocument/2006/relationships/hyperlink" Target="https://podminky.urs.cz/item/CS_URS_2025_01/224311114" TargetMode="External" /><Relationship Id="rId8" Type="http://schemas.openxmlformats.org/officeDocument/2006/relationships/hyperlink" Target="https://podminky.urs.cz/item/CS_URS_2025_01/274321411" TargetMode="External" /><Relationship Id="rId9" Type="http://schemas.openxmlformats.org/officeDocument/2006/relationships/hyperlink" Target="https://podminky.urs.cz/item/CS_URS_2025_01/275321411" TargetMode="External" /><Relationship Id="rId10" Type="http://schemas.openxmlformats.org/officeDocument/2006/relationships/hyperlink" Target="https://podminky.urs.cz/item/CS_URS_2025_01/282601112" TargetMode="External" /><Relationship Id="rId11" Type="http://schemas.openxmlformats.org/officeDocument/2006/relationships/hyperlink" Target="https://podminky.urs.cz/item/CS_URS_2025_01/283111113" TargetMode="External" /><Relationship Id="rId12" Type="http://schemas.openxmlformats.org/officeDocument/2006/relationships/hyperlink" Target="https://podminky.urs.cz/item/CS_URS_2025_01/283131113" TargetMode="External" /><Relationship Id="rId13" Type="http://schemas.openxmlformats.org/officeDocument/2006/relationships/hyperlink" Target="https://podminky.urs.cz/item/CS_URS_2025_01/274351121" TargetMode="External" /><Relationship Id="rId14" Type="http://schemas.openxmlformats.org/officeDocument/2006/relationships/hyperlink" Target="https://podminky.urs.cz/item/CS_URS_2025_01/274351122" TargetMode="External" /><Relationship Id="rId15" Type="http://schemas.openxmlformats.org/officeDocument/2006/relationships/hyperlink" Target="https://podminky.urs.cz/item/CS_URS_2025_01/275351121" TargetMode="External" /><Relationship Id="rId16" Type="http://schemas.openxmlformats.org/officeDocument/2006/relationships/hyperlink" Target="https://podminky.urs.cz/item/CS_URS_2025_01/275351122" TargetMode="External" /><Relationship Id="rId17" Type="http://schemas.openxmlformats.org/officeDocument/2006/relationships/hyperlink" Target="https://podminky.urs.cz/item/CS_URS_2025_01/997013501" TargetMode="External" /><Relationship Id="rId18" Type="http://schemas.openxmlformats.org/officeDocument/2006/relationships/hyperlink" Target="https://podminky.urs.cz/item/CS_URS_2025_01/997013509" TargetMode="External" /><Relationship Id="rId19" Type="http://schemas.openxmlformats.org/officeDocument/2006/relationships/hyperlink" Target="https://podminky.urs.cz/item/CS_URS_2025_01/997013873" TargetMode="External" /><Relationship Id="rId20" Type="http://schemas.openxmlformats.org/officeDocument/2006/relationships/hyperlink" Target="https://podminky.urs.cz/item/CS_URS_2025_01/998004011" TargetMode="External" /><Relationship Id="rId21" Type="http://schemas.openxmlformats.org/officeDocument/2006/relationships/hyperlink" Target="https://podminky.urs.cz/item/CS_URS_2025_01/998012037" TargetMode="External" /><Relationship Id="rId22" Type="http://schemas.openxmlformats.org/officeDocument/2006/relationships/hyperlink" Target="https://podminky.urs.cz/item/CS_URS_2025_01/998012041" TargetMode="External" /><Relationship Id="rId23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943211111" TargetMode="External" /><Relationship Id="rId2" Type="http://schemas.openxmlformats.org/officeDocument/2006/relationships/hyperlink" Target="https://podminky.urs.cz/item/CS_URS_2025_01/943211212" TargetMode="External" /><Relationship Id="rId3" Type="http://schemas.openxmlformats.org/officeDocument/2006/relationships/hyperlink" Target="https://podminky.urs.cz/item/CS_URS_2025_01/943211811" TargetMode="External" /><Relationship Id="rId4" Type="http://schemas.openxmlformats.org/officeDocument/2006/relationships/hyperlink" Target="https://podminky.urs.cz/item/CS_URS_2025_01/993121111" TargetMode="External" /><Relationship Id="rId5" Type="http://schemas.openxmlformats.org/officeDocument/2006/relationships/hyperlink" Target="https://podminky.urs.cz/item/CS_URS_2025_01/993121219" TargetMode="External" /><Relationship Id="rId6" Type="http://schemas.openxmlformats.org/officeDocument/2006/relationships/hyperlink" Target="https://podminky.urs.cz/item/CS_URS_2025_01/998014211" TargetMode="External" /><Relationship Id="rId7" Type="http://schemas.openxmlformats.org/officeDocument/2006/relationships/hyperlink" Target="https://podminky.urs.cz/item/CS_URS_2025_01/767995117" TargetMode="External" /><Relationship Id="rId8" Type="http://schemas.openxmlformats.org/officeDocument/2006/relationships/hyperlink" Target="https://podminky.urs.cz/item/CS_URS_2025_01/767995117" TargetMode="External" /><Relationship Id="rId9" Type="http://schemas.openxmlformats.org/officeDocument/2006/relationships/hyperlink" Target="https://podminky.urs.cz/item/CS_URS_2025_01/767995114" TargetMode="External" /><Relationship Id="rId10" Type="http://schemas.openxmlformats.org/officeDocument/2006/relationships/hyperlink" Target="https://podminky.urs.cz/item/CS_URS_2025_01/767995115" TargetMode="External" /><Relationship Id="rId11" Type="http://schemas.openxmlformats.org/officeDocument/2006/relationships/hyperlink" Target="https://podminky.urs.cz/item/CS_URS_2025_01/767995115" TargetMode="External" /><Relationship Id="rId12" Type="http://schemas.openxmlformats.org/officeDocument/2006/relationships/hyperlink" Target="https://podminky.urs.cz/item/CS_URS_2025_01/767995116" TargetMode="External" /><Relationship Id="rId13" Type="http://schemas.openxmlformats.org/officeDocument/2006/relationships/hyperlink" Target="https://podminky.urs.cz/item/CS_URS_2025_01/767995115" TargetMode="External" /><Relationship Id="rId14" Type="http://schemas.openxmlformats.org/officeDocument/2006/relationships/hyperlink" Target="https://podminky.urs.cz/item/CS_URS_2025_01/767995115" TargetMode="External" /><Relationship Id="rId15" Type="http://schemas.openxmlformats.org/officeDocument/2006/relationships/hyperlink" Target="https://podminky.urs.cz/item/CS_URS_2025_01/767995112" TargetMode="External" /><Relationship Id="rId16" Type="http://schemas.openxmlformats.org/officeDocument/2006/relationships/hyperlink" Target="https://podminky.urs.cz/item/CS_URS_2025_01/767995116" TargetMode="External" /><Relationship Id="rId17" Type="http://schemas.openxmlformats.org/officeDocument/2006/relationships/hyperlink" Target="https://podminky.urs.cz/item/CS_URS_2025_01/767995116" TargetMode="External" /><Relationship Id="rId18" Type="http://schemas.openxmlformats.org/officeDocument/2006/relationships/hyperlink" Target="https://podminky.urs.cz/item/CS_URS_2025_01/767995115" TargetMode="External" /><Relationship Id="rId19" Type="http://schemas.openxmlformats.org/officeDocument/2006/relationships/hyperlink" Target="https://podminky.urs.cz/item/CS_URS_2025_01/767995117" TargetMode="External" /><Relationship Id="rId20" Type="http://schemas.openxmlformats.org/officeDocument/2006/relationships/hyperlink" Target="https://podminky.urs.cz/item/CS_URS_2025_01/767995117" TargetMode="External" /><Relationship Id="rId21" Type="http://schemas.openxmlformats.org/officeDocument/2006/relationships/hyperlink" Target="https://podminky.urs.cz/item/CS_URS_2025_01/767995116" TargetMode="External" /><Relationship Id="rId22" Type="http://schemas.openxmlformats.org/officeDocument/2006/relationships/hyperlink" Target="https://podminky.urs.cz/item/CS_URS_2025_01/767995116" TargetMode="External" /><Relationship Id="rId23" Type="http://schemas.openxmlformats.org/officeDocument/2006/relationships/hyperlink" Target="https://podminky.urs.cz/item/CS_URS_2025_01/767995115" TargetMode="External" /><Relationship Id="rId24" Type="http://schemas.openxmlformats.org/officeDocument/2006/relationships/hyperlink" Target="https://podminky.urs.cz/item/CS_URS_2025_01/767995111" TargetMode="External" /><Relationship Id="rId25" Type="http://schemas.openxmlformats.org/officeDocument/2006/relationships/hyperlink" Target="https://podminky.urs.cz/item/CS_URS_2025_01/767995115" TargetMode="External" /><Relationship Id="rId26" Type="http://schemas.openxmlformats.org/officeDocument/2006/relationships/hyperlink" Target="https://podminky.urs.cz/item/CS_URS_2025_01/767995115" TargetMode="External" /><Relationship Id="rId27" Type="http://schemas.openxmlformats.org/officeDocument/2006/relationships/hyperlink" Target="https://podminky.urs.cz/item/CS_URS_2025_01/767995114" TargetMode="External" /><Relationship Id="rId28" Type="http://schemas.openxmlformats.org/officeDocument/2006/relationships/hyperlink" Target="https://podminky.urs.cz/item/CS_URS_2025_01/767995114" TargetMode="External" /><Relationship Id="rId29" Type="http://schemas.openxmlformats.org/officeDocument/2006/relationships/hyperlink" Target="https://podminky.urs.cz/item/CS_URS_2025_01/767995111" TargetMode="External" /><Relationship Id="rId30" Type="http://schemas.openxmlformats.org/officeDocument/2006/relationships/hyperlink" Target="https://podminky.urs.cz/item/CS_URS_2025_01/767995101" TargetMode="External" /><Relationship Id="rId31" Type="http://schemas.openxmlformats.org/officeDocument/2006/relationships/hyperlink" Target="https://podminky.urs.cz/item/CS_URS_2025_01/767995102" TargetMode="External" /><Relationship Id="rId32" Type="http://schemas.openxmlformats.org/officeDocument/2006/relationships/hyperlink" Target="https://podminky.urs.cz/item/CS_URS_2025_01/977131116" TargetMode="External" /><Relationship Id="rId33" Type="http://schemas.openxmlformats.org/officeDocument/2006/relationships/hyperlink" Target="https://podminky.urs.cz/item/CS_URS_2025_01/767995114" TargetMode="External" /><Relationship Id="rId34" Type="http://schemas.openxmlformats.org/officeDocument/2006/relationships/hyperlink" Target="https://podminky.urs.cz/item/CS_URS_2025_01/767995112" TargetMode="External" /><Relationship Id="rId35" Type="http://schemas.openxmlformats.org/officeDocument/2006/relationships/hyperlink" Target="https://podminky.urs.cz/item/CS_URS_2025_01/767995111" TargetMode="External" /><Relationship Id="rId36" Type="http://schemas.openxmlformats.org/officeDocument/2006/relationships/hyperlink" Target="https://podminky.urs.cz/item/CS_URS_2025_01/767995102" TargetMode="External" /><Relationship Id="rId37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6</v>
      </c>
      <c r="BT2" s="20" t="s">
        <v>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="1" customFormat="1" ht="24.96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0" t="s">
        <v>14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3"/>
      <c r="BE5" s="31" t="s">
        <v>15</v>
      </c>
      <c r="BS5" s="20" t="s">
        <v>6</v>
      </c>
    </row>
    <row r="6" s="1" customFormat="1" ht="36.96" customHeight="1">
      <c r="B6" s="24"/>
      <c r="C6" s="25"/>
      <c r="D6" s="32" t="s">
        <v>16</v>
      </c>
      <c r="E6" s="25"/>
      <c r="F6" s="25"/>
      <c r="G6" s="25"/>
      <c r="H6" s="25"/>
      <c r="I6" s="25"/>
      <c r="J6" s="25"/>
      <c r="K6" s="33" t="s">
        <v>17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3"/>
      <c r="BE6" s="34"/>
      <c r="BS6" s="20" t="s">
        <v>6</v>
      </c>
    </row>
    <row r="7" s="1" customFormat="1" ht="12" customHeight="1">
      <c r="B7" s="24"/>
      <c r="C7" s="25"/>
      <c r="D7" s="35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5" t="s">
        <v>20</v>
      </c>
      <c r="AL7" s="25"/>
      <c r="AM7" s="25"/>
      <c r="AN7" s="30" t="s">
        <v>19</v>
      </c>
      <c r="AO7" s="25"/>
      <c r="AP7" s="25"/>
      <c r="AQ7" s="25"/>
      <c r="AR7" s="23"/>
      <c r="BE7" s="34"/>
      <c r="BS7" s="20" t="s">
        <v>6</v>
      </c>
    </row>
    <row r="8" s="1" customFormat="1" ht="12" customHeight="1">
      <c r="B8" s="24"/>
      <c r="C8" s="25"/>
      <c r="D8" s="35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5" t="s">
        <v>23</v>
      </c>
      <c r="AL8" s="25"/>
      <c r="AM8" s="25"/>
      <c r="AN8" s="36" t="s">
        <v>24</v>
      </c>
      <c r="AO8" s="25"/>
      <c r="AP8" s="25"/>
      <c r="AQ8" s="25"/>
      <c r="AR8" s="23"/>
      <c r="BE8" s="34"/>
      <c r="BS8" s="20" t="s">
        <v>6</v>
      </c>
    </row>
    <row r="9" s="1" customFormat="1" ht="14.4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4"/>
      <c r="BS9" s="20" t="s">
        <v>6</v>
      </c>
    </row>
    <row r="10" s="1" customFormat="1" ht="12" customHeight="1">
      <c r="B10" s="24"/>
      <c r="C10" s="25"/>
      <c r="D10" s="35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5" t="s">
        <v>26</v>
      </c>
      <c r="AL10" s="25"/>
      <c r="AM10" s="25"/>
      <c r="AN10" s="30" t="s">
        <v>19</v>
      </c>
      <c r="AO10" s="25"/>
      <c r="AP10" s="25"/>
      <c r="AQ10" s="25"/>
      <c r="AR10" s="23"/>
      <c r="BE10" s="34"/>
      <c r="BS10" s="20" t="s">
        <v>6</v>
      </c>
    </row>
    <row r="11" s="1" customFormat="1" ht="18.48" customHeight="1">
      <c r="B11" s="24"/>
      <c r="C11" s="25"/>
      <c r="D11" s="25"/>
      <c r="E11" s="30" t="s">
        <v>22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5" t="s">
        <v>27</v>
      </c>
      <c r="AL11" s="25"/>
      <c r="AM11" s="25"/>
      <c r="AN11" s="30" t="s">
        <v>19</v>
      </c>
      <c r="AO11" s="25"/>
      <c r="AP11" s="25"/>
      <c r="AQ11" s="25"/>
      <c r="AR11" s="23"/>
      <c r="BE11" s="34"/>
      <c r="BS11" s="20" t="s">
        <v>6</v>
      </c>
    </row>
    <row r="12" s="1" customFormat="1" ht="6.96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"/>
      <c r="BS12" s="20" t="s">
        <v>6</v>
      </c>
    </row>
    <row r="13" s="1" customFormat="1" ht="12" customHeight="1">
      <c r="B13" s="24"/>
      <c r="C13" s="25"/>
      <c r="D13" s="35" t="s">
        <v>28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5" t="s">
        <v>26</v>
      </c>
      <c r="AL13" s="25"/>
      <c r="AM13" s="25"/>
      <c r="AN13" s="37" t="s">
        <v>29</v>
      </c>
      <c r="AO13" s="25"/>
      <c r="AP13" s="25"/>
      <c r="AQ13" s="25"/>
      <c r="AR13" s="23"/>
      <c r="BE13" s="34"/>
      <c r="BS13" s="20" t="s">
        <v>6</v>
      </c>
    </row>
    <row r="14">
      <c r="B14" s="24"/>
      <c r="C14" s="25"/>
      <c r="D14" s="25"/>
      <c r="E14" s="37" t="s">
        <v>29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 t="s">
        <v>27</v>
      </c>
      <c r="AL14" s="25"/>
      <c r="AM14" s="25"/>
      <c r="AN14" s="37" t="s">
        <v>29</v>
      </c>
      <c r="AO14" s="25"/>
      <c r="AP14" s="25"/>
      <c r="AQ14" s="25"/>
      <c r="AR14" s="23"/>
      <c r="BE14" s="34"/>
      <c r="BS14" s="20" t="s">
        <v>6</v>
      </c>
    </row>
    <row r="15" s="1" customFormat="1" ht="6.96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"/>
      <c r="BS15" s="20" t="s">
        <v>4</v>
      </c>
    </row>
    <row r="16" s="1" customFormat="1" ht="12" customHeight="1">
      <c r="B16" s="24"/>
      <c r="C16" s="25"/>
      <c r="D16" s="35" t="s">
        <v>30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5" t="s">
        <v>26</v>
      </c>
      <c r="AL16" s="25"/>
      <c r="AM16" s="25"/>
      <c r="AN16" s="30" t="s">
        <v>19</v>
      </c>
      <c r="AO16" s="25"/>
      <c r="AP16" s="25"/>
      <c r="AQ16" s="25"/>
      <c r="AR16" s="23"/>
      <c r="BE16" s="34"/>
      <c r="BS16" s="20" t="s">
        <v>4</v>
      </c>
    </row>
    <row r="17" s="1" customFormat="1" ht="18.48" customHeight="1">
      <c r="B17" s="24"/>
      <c r="C17" s="25"/>
      <c r="D17" s="25"/>
      <c r="E17" s="30" t="s">
        <v>22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5" t="s">
        <v>27</v>
      </c>
      <c r="AL17" s="25"/>
      <c r="AM17" s="25"/>
      <c r="AN17" s="30" t="s">
        <v>19</v>
      </c>
      <c r="AO17" s="25"/>
      <c r="AP17" s="25"/>
      <c r="AQ17" s="25"/>
      <c r="AR17" s="23"/>
      <c r="BE17" s="34"/>
      <c r="BS17" s="20" t="s">
        <v>4</v>
      </c>
    </row>
    <row r="18" s="1" customFormat="1" ht="6.96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"/>
      <c r="BS18" s="20" t="s">
        <v>6</v>
      </c>
    </row>
    <row r="19" s="1" customFormat="1" ht="12" customHeight="1">
      <c r="B19" s="24"/>
      <c r="C19" s="25"/>
      <c r="D19" s="35" t="s">
        <v>31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5" t="s">
        <v>26</v>
      </c>
      <c r="AL19" s="25"/>
      <c r="AM19" s="25"/>
      <c r="AN19" s="30" t="s">
        <v>19</v>
      </c>
      <c r="AO19" s="25"/>
      <c r="AP19" s="25"/>
      <c r="AQ19" s="25"/>
      <c r="AR19" s="23"/>
      <c r="BE19" s="34"/>
      <c r="BS19" s="20" t="s">
        <v>6</v>
      </c>
    </row>
    <row r="20" s="1" customFormat="1" ht="18.48" customHeight="1">
      <c r="B20" s="24"/>
      <c r="C20" s="25"/>
      <c r="D20" s="25"/>
      <c r="E20" s="30" t="s">
        <v>22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5" t="s">
        <v>27</v>
      </c>
      <c r="AL20" s="25"/>
      <c r="AM20" s="25"/>
      <c r="AN20" s="30" t="s">
        <v>19</v>
      </c>
      <c r="AO20" s="25"/>
      <c r="AP20" s="25"/>
      <c r="AQ20" s="25"/>
      <c r="AR20" s="23"/>
      <c r="BE20" s="34"/>
      <c r="BS20" s="20" t="s">
        <v>4</v>
      </c>
    </row>
    <row r="21" s="1" customFormat="1" ht="6.96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"/>
    </row>
    <row r="22" s="1" customFormat="1" ht="12" customHeight="1">
      <c r="B22" s="24"/>
      <c r="C22" s="25"/>
      <c r="D22" s="35" t="s">
        <v>32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"/>
    </row>
    <row r="23" s="1" customFormat="1" ht="47.25" customHeight="1">
      <c r="B23" s="24"/>
      <c r="C23" s="25"/>
      <c r="D23" s="25"/>
      <c r="E23" s="39" t="s">
        <v>33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25"/>
      <c r="AP23" s="25"/>
      <c r="AQ23" s="25"/>
      <c r="AR23" s="23"/>
      <c r="BE23" s="34"/>
    </row>
    <row r="24" s="1" customFormat="1" ht="6.96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"/>
    </row>
    <row r="25" s="1" customFormat="1" ht="6.96" customHeight="1">
      <c r="B25" s="24"/>
      <c r="C25" s="25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25"/>
      <c r="AQ25" s="25"/>
      <c r="AR25" s="23"/>
      <c r="BE25" s="34"/>
    </row>
    <row r="26" s="2" customFormat="1" ht="25.92" customHeight="1">
      <c r="A26" s="41"/>
      <c r="B26" s="42"/>
      <c r="C26" s="43"/>
      <c r="D26" s="44" t="s">
        <v>34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6">
        <f>ROUND(AG54,2)</f>
        <v>0</v>
      </c>
      <c r="AL26" s="45"/>
      <c r="AM26" s="45"/>
      <c r="AN26" s="45"/>
      <c r="AO26" s="45"/>
      <c r="AP26" s="43"/>
      <c r="AQ26" s="43"/>
      <c r="AR26" s="47"/>
      <c r="BE26" s="34"/>
    </row>
    <row r="27" s="2" customFormat="1" ht="6.96" customHeight="1">
      <c r="A27" s="41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7"/>
      <c r="BE27" s="34"/>
    </row>
    <row r="28" s="2" customFormat="1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8" t="s">
        <v>35</v>
      </c>
      <c r="M28" s="48"/>
      <c r="N28" s="48"/>
      <c r="O28" s="48"/>
      <c r="P28" s="48"/>
      <c r="Q28" s="43"/>
      <c r="R28" s="43"/>
      <c r="S28" s="43"/>
      <c r="T28" s="43"/>
      <c r="U28" s="43"/>
      <c r="V28" s="43"/>
      <c r="W28" s="48" t="s">
        <v>36</v>
      </c>
      <c r="X28" s="48"/>
      <c r="Y28" s="48"/>
      <c r="Z28" s="48"/>
      <c r="AA28" s="48"/>
      <c r="AB28" s="48"/>
      <c r="AC28" s="48"/>
      <c r="AD28" s="48"/>
      <c r="AE28" s="48"/>
      <c r="AF28" s="43"/>
      <c r="AG28" s="43"/>
      <c r="AH28" s="43"/>
      <c r="AI28" s="43"/>
      <c r="AJ28" s="43"/>
      <c r="AK28" s="48" t="s">
        <v>37</v>
      </c>
      <c r="AL28" s="48"/>
      <c r="AM28" s="48"/>
      <c r="AN28" s="48"/>
      <c r="AO28" s="48"/>
      <c r="AP28" s="43"/>
      <c r="AQ28" s="43"/>
      <c r="AR28" s="47"/>
      <c r="BE28" s="34"/>
    </row>
    <row r="29" s="3" customFormat="1" ht="14.4" customHeight="1">
      <c r="A29" s="3"/>
      <c r="B29" s="49"/>
      <c r="C29" s="50"/>
      <c r="D29" s="35" t="s">
        <v>38</v>
      </c>
      <c r="E29" s="50"/>
      <c r="F29" s="35" t="s">
        <v>39</v>
      </c>
      <c r="G29" s="50"/>
      <c r="H29" s="50"/>
      <c r="I29" s="50"/>
      <c r="J29" s="50"/>
      <c r="K29" s="50"/>
      <c r="L29" s="51">
        <v>0.20999999999999999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2">
        <f>ROUND(AZ54,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2">
        <f>ROUND(AV54, 2)</f>
        <v>0</v>
      </c>
      <c r="AL29" s="50"/>
      <c r="AM29" s="50"/>
      <c r="AN29" s="50"/>
      <c r="AO29" s="50"/>
      <c r="AP29" s="50"/>
      <c r="AQ29" s="50"/>
      <c r="AR29" s="53"/>
      <c r="BE29" s="54"/>
    </row>
    <row r="30" s="3" customFormat="1" ht="14.4" customHeight="1">
      <c r="A30" s="3"/>
      <c r="B30" s="49"/>
      <c r="C30" s="50"/>
      <c r="D30" s="50"/>
      <c r="E30" s="50"/>
      <c r="F30" s="35" t="s">
        <v>40</v>
      </c>
      <c r="G30" s="50"/>
      <c r="H30" s="50"/>
      <c r="I30" s="50"/>
      <c r="J30" s="50"/>
      <c r="K30" s="50"/>
      <c r="L30" s="51">
        <v>0.12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2">
        <f>ROUND(BA54,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2">
        <f>ROUND(AW54, 2)</f>
        <v>0</v>
      </c>
      <c r="AL30" s="50"/>
      <c r="AM30" s="50"/>
      <c r="AN30" s="50"/>
      <c r="AO30" s="50"/>
      <c r="AP30" s="50"/>
      <c r="AQ30" s="50"/>
      <c r="AR30" s="53"/>
      <c r="BE30" s="54"/>
    </row>
    <row r="31" hidden="1" s="3" customFormat="1" ht="14.4" customHeight="1">
      <c r="A31" s="3"/>
      <c r="B31" s="49"/>
      <c r="C31" s="50"/>
      <c r="D31" s="50"/>
      <c r="E31" s="50"/>
      <c r="F31" s="35" t="s">
        <v>41</v>
      </c>
      <c r="G31" s="50"/>
      <c r="H31" s="50"/>
      <c r="I31" s="50"/>
      <c r="J31" s="50"/>
      <c r="K31" s="50"/>
      <c r="L31" s="51">
        <v>0.20999999999999999</v>
      </c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2">
        <f>ROUND(BB54, 2)</f>
        <v>0</v>
      </c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2">
        <v>0</v>
      </c>
      <c r="AL31" s="50"/>
      <c r="AM31" s="50"/>
      <c r="AN31" s="50"/>
      <c r="AO31" s="50"/>
      <c r="AP31" s="50"/>
      <c r="AQ31" s="50"/>
      <c r="AR31" s="53"/>
      <c r="BE31" s="54"/>
    </row>
    <row r="32" hidden="1" s="3" customFormat="1" ht="14.4" customHeight="1">
      <c r="A32" s="3"/>
      <c r="B32" s="49"/>
      <c r="C32" s="50"/>
      <c r="D32" s="50"/>
      <c r="E32" s="50"/>
      <c r="F32" s="35" t="s">
        <v>42</v>
      </c>
      <c r="G32" s="50"/>
      <c r="H32" s="50"/>
      <c r="I32" s="50"/>
      <c r="J32" s="50"/>
      <c r="K32" s="50"/>
      <c r="L32" s="51">
        <v>0.12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2">
        <f>ROUND(BC54, 2)</f>
        <v>0</v>
      </c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2">
        <v>0</v>
      </c>
      <c r="AL32" s="50"/>
      <c r="AM32" s="50"/>
      <c r="AN32" s="50"/>
      <c r="AO32" s="50"/>
      <c r="AP32" s="50"/>
      <c r="AQ32" s="50"/>
      <c r="AR32" s="53"/>
      <c r="BE32" s="54"/>
    </row>
    <row r="33" hidden="1" s="3" customFormat="1" ht="14.4" customHeight="1">
      <c r="A33" s="3"/>
      <c r="B33" s="49"/>
      <c r="C33" s="50"/>
      <c r="D33" s="50"/>
      <c r="E33" s="50"/>
      <c r="F33" s="35" t="s">
        <v>43</v>
      </c>
      <c r="G33" s="50"/>
      <c r="H33" s="50"/>
      <c r="I33" s="50"/>
      <c r="J33" s="50"/>
      <c r="K33" s="50"/>
      <c r="L33" s="51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2">
        <f>ROUND(BD54,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2">
        <v>0</v>
      </c>
      <c r="AL33" s="50"/>
      <c r="AM33" s="50"/>
      <c r="AN33" s="50"/>
      <c r="AO33" s="50"/>
      <c r="AP33" s="50"/>
      <c r="AQ33" s="50"/>
      <c r="AR33" s="53"/>
      <c r="BE33" s="3"/>
    </row>
    <row r="34" s="2" customFormat="1" ht="6.96" customHeight="1">
      <c r="A34" s="41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  <c r="BE34" s="41"/>
    </row>
    <row r="35" s="2" customFormat="1" ht="25.92" customHeight="1">
      <c r="A35" s="41"/>
      <c r="B35" s="42"/>
      <c r="C35" s="55"/>
      <c r="D35" s="56" t="s">
        <v>44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45</v>
      </c>
      <c r="U35" s="57"/>
      <c r="V35" s="57"/>
      <c r="W35" s="57"/>
      <c r="X35" s="59" t="s">
        <v>46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7"/>
      <c r="BE35" s="41"/>
    </row>
    <row r="36" s="2" customFormat="1" ht="6.96" customHeight="1">
      <c r="A36" s="41"/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  <c r="BE36" s="41"/>
    </row>
    <row r="37" s="2" customFormat="1" ht="6.96" customHeight="1">
      <c r="A37" s="41"/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47"/>
      <c r="BE37" s="41"/>
    </row>
    <row r="41" s="2" customFormat="1" ht="6.96" customHeight="1">
      <c r="A41" s="41"/>
      <c r="B41" s="64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47"/>
      <c r="BE41" s="41"/>
    </row>
    <row r="42" s="2" customFormat="1" ht="24.96" customHeight="1">
      <c r="A42" s="41"/>
      <c r="B42" s="42"/>
      <c r="C42" s="26" t="s">
        <v>47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7"/>
      <c r="BE42" s="41"/>
    </row>
    <row r="43" s="2" customFormat="1" ht="6.96" customHeight="1">
      <c r="A43" s="41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7"/>
      <c r="BE43" s="41"/>
    </row>
    <row r="44" s="4" customFormat="1" ht="12" customHeight="1">
      <c r="A44" s="4"/>
      <c r="B44" s="66"/>
      <c r="C44" s="35" t="s">
        <v>13</v>
      </c>
      <c r="D44" s="67"/>
      <c r="E44" s="67"/>
      <c r="F44" s="67"/>
      <c r="G44" s="67"/>
      <c r="H44" s="67"/>
      <c r="I44" s="67"/>
      <c r="J44" s="67"/>
      <c r="K44" s="67"/>
      <c r="L44" s="67" t="str">
        <f>K5</f>
        <v>ZOO_Jihlava</v>
      </c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8"/>
      <c r="BE44" s="4"/>
    </row>
    <row r="45" s="5" customFormat="1" ht="36.96" customHeight="1">
      <c r="A45" s="5"/>
      <c r="B45" s="69"/>
      <c r="C45" s="70" t="s">
        <v>16</v>
      </c>
      <c r="D45" s="71"/>
      <c r="E45" s="71"/>
      <c r="F45" s="71"/>
      <c r="G45" s="71"/>
      <c r="H45" s="71"/>
      <c r="I45" s="71"/>
      <c r="J45" s="71"/>
      <c r="K45" s="71"/>
      <c r="L45" s="72" t="str">
        <f>K6</f>
        <v>výběh pro pouštní kočky a karakaly</v>
      </c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3"/>
      <c r="BE45" s="5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7"/>
      <c r="BE46" s="41"/>
    </row>
    <row r="47" s="2" customFormat="1" ht="12" customHeight="1">
      <c r="A47" s="41"/>
      <c r="B47" s="42"/>
      <c r="C47" s="35" t="s">
        <v>21</v>
      </c>
      <c r="D47" s="43"/>
      <c r="E47" s="43"/>
      <c r="F47" s="43"/>
      <c r="G47" s="43"/>
      <c r="H47" s="43"/>
      <c r="I47" s="43"/>
      <c r="J47" s="43"/>
      <c r="K47" s="43"/>
      <c r="L47" s="74" t="str">
        <f>IF(K8="","",K8)</f>
        <v xml:space="preserve"> 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35" t="s">
        <v>23</v>
      </c>
      <c r="AJ47" s="43"/>
      <c r="AK47" s="43"/>
      <c r="AL47" s="43"/>
      <c r="AM47" s="75" t="str">
        <f>IF(AN8= "","",AN8)</f>
        <v>21. 2. 2025</v>
      </c>
      <c r="AN47" s="75"/>
      <c r="AO47" s="43"/>
      <c r="AP47" s="43"/>
      <c r="AQ47" s="43"/>
      <c r="AR47" s="47"/>
      <c r="B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7"/>
      <c r="BE48" s="41"/>
    </row>
    <row r="49" s="2" customFormat="1" ht="15.15" customHeight="1">
      <c r="A49" s="41"/>
      <c r="B49" s="42"/>
      <c r="C49" s="35" t="s">
        <v>25</v>
      </c>
      <c r="D49" s="43"/>
      <c r="E49" s="43"/>
      <c r="F49" s="43"/>
      <c r="G49" s="43"/>
      <c r="H49" s="43"/>
      <c r="I49" s="43"/>
      <c r="J49" s="43"/>
      <c r="K49" s="43"/>
      <c r="L49" s="67" t="str">
        <f>IF(E11= "","",E11)</f>
        <v xml:space="preserve"> 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35" t="s">
        <v>30</v>
      </c>
      <c r="AJ49" s="43"/>
      <c r="AK49" s="43"/>
      <c r="AL49" s="43"/>
      <c r="AM49" s="76" t="str">
        <f>IF(E17="","",E17)</f>
        <v xml:space="preserve"> </v>
      </c>
      <c r="AN49" s="67"/>
      <c r="AO49" s="67"/>
      <c r="AP49" s="67"/>
      <c r="AQ49" s="43"/>
      <c r="AR49" s="47"/>
      <c r="AS49" s="77" t="s">
        <v>48</v>
      </c>
      <c r="AT49" s="78"/>
      <c r="AU49" s="79"/>
      <c r="AV49" s="79"/>
      <c r="AW49" s="79"/>
      <c r="AX49" s="79"/>
      <c r="AY49" s="79"/>
      <c r="AZ49" s="79"/>
      <c r="BA49" s="79"/>
      <c r="BB49" s="79"/>
      <c r="BC49" s="79"/>
      <c r="BD49" s="80"/>
      <c r="BE49" s="41"/>
    </row>
    <row r="50" s="2" customFormat="1" ht="15.15" customHeight="1">
      <c r="A50" s="41"/>
      <c r="B50" s="42"/>
      <c r="C50" s="35" t="s">
        <v>28</v>
      </c>
      <c r="D50" s="43"/>
      <c r="E50" s="43"/>
      <c r="F50" s="43"/>
      <c r="G50" s="43"/>
      <c r="H50" s="43"/>
      <c r="I50" s="43"/>
      <c r="J50" s="43"/>
      <c r="K50" s="43"/>
      <c r="L50" s="67" t="str">
        <f>IF(E14= "Vyplň údaj","",E14)</f>
        <v/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35" t="s">
        <v>31</v>
      </c>
      <c r="AJ50" s="43"/>
      <c r="AK50" s="43"/>
      <c r="AL50" s="43"/>
      <c r="AM50" s="76" t="str">
        <f>IF(E20="","",E20)</f>
        <v xml:space="preserve"> </v>
      </c>
      <c r="AN50" s="67"/>
      <c r="AO50" s="67"/>
      <c r="AP50" s="67"/>
      <c r="AQ50" s="43"/>
      <c r="AR50" s="47"/>
      <c r="AS50" s="81"/>
      <c r="AT50" s="82"/>
      <c r="AU50" s="83"/>
      <c r="AV50" s="83"/>
      <c r="AW50" s="83"/>
      <c r="AX50" s="83"/>
      <c r="AY50" s="83"/>
      <c r="AZ50" s="83"/>
      <c r="BA50" s="83"/>
      <c r="BB50" s="83"/>
      <c r="BC50" s="83"/>
      <c r="BD50" s="84"/>
      <c r="BE50" s="41"/>
    </row>
    <row r="51" s="2" customFormat="1" ht="10.8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7"/>
      <c r="AS51" s="85"/>
      <c r="AT51" s="86"/>
      <c r="AU51" s="87"/>
      <c r="AV51" s="87"/>
      <c r="AW51" s="87"/>
      <c r="AX51" s="87"/>
      <c r="AY51" s="87"/>
      <c r="AZ51" s="87"/>
      <c r="BA51" s="87"/>
      <c r="BB51" s="87"/>
      <c r="BC51" s="87"/>
      <c r="BD51" s="88"/>
      <c r="BE51" s="41"/>
    </row>
    <row r="52" s="2" customFormat="1" ht="29.28" customHeight="1">
      <c r="A52" s="41"/>
      <c r="B52" s="42"/>
      <c r="C52" s="89" t="s">
        <v>49</v>
      </c>
      <c r="D52" s="90"/>
      <c r="E52" s="90"/>
      <c r="F52" s="90"/>
      <c r="G52" s="90"/>
      <c r="H52" s="91"/>
      <c r="I52" s="92" t="s">
        <v>50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3" t="s">
        <v>51</v>
      </c>
      <c r="AH52" s="90"/>
      <c r="AI52" s="90"/>
      <c r="AJ52" s="90"/>
      <c r="AK52" s="90"/>
      <c r="AL52" s="90"/>
      <c r="AM52" s="90"/>
      <c r="AN52" s="92" t="s">
        <v>52</v>
      </c>
      <c r="AO52" s="90"/>
      <c r="AP52" s="90"/>
      <c r="AQ52" s="94" t="s">
        <v>53</v>
      </c>
      <c r="AR52" s="47"/>
      <c r="AS52" s="95" t="s">
        <v>54</v>
      </c>
      <c r="AT52" s="96" t="s">
        <v>55</v>
      </c>
      <c r="AU52" s="96" t="s">
        <v>56</v>
      </c>
      <c r="AV52" s="96" t="s">
        <v>57</v>
      </c>
      <c r="AW52" s="96" t="s">
        <v>58</v>
      </c>
      <c r="AX52" s="96" t="s">
        <v>59</v>
      </c>
      <c r="AY52" s="96" t="s">
        <v>60</v>
      </c>
      <c r="AZ52" s="96" t="s">
        <v>61</v>
      </c>
      <c r="BA52" s="96" t="s">
        <v>62</v>
      </c>
      <c r="BB52" s="96" t="s">
        <v>63</v>
      </c>
      <c r="BC52" s="96" t="s">
        <v>64</v>
      </c>
      <c r="BD52" s="97" t="s">
        <v>65</v>
      </c>
      <c r="BE52" s="41"/>
    </row>
    <row r="53" s="2" customFormat="1" ht="10.8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7"/>
      <c r="AS53" s="98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100"/>
      <c r="BE53" s="41"/>
    </row>
    <row r="54" s="6" customFormat="1" ht="32.4" customHeight="1">
      <c r="A54" s="6"/>
      <c r="B54" s="101"/>
      <c r="C54" s="102" t="s">
        <v>66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4">
        <f>ROUND(SUM(AG55:AG59),2)</f>
        <v>0</v>
      </c>
      <c r="AH54" s="104"/>
      <c r="AI54" s="104"/>
      <c r="AJ54" s="104"/>
      <c r="AK54" s="104"/>
      <c r="AL54" s="104"/>
      <c r="AM54" s="104"/>
      <c r="AN54" s="105">
        <f>SUM(AG54,AT54)</f>
        <v>0</v>
      </c>
      <c r="AO54" s="105"/>
      <c r="AP54" s="105"/>
      <c r="AQ54" s="106" t="s">
        <v>19</v>
      </c>
      <c r="AR54" s="107"/>
      <c r="AS54" s="108">
        <f>ROUND(SUM(AS55:AS59),2)</f>
        <v>0</v>
      </c>
      <c r="AT54" s="109">
        <f>ROUND(SUM(AV54:AW54),2)</f>
        <v>0</v>
      </c>
      <c r="AU54" s="110">
        <f>ROUND(SUM(AU55:AU59),5)</f>
        <v>0</v>
      </c>
      <c r="AV54" s="109">
        <f>ROUND(AZ54*L29,2)</f>
        <v>0</v>
      </c>
      <c r="AW54" s="109">
        <f>ROUND(BA54*L30,2)</f>
        <v>0</v>
      </c>
      <c r="AX54" s="109">
        <f>ROUND(BB54*L29,2)</f>
        <v>0</v>
      </c>
      <c r="AY54" s="109">
        <f>ROUND(BC54*L30,2)</f>
        <v>0</v>
      </c>
      <c r="AZ54" s="109">
        <f>ROUND(SUM(AZ55:AZ59),2)</f>
        <v>0</v>
      </c>
      <c r="BA54" s="109">
        <f>ROUND(SUM(BA55:BA59),2)</f>
        <v>0</v>
      </c>
      <c r="BB54" s="109">
        <f>ROUND(SUM(BB55:BB59),2)</f>
        <v>0</v>
      </c>
      <c r="BC54" s="109">
        <f>ROUND(SUM(BC55:BC59),2)</f>
        <v>0</v>
      </c>
      <c r="BD54" s="111">
        <f>ROUND(SUM(BD55:BD59),2)</f>
        <v>0</v>
      </c>
      <c r="BE54" s="6"/>
      <c r="BS54" s="112" t="s">
        <v>67</v>
      </c>
      <c r="BT54" s="112" t="s">
        <v>68</v>
      </c>
      <c r="BU54" s="113" t="s">
        <v>69</v>
      </c>
      <c r="BV54" s="112" t="s">
        <v>70</v>
      </c>
      <c r="BW54" s="112" t="s">
        <v>5</v>
      </c>
      <c r="BX54" s="112" t="s">
        <v>71</v>
      </c>
      <c r="CL54" s="112" t="s">
        <v>19</v>
      </c>
    </row>
    <row r="55" s="7" customFormat="1" ht="16.5" customHeight="1">
      <c r="A55" s="114" t="s">
        <v>72</v>
      </c>
      <c r="B55" s="115"/>
      <c r="C55" s="116"/>
      <c r="D55" s="117" t="s">
        <v>73</v>
      </c>
      <c r="E55" s="117"/>
      <c r="F55" s="117"/>
      <c r="G55" s="117"/>
      <c r="H55" s="117"/>
      <c r="I55" s="118"/>
      <c r="J55" s="117" t="s">
        <v>74</v>
      </c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9">
        <f>'SO 03 - Vnější a vnitřní ...'!J30</f>
        <v>0</v>
      </c>
      <c r="AH55" s="118"/>
      <c r="AI55" s="118"/>
      <c r="AJ55" s="118"/>
      <c r="AK55" s="118"/>
      <c r="AL55" s="118"/>
      <c r="AM55" s="118"/>
      <c r="AN55" s="119">
        <f>SUM(AG55,AT55)</f>
        <v>0</v>
      </c>
      <c r="AO55" s="118"/>
      <c r="AP55" s="118"/>
      <c r="AQ55" s="120" t="s">
        <v>75</v>
      </c>
      <c r="AR55" s="121"/>
      <c r="AS55" s="122">
        <v>0</v>
      </c>
      <c r="AT55" s="123">
        <f>ROUND(SUM(AV55:AW55),2)</f>
        <v>0</v>
      </c>
      <c r="AU55" s="124">
        <f>'SO 03 - Vnější a vnitřní ...'!P92</f>
        <v>0</v>
      </c>
      <c r="AV55" s="123">
        <f>'SO 03 - Vnější a vnitřní ...'!J33</f>
        <v>0</v>
      </c>
      <c r="AW55" s="123">
        <f>'SO 03 - Vnější a vnitřní ...'!J34</f>
        <v>0</v>
      </c>
      <c r="AX55" s="123">
        <f>'SO 03 - Vnější a vnitřní ...'!J35</f>
        <v>0</v>
      </c>
      <c r="AY55" s="123">
        <f>'SO 03 - Vnější a vnitřní ...'!J36</f>
        <v>0</v>
      </c>
      <c r="AZ55" s="123">
        <f>'SO 03 - Vnější a vnitřní ...'!F33</f>
        <v>0</v>
      </c>
      <c r="BA55" s="123">
        <f>'SO 03 - Vnější a vnitřní ...'!F34</f>
        <v>0</v>
      </c>
      <c r="BB55" s="123">
        <f>'SO 03 - Vnější a vnitřní ...'!F35</f>
        <v>0</v>
      </c>
      <c r="BC55" s="123">
        <f>'SO 03 - Vnější a vnitřní ...'!F36</f>
        <v>0</v>
      </c>
      <c r="BD55" s="125">
        <f>'SO 03 - Vnější a vnitřní ...'!F37</f>
        <v>0</v>
      </c>
      <c r="BE55" s="7"/>
      <c r="BT55" s="126" t="s">
        <v>76</v>
      </c>
      <c r="BV55" s="126" t="s">
        <v>70</v>
      </c>
      <c r="BW55" s="126" t="s">
        <v>77</v>
      </c>
      <c r="BX55" s="126" t="s">
        <v>5</v>
      </c>
      <c r="CL55" s="126" t="s">
        <v>19</v>
      </c>
      <c r="CM55" s="126" t="s">
        <v>78</v>
      </c>
    </row>
    <row r="56" s="7" customFormat="1" ht="16.5" customHeight="1">
      <c r="A56" s="114" t="s">
        <v>72</v>
      </c>
      <c r="B56" s="115"/>
      <c r="C56" s="116"/>
      <c r="D56" s="117" t="s">
        <v>79</v>
      </c>
      <c r="E56" s="117"/>
      <c r="F56" s="117"/>
      <c r="G56" s="117"/>
      <c r="H56" s="117"/>
      <c r="I56" s="118"/>
      <c r="J56" s="117" t="s">
        <v>80</v>
      </c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9">
        <f>'SO 04 - VO'!J30</f>
        <v>0</v>
      </c>
      <c r="AH56" s="118"/>
      <c r="AI56" s="118"/>
      <c r="AJ56" s="118"/>
      <c r="AK56" s="118"/>
      <c r="AL56" s="118"/>
      <c r="AM56" s="118"/>
      <c r="AN56" s="119">
        <f>SUM(AG56,AT56)</f>
        <v>0</v>
      </c>
      <c r="AO56" s="118"/>
      <c r="AP56" s="118"/>
      <c r="AQ56" s="120" t="s">
        <v>75</v>
      </c>
      <c r="AR56" s="121"/>
      <c r="AS56" s="122">
        <v>0</v>
      </c>
      <c r="AT56" s="123">
        <f>ROUND(SUM(AV56:AW56),2)</f>
        <v>0</v>
      </c>
      <c r="AU56" s="124">
        <f>'SO 04 - VO'!P84</f>
        <v>0</v>
      </c>
      <c r="AV56" s="123">
        <f>'SO 04 - VO'!J33</f>
        <v>0</v>
      </c>
      <c r="AW56" s="123">
        <f>'SO 04 - VO'!J34</f>
        <v>0</v>
      </c>
      <c r="AX56" s="123">
        <f>'SO 04 - VO'!J35</f>
        <v>0</v>
      </c>
      <c r="AY56" s="123">
        <f>'SO 04 - VO'!J36</f>
        <v>0</v>
      </c>
      <c r="AZ56" s="123">
        <f>'SO 04 - VO'!F33</f>
        <v>0</v>
      </c>
      <c r="BA56" s="123">
        <f>'SO 04 - VO'!F34</f>
        <v>0</v>
      </c>
      <c r="BB56" s="123">
        <f>'SO 04 - VO'!F35</f>
        <v>0</v>
      </c>
      <c r="BC56" s="123">
        <f>'SO 04 - VO'!F36</f>
        <v>0</v>
      </c>
      <c r="BD56" s="125">
        <f>'SO 04 - VO'!F37</f>
        <v>0</v>
      </c>
      <c r="BE56" s="7"/>
      <c r="BT56" s="126" t="s">
        <v>76</v>
      </c>
      <c r="BV56" s="126" t="s">
        <v>70</v>
      </c>
      <c r="BW56" s="126" t="s">
        <v>81</v>
      </c>
      <c r="BX56" s="126" t="s">
        <v>5</v>
      </c>
      <c r="CL56" s="126" t="s">
        <v>19</v>
      </c>
      <c r="CM56" s="126" t="s">
        <v>78</v>
      </c>
    </row>
    <row r="57" s="7" customFormat="1" ht="16.5" customHeight="1">
      <c r="A57" s="114" t="s">
        <v>72</v>
      </c>
      <c r="B57" s="115"/>
      <c r="C57" s="116"/>
      <c r="D57" s="117" t="s">
        <v>82</v>
      </c>
      <c r="E57" s="117"/>
      <c r="F57" s="117"/>
      <c r="G57" s="117"/>
      <c r="H57" s="117"/>
      <c r="I57" s="118"/>
      <c r="J57" s="117" t="s">
        <v>83</v>
      </c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9">
        <f>'SO-00 - VRN'!J30</f>
        <v>0</v>
      </c>
      <c r="AH57" s="118"/>
      <c r="AI57" s="118"/>
      <c r="AJ57" s="118"/>
      <c r="AK57" s="118"/>
      <c r="AL57" s="118"/>
      <c r="AM57" s="118"/>
      <c r="AN57" s="119">
        <f>SUM(AG57,AT57)</f>
        <v>0</v>
      </c>
      <c r="AO57" s="118"/>
      <c r="AP57" s="118"/>
      <c r="AQ57" s="120" t="s">
        <v>75</v>
      </c>
      <c r="AR57" s="121"/>
      <c r="AS57" s="122">
        <v>0</v>
      </c>
      <c r="AT57" s="123">
        <f>ROUND(SUM(AV57:AW57),2)</f>
        <v>0</v>
      </c>
      <c r="AU57" s="124">
        <f>'SO-00 - VRN'!P84</f>
        <v>0</v>
      </c>
      <c r="AV57" s="123">
        <f>'SO-00 - VRN'!J33</f>
        <v>0</v>
      </c>
      <c r="AW57" s="123">
        <f>'SO-00 - VRN'!J34</f>
        <v>0</v>
      </c>
      <c r="AX57" s="123">
        <f>'SO-00 - VRN'!J35</f>
        <v>0</v>
      </c>
      <c r="AY57" s="123">
        <f>'SO-00 - VRN'!J36</f>
        <v>0</v>
      </c>
      <c r="AZ57" s="123">
        <f>'SO-00 - VRN'!F33</f>
        <v>0</v>
      </c>
      <c r="BA57" s="123">
        <f>'SO-00 - VRN'!F34</f>
        <v>0</v>
      </c>
      <c r="BB57" s="123">
        <f>'SO-00 - VRN'!F35</f>
        <v>0</v>
      </c>
      <c r="BC57" s="123">
        <f>'SO-00 - VRN'!F36</f>
        <v>0</v>
      </c>
      <c r="BD57" s="125">
        <f>'SO-00 - VRN'!F37</f>
        <v>0</v>
      </c>
      <c r="BE57" s="7"/>
      <c r="BT57" s="126" t="s">
        <v>76</v>
      </c>
      <c r="BV57" s="126" t="s">
        <v>70</v>
      </c>
      <c r="BW57" s="126" t="s">
        <v>84</v>
      </c>
      <c r="BX57" s="126" t="s">
        <v>5</v>
      </c>
      <c r="CL57" s="126" t="s">
        <v>19</v>
      </c>
      <c r="CM57" s="126" t="s">
        <v>78</v>
      </c>
    </row>
    <row r="58" s="7" customFormat="1" ht="16.5" customHeight="1">
      <c r="A58" s="114" t="s">
        <v>72</v>
      </c>
      <c r="B58" s="115"/>
      <c r="C58" s="116"/>
      <c r="D58" s="117" t="s">
        <v>85</v>
      </c>
      <c r="E58" s="117"/>
      <c r="F58" s="117"/>
      <c r="G58" s="117"/>
      <c r="H58" s="117"/>
      <c r="I58" s="118"/>
      <c r="J58" s="117" t="s">
        <v>86</v>
      </c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  <c r="AA58" s="117"/>
      <c r="AB58" s="117"/>
      <c r="AC58" s="117"/>
      <c r="AD58" s="117"/>
      <c r="AE58" s="117"/>
      <c r="AF58" s="117"/>
      <c r="AG58" s="119">
        <f>'SO-01 - SPODNÍ STAVBA'!J30</f>
        <v>0</v>
      </c>
      <c r="AH58" s="118"/>
      <c r="AI58" s="118"/>
      <c r="AJ58" s="118"/>
      <c r="AK58" s="118"/>
      <c r="AL58" s="118"/>
      <c r="AM58" s="118"/>
      <c r="AN58" s="119">
        <f>SUM(AG58,AT58)</f>
        <v>0</v>
      </c>
      <c r="AO58" s="118"/>
      <c r="AP58" s="118"/>
      <c r="AQ58" s="120" t="s">
        <v>75</v>
      </c>
      <c r="AR58" s="121"/>
      <c r="AS58" s="122">
        <v>0</v>
      </c>
      <c r="AT58" s="123">
        <f>ROUND(SUM(AV58:AW58),2)</f>
        <v>0</v>
      </c>
      <c r="AU58" s="124">
        <f>'SO-01 - SPODNÍ STAVBA'!P85</f>
        <v>0</v>
      </c>
      <c r="AV58" s="123">
        <f>'SO-01 - SPODNÍ STAVBA'!J33</f>
        <v>0</v>
      </c>
      <c r="AW58" s="123">
        <f>'SO-01 - SPODNÍ STAVBA'!J34</f>
        <v>0</v>
      </c>
      <c r="AX58" s="123">
        <f>'SO-01 - SPODNÍ STAVBA'!J35</f>
        <v>0</v>
      </c>
      <c r="AY58" s="123">
        <f>'SO-01 - SPODNÍ STAVBA'!J36</f>
        <v>0</v>
      </c>
      <c r="AZ58" s="123">
        <f>'SO-01 - SPODNÍ STAVBA'!F33</f>
        <v>0</v>
      </c>
      <c r="BA58" s="123">
        <f>'SO-01 - SPODNÍ STAVBA'!F34</f>
        <v>0</v>
      </c>
      <c r="BB58" s="123">
        <f>'SO-01 - SPODNÍ STAVBA'!F35</f>
        <v>0</v>
      </c>
      <c r="BC58" s="123">
        <f>'SO-01 - SPODNÍ STAVBA'!F36</f>
        <v>0</v>
      </c>
      <c r="BD58" s="125">
        <f>'SO-01 - SPODNÍ STAVBA'!F37</f>
        <v>0</v>
      </c>
      <c r="BE58" s="7"/>
      <c r="BT58" s="126" t="s">
        <v>76</v>
      </c>
      <c r="BV58" s="126" t="s">
        <v>70</v>
      </c>
      <c r="BW58" s="126" t="s">
        <v>87</v>
      </c>
      <c r="BX58" s="126" t="s">
        <v>5</v>
      </c>
      <c r="CL58" s="126" t="s">
        <v>19</v>
      </c>
      <c r="CM58" s="126" t="s">
        <v>78</v>
      </c>
    </row>
    <row r="59" s="7" customFormat="1" ht="16.5" customHeight="1">
      <c r="A59" s="114" t="s">
        <v>72</v>
      </c>
      <c r="B59" s="115"/>
      <c r="C59" s="116"/>
      <c r="D59" s="117" t="s">
        <v>88</v>
      </c>
      <c r="E59" s="117"/>
      <c r="F59" s="117"/>
      <c r="G59" s="117"/>
      <c r="H59" s="117"/>
      <c r="I59" s="118"/>
      <c r="J59" s="117" t="s">
        <v>89</v>
      </c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  <c r="AA59" s="117"/>
      <c r="AB59" s="117"/>
      <c r="AC59" s="117"/>
      <c r="AD59" s="117"/>
      <c r="AE59" s="117"/>
      <c r="AF59" s="117"/>
      <c r="AG59" s="119">
        <f>'SO-02 - HORNÍ STAVBA'!J30</f>
        <v>0</v>
      </c>
      <c r="AH59" s="118"/>
      <c r="AI59" s="118"/>
      <c r="AJ59" s="118"/>
      <c r="AK59" s="118"/>
      <c r="AL59" s="118"/>
      <c r="AM59" s="118"/>
      <c r="AN59" s="119">
        <f>SUM(AG59,AT59)</f>
        <v>0</v>
      </c>
      <c r="AO59" s="118"/>
      <c r="AP59" s="118"/>
      <c r="AQ59" s="120" t="s">
        <v>75</v>
      </c>
      <c r="AR59" s="121"/>
      <c r="AS59" s="127">
        <v>0</v>
      </c>
      <c r="AT59" s="128">
        <f>ROUND(SUM(AV59:AW59),2)</f>
        <v>0</v>
      </c>
      <c r="AU59" s="129">
        <f>'SO-02 - HORNÍ STAVBA'!P110</f>
        <v>0</v>
      </c>
      <c r="AV59" s="128">
        <f>'SO-02 - HORNÍ STAVBA'!J33</f>
        <v>0</v>
      </c>
      <c r="AW59" s="128">
        <f>'SO-02 - HORNÍ STAVBA'!J34</f>
        <v>0</v>
      </c>
      <c r="AX59" s="128">
        <f>'SO-02 - HORNÍ STAVBA'!J35</f>
        <v>0</v>
      </c>
      <c r="AY59" s="128">
        <f>'SO-02 - HORNÍ STAVBA'!J36</f>
        <v>0</v>
      </c>
      <c r="AZ59" s="128">
        <f>'SO-02 - HORNÍ STAVBA'!F33</f>
        <v>0</v>
      </c>
      <c r="BA59" s="128">
        <f>'SO-02 - HORNÍ STAVBA'!F34</f>
        <v>0</v>
      </c>
      <c r="BB59" s="128">
        <f>'SO-02 - HORNÍ STAVBA'!F35</f>
        <v>0</v>
      </c>
      <c r="BC59" s="128">
        <f>'SO-02 - HORNÍ STAVBA'!F36</f>
        <v>0</v>
      </c>
      <c r="BD59" s="130">
        <f>'SO-02 - HORNÍ STAVBA'!F37</f>
        <v>0</v>
      </c>
      <c r="BE59" s="7"/>
      <c r="BT59" s="126" t="s">
        <v>76</v>
      </c>
      <c r="BV59" s="126" t="s">
        <v>70</v>
      </c>
      <c r="BW59" s="126" t="s">
        <v>90</v>
      </c>
      <c r="BX59" s="126" t="s">
        <v>5</v>
      </c>
      <c r="CL59" s="126" t="s">
        <v>19</v>
      </c>
      <c r="CM59" s="126" t="s">
        <v>78</v>
      </c>
    </row>
    <row r="60" s="2" customFormat="1" ht="30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7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="2" customFormat="1" ht="6.96" customHeight="1">
      <c r="A61" s="41"/>
      <c r="B61" s="62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47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</sheetData>
  <sheetProtection sheet="1" formatColumns="0" formatRows="0" objects="1" scenarios="1" spinCount="100000" saltValue="234X6GoxcK3Ve/1Zefn/xafCLxS6RWcDl2acrUGc1ilmB3rMgRivgT2hoFl49Nv8ZVZ1rS4aZ+IGNpHEnPB/1A==" hashValue="QOFGe4M6bWEOaV3MaFnq4RVGJLMi4ZEL4moOUeMDzvPg5de0iGaqD87DylAjcpbl8kPn3KUL2BoaGSbwCjXm2w==" algorithmName="SHA-512" password="CC35"/>
  <mergeCells count="58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SO 03 - Vnější a vnitřní ...'!C2" display="/"/>
    <hyperlink ref="A56" location="'SO 04 - VO'!C2" display="/"/>
    <hyperlink ref="A57" location="'SO-00 - VRN'!C2" display="/"/>
    <hyperlink ref="A58" location="'SO-01 - SPODNÍ STAVBA'!C2" display="/"/>
    <hyperlink ref="A59" location="'SO-02 - HORNÍ STAVBA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77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78</v>
      </c>
    </row>
    <row r="4" s="1" customFormat="1" ht="24.96" customHeight="1">
      <c r="B4" s="23"/>
      <c r="D4" s="133" t="s">
        <v>91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výběh pro pouštní kočky a karakaly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92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93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21. 2. 2025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tr">
        <f>IF('Rekapitulace stavby'!AN10="","",'Rekapitulace stavby'!AN10)</f>
        <v/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tr">
        <f>IF('Rekapitulace stavby'!E11="","",'Rekapitulace stavby'!E11)</f>
        <v xml:space="preserve"> </v>
      </c>
      <c r="F15" s="41"/>
      <c r="G15" s="41"/>
      <c r="H15" s="41"/>
      <c r="I15" s="135" t="s">
        <v>27</v>
      </c>
      <c r="J15" s="139" t="str">
        <f>IF('Rekapitulace stavby'!AN11="","",'Rekapitulace stavby'!AN11)</f>
        <v/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28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27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30</v>
      </c>
      <c r="E20" s="41"/>
      <c r="F20" s="41"/>
      <c r="G20" s="41"/>
      <c r="H20" s="41"/>
      <c r="I20" s="135" t="s">
        <v>26</v>
      </c>
      <c r="J20" s="139" t="str">
        <f>IF('Rekapitulace stavby'!AN16="","",'Rekapitulace stavby'!AN16)</f>
        <v/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tr">
        <f>IF('Rekapitulace stavby'!E17="","",'Rekapitulace stavby'!E17)</f>
        <v xml:space="preserve"> </v>
      </c>
      <c r="F21" s="41"/>
      <c r="G21" s="41"/>
      <c r="H21" s="41"/>
      <c r="I21" s="135" t="s">
        <v>27</v>
      </c>
      <c r="J21" s="139" t="str">
        <f>IF('Rekapitulace stavby'!AN17="","",'Rekapitulace stavby'!AN17)</f>
        <v/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31</v>
      </c>
      <c r="E23" s="41"/>
      <c r="F23" s="41"/>
      <c r="G23" s="41"/>
      <c r="H23" s="41"/>
      <c r="I23" s="135" t="s">
        <v>26</v>
      </c>
      <c r="J23" s="139" t="str">
        <f>IF('Rekapitulace stavby'!AN19="","",'Rekapitulace stavby'!AN19)</f>
        <v/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tr">
        <f>IF('Rekapitulace stavby'!E20="","",'Rekapitulace stavby'!E20)</f>
        <v xml:space="preserve"> </v>
      </c>
      <c r="F24" s="41"/>
      <c r="G24" s="41"/>
      <c r="H24" s="41"/>
      <c r="I24" s="135" t="s">
        <v>27</v>
      </c>
      <c r="J24" s="139" t="str">
        <f>IF('Rekapitulace stavby'!AN20="","",'Rekapitulace stavby'!AN20)</f>
        <v/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32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34</v>
      </c>
      <c r="E30" s="41"/>
      <c r="F30" s="41"/>
      <c r="G30" s="41"/>
      <c r="H30" s="41"/>
      <c r="I30" s="41"/>
      <c r="J30" s="147">
        <f>ROUND(J92,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36</v>
      </c>
      <c r="G32" s="41"/>
      <c r="H32" s="41"/>
      <c r="I32" s="148" t="s">
        <v>35</v>
      </c>
      <c r="J32" s="148" t="s">
        <v>37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38</v>
      </c>
      <c r="E33" s="135" t="s">
        <v>39</v>
      </c>
      <c r="F33" s="150">
        <f>ROUND((SUM(BE92:BE480)),  2)</f>
        <v>0</v>
      </c>
      <c r="G33" s="41"/>
      <c r="H33" s="41"/>
      <c r="I33" s="151">
        <v>0.20999999999999999</v>
      </c>
      <c r="J33" s="150">
        <f>ROUND(((SUM(BE92:BE480))*I33),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40</v>
      </c>
      <c r="F34" s="150">
        <f>ROUND((SUM(BF92:BF480)),  2)</f>
        <v>0</v>
      </c>
      <c r="G34" s="41"/>
      <c r="H34" s="41"/>
      <c r="I34" s="151">
        <v>0.12</v>
      </c>
      <c r="J34" s="150">
        <f>ROUND(((SUM(BF92:BF480))*I34),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41</v>
      </c>
      <c r="F35" s="150">
        <f>ROUND((SUM(BG92:BG480)),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42</v>
      </c>
      <c r="F36" s="150">
        <f>ROUND((SUM(BH92:BH480)),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43</v>
      </c>
      <c r="F37" s="150">
        <f>ROUND((SUM(BI92:BI480)),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44</v>
      </c>
      <c r="E39" s="154"/>
      <c r="F39" s="154"/>
      <c r="G39" s="155" t="s">
        <v>45</v>
      </c>
      <c r="H39" s="156" t="s">
        <v>46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94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výběh pro pouštní kočky a karakaly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92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 03 - Vnější a vnitřní vybavení voliéry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 xml:space="preserve"> </v>
      </c>
      <c r="G52" s="43"/>
      <c r="H52" s="43"/>
      <c r="I52" s="35" t="s">
        <v>23</v>
      </c>
      <c r="J52" s="75" t="str">
        <f>IF(J12="","",J12)</f>
        <v>21. 2. 2025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 xml:space="preserve"> </v>
      </c>
      <c r="G54" s="43"/>
      <c r="H54" s="43"/>
      <c r="I54" s="35" t="s">
        <v>30</v>
      </c>
      <c r="J54" s="39" t="str">
        <f>E21</f>
        <v xml:space="preserve"> 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28</v>
      </c>
      <c r="D55" s="43"/>
      <c r="E55" s="43"/>
      <c r="F55" s="30" t="str">
        <f>IF(E18="","",E18)</f>
        <v>Vyplň údaj</v>
      </c>
      <c r="G55" s="43"/>
      <c r="H55" s="43"/>
      <c r="I55" s="35" t="s">
        <v>31</v>
      </c>
      <c r="J55" s="39" t="str">
        <f>E24</f>
        <v xml:space="preserve"> 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95</v>
      </c>
      <c r="D57" s="165"/>
      <c r="E57" s="165"/>
      <c r="F57" s="165"/>
      <c r="G57" s="165"/>
      <c r="H57" s="165"/>
      <c r="I57" s="165"/>
      <c r="J57" s="166" t="s">
        <v>96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66</v>
      </c>
      <c r="D59" s="43"/>
      <c r="E59" s="43"/>
      <c r="F59" s="43"/>
      <c r="G59" s="43"/>
      <c r="H59" s="43"/>
      <c r="I59" s="43"/>
      <c r="J59" s="105">
        <f>J92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97</v>
      </c>
    </row>
    <row r="60" s="9" customFormat="1" ht="24.96" customHeight="1">
      <c r="A60" s="9"/>
      <c r="B60" s="168"/>
      <c r="C60" s="169"/>
      <c r="D60" s="170" t="s">
        <v>98</v>
      </c>
      <c r="E60" s="171"/>
      <c r="F60" s="171"/>
      <c r="G60" s="171"/>
      <c r="H60" s="171"/>
      <c r="I60" s="171"/>
      <c r="J60" s="172">
        <f>J93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99</v>
      </c>
      <c r="E61" s="177"/>
      <c r="F61" s="177"/>
      <c r="G61" s="177"/>
      <c r="H61" s="177"/>
      <c r="I61" s="177"/>
      <c r="J61" s="178">
        <f>J94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100</v>
      </c>
      <c r="E62" s="177"/>
      <c r="F62" s="177"/>
      <c r="G62" s="177"/>
      <c r="H62" s="177"/>
      <c r="I62" s="177"/>
      <c r="J62" s="178">
        <f>J271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101</v>
      </c>
      <c r="E63" s="177"/>
      <c r="F63" s="177"/>
      <c r="G63" s="177"/>
      <c r="H63" s="177"/>
      <c r="I63" s="177"/>
      <c r="J63" s="178">
        <f>J288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102</v>
      </c>
      <c r="E64" s="177"/>
      <c r="F64" s="177"/>
      <c r="G64" s="177"/>
      <c r="H64" s="177"/>
      <c r="I64" s="177"/>
      <c r="J64" s="178">
        <f>J300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103</v>
      </c>
      <c r="E65" s="177"/>
      <c r="F65" s="177"/>
      <c r="G65" s="177"/>
      <c r="H65" s="177"/>
      <c r="I65" s="177"/>
      <c r="J65" s="178">
        <f>J307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4"/>
      <c r="C66" s="175"/>
      <c r="D66" s="176" t="s">
        <v>104</v>
      </c>
      <c r="E66" s="177"/>
      <c r="F66" s="177"/>
      <c r="G66" s="177"/>
      <c r="H66" s="177"/>
      <c r="I66" s="177"/>
      <c r="J66" s="178">
        <f>J347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4"/>
      <c r="C67" s="175"/>
      <c r="D67" s="176" t="s">
        <v>105</v>
      </c>
      <c r="E67" s="177"/>
      <c r="F67" s="177"/>
      <c r="G67" s="177"/>
      <c r="H67" s="177"/>
      <c r="I67" s="177"/>
      <c r="J67" s="178">
        <f>J370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4"/>
      <c r="C68" s="175"/>
      <c r="D68" s="176" t="s">
        <v>106</v>
      </c>
      <c r="E68" s="177"/>
      <c r="F68" s="177"/>
      <c r="G68" s="177"/>
      <c r="H68" s="177"/>
      <c r="I68" s="177"/>
      <c r="J68" s="178">
        <f>J385</f>
        <v>0</v>
      </c>
      <c r="K68" s="175"/>
      <c r="L68" s="17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68"/>
      <c r="C69" s="169"/>
      <c r="D69" s="170" t="s">
        <v>107</v>
      </c>
      <c r="E69" s="171"/>
      <c r="F69" s="171"/>
      <c r="G69" s="171"/>
      <c r="H69" s="171"/>
      <c r="I69" s="171"/>
      <c r="J69" s="172">
        <f>J388</f>
        <v>0</v>
      </c>
      <c r="K69" s="169"/>
      <c r="L69" s="173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10" customFormat="1" ht="19.92" customHeight="1">
      <c r="A70" s="10"/>
      <c r="B70" s="174"/>
      <c r="C70" s="175"/>
      <c r="D70" s="176" t="s">
        <v>108</v>
      </c>
      <c r="E70" s="177"/>
      <c r="F70" s="177"/>
      <c r="G70" s="177"/>
      <c r="H70" s="177"/>
      <c r="I70" s="177"/>
      <c r="J70" s="178">
        <f>J389</f>
        <v>0</v>
      </c>
      <c r="K70" s="175"/>
      <c r="L70" s="17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4"/>
      <c r="C71" s="175"/>
      <c r="D71" s="176" t="s">
        <v>109</v>
      </c>
      <c r="E71" s="177"/>
      <c r="F71" s="177"/>
      <c r="G71" s="177"/>
      <c r="H71" s="177"/>
      <c r="I71" s="177"/>
      <c r="J71" s="178">
        <f>J414</f>
        <v>0</v>
      </c>
      <c r="K71" s="175"/>
      <c r="L71" s="17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4"/>
      <c r="C72" s="175"/>
      <c r="D72" s="176" t="s">
        <v>110</v>
      </c>
      <c r="E72" s="177"/>
      <c r="F72" s="177"/>
      <c r="G72" s="177"/>
      <c r="H72" s="177"/>
      <c r="I72" s="177"/>
      <c r="J72" s="178">
        <f>J457</f>
        <v>0</v>
      </c>
      <c r="K72" s="175"/>
      <c r="L72" s="179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2" customFormat="1" ht="21.84" customHeight="1">
      <c r="A73" s="41"/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6.96" customHeight="1">
      <c r="A74" s="41"/>
      <c r="B74" s="62"/>
      <c r="C74" s="63"/>
      <c r="D74" s="63"/>
      <c r="E74" s="63"/>
      <c r="F74" s="63"/>
      <c r="G74" s="63"/>
      <c r="H74" s="63"/>
      <c r="I74" s="63"/>
      <c r="J74" s="63"/>
      <c r="K74" s="6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8" s="2" customFormat="1" ht="6.96" customHeight="1">
      <c r="A78" s="41"/>
      <c r="B78" s="64"/>
      <c r="C78" s="65"/>
      <c r="D78" s="65"/>
      <c r="E78" s="65"/>
      <c r="F78" s="65"/>
      <c r="G78" s="65"/>
      <c r="H78" s="65"/>
      <c r="I78" s="65"/>
      <c r="J78" s="65"/>
      <c r="K78" s="65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24.96" customHeight="1">
      <c r="A79" s="41"/>
      <c r="B79" s="42"/>
      <c r="C79" s="26" t="s">
        <v>111</v>
      </c>
      <c r="D79" s="43"/>
      <c r="E79" s="43"/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2" customHeight="1">
      <c r="A81" s="41"/>
      <c r="B81" s="42"/>
      <c r="C81" s="35" t="s">
        <v>16</v>
      </c>
      <c r="D81" s="43"/>
      <c r="E81" s="43"/>
      <c r="F81" s="43"/>
      <c r="G81" s="43"/>
      <c r="H81" s="43"/>
      <c r="I81" s="43"/>
      <c r="J81" s="43"/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6.5" customHeight="1">
      <c r="A82" s="41"/>
      <c r="B82" s="42"/>
      <c r="C82" s="43"/>
      <c r="D82" s="43"/>
      <c r="E82" s="163" t="str">
        <f>E7</f>
        <v>výběh pro pouštní kočky a karakaly</v>
      </c>
      <c r="F82" s="35"/>
      <c r="G82" s="35"/>
      <c r="H82" s="35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2" customHeight="1">
      <c r="A83" s="41"/>
      <c r="B83" s="42"/>
      <c r="C83" s="35" t="s">
        <v>92</v>
      </c>
      <c r="D83" s="43"/>
      <c r="E83" s="43"/>
      <c r="F83" s="43"/>
      <c r="G83" s="43"/>
      <c r="H83" s="43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6.5" customHeight="1">
      <c r="A84" s="41"/>
      <c r="B84" s="42"/>
      <c r="C84" s="43"/>
      <c r="D84" s="43"/>
      <c r="E84" s="72" t="str">
        <f>E9</f>
        <v>SO 03 - Vnější a vnitřní vybavení voliéry</v>
      </c>
      <c r="F84" s="43"/>
      <c r="G84" s="43"/>
      <c r="H84" s="43"/>
      <c r="I84" s="43"/>
      <c r="J84" s="43"/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6.96" customHeight="1">
      <c r="A85" s="41"/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2" customHeight="1">
      <c r="A86" s="41"/>
      <c r="B86" s="42"/>
      <c r="C86" s="35" t="s">
        <v>21</v>
      </c>
      <c r="D86" s="43"/>
      <c r="E86" s="43"/>
      <c r="F86" s="30" t="str">
        <f>F12</f>
        <v xml:space="preserve"> </v>
      </c>
      <c r="G86" s="43"/>
      <c r="H86" s="43"/>
      <c r="I86" s="35" t="s">
        <v>23</v>
      </c>
      <c r="J86" s="75" t="str">
        <f>IF(J12="","",J12)</f>
        <v>21. 2. 2025</v>
      </c>
      <c r="K86" s="43"/>
      <c r="L86" s="13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6.96" customHeight="1">
      <c r="A87" s="41"/>
      <c r="B87" s="42"/>
      <c r="C87" s="43"/>
      <c r="D87" s="43"/>
      <c r="E87" s="43"/>
      <c r="F87" s="43"/>
      <c r="G87" s="43"/>
      <c r="H87" s="43"/>
      <c r="I87" s="43"/>
      <c r="J87" s="43"/>
      <c r="K87" s="43"/>
      <c r="L87" s="13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5.15" customHeight="1">
      <c r="A88" s="41"/>
      <c r="B88" s="42"/>
      <c r="C88" s="35" t="s">
        <v>25</v>
      </c>
      <c r="D88" s="43"/>
      <c r="E88" s="43"/>
      <c r="F88" s="30" t="str">
        <f>E15</f>
        <v xml:space="preserve"> </v>
      </c>
      <c r="G88" s="43"/>
      <c r="H88" s="43"/>
      <c r="I88" s="35" t="s">
        <v>30</v>
      </c>
      <c r="J88" s="39" t="str">
        <f>E21</f>
        <v xml:space="preserve"> </v>
      </c>
      <c r="K88" s="43"/>
      <c r="L88" s="13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5.15" customHeight="1">
      <c r="A89" s="41"/>
      <c r="B89" s="42"/>
      <c r="C89" s="35" t="s">
        <v>28</v>
      </c>
      <c r="D89" s="43"/>
      <c r="E89" s="43"/>
      <c r="F89" s="30" t="str">
        <f>IF(E18="","",E18)</f>
        <v>Vyplň údaj</v>
      </c>
      <c r="G89" s="43"/>
      <c r="H89" s="43"/>
      <c r="I89" s="35" t="s">
        <v>31</v>
      </c>
      <c r="J89" s="39" t="str">
        <f>E24</f>
        <v xml:space="preserve"> </v>
      </c>
      <c r="K89" s="43"/>
      <c r="L89" s="13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10.32" customHeight="1">
      <c r="A90" s="41"/>
      <c r="B90" s="42"/>
      <c r="C90" s="43"/>
      <c r="D90" s="43"/>
      <c r="E90" s="43"/>
      <c r="F90" s="43"/>
      <c r="G90" s="43"/>
      <c r="H90" s="43"/>
      <c r="I90" s="43"/>
      <c r="J90" s="43"/>
      <c r="K90" s="43"/>
      <c r="L90" s="13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11" customFormat="1" ht="29.28" customHeight="1">
      <c r="A91" s="180"/>
      <c r="B91" s="181"/>
      <c r="C91" s="182" t="s">
        <v>112</v>
      </c>
      <c r="D91" s="183" t="s">
        <v>53</v>
      </c>
      <c r="E91" s="183" t="s">
        <v>49</v>
      </c>
      <c r="F91" s="183" t="s">
        <v>50</v>
      </c>
      <c r="G91" s="183" t="s">
        <v>113</v>
      </c>
      <c r="H91" s="183" t="s">
        <v>114</v>
      </c>
      <c r="I91" s="183" t="s">
        <v>115</v>
      </c>
      <c r="J91" s="183" t="s">
        <v>96</v>
      </c>
      <c r="K91" s="184" t="s">
        <v>116</v>
      </c>
      <c r="L91" s="185"/>
      <c r="M91" s="95" t="s">
        <v>19</v>
      </c>
      <c r="N91" s="96" t="s">
        <v>38</v>
      </c>
      <c r="O91" s="96" t="s">
        <v>117</v>
      </c>
      <c r="P91" s="96" t="s">
        <v>118</v>
      </c>
      <c r="Q91" s="96" t="s">
        <v>119</v>
      </c>
      <c r="R91" s="96" t="s">
        <v>120</v>
      </c>
      <c r="S91" s="96" t="s">
        <v>121</v>
      </c>
      <c r="T91" s="97" t="s">
        <v>122</v>
      </c>
      <c r="U91" s="180"/>
      <c r="V91" s="180"/>
      <c r="W91" s="180"/>
      <c r="X91" s="180"/>
      <c r="Y91" s="180"/>
      <c r="Z91" s="180"/>
      <c r="AA91" s="180"/>
      <c r="AB91" s="180"/>
      <c r="AC91" s="180"/>
      <c r="AD91" s="180"/>
      <c r="AE91" s="180"/>
    </row>
    <row r="92" s="2" customFormat="1" ht="22.8" customHeight="1">
      <c r="A92" s="41"/>
      <c r="B92" s="42"/>
      <c r="C92" s="102" t="s">
        <v>123</v>
      </c>
      <c r="D92" s="43"/>
      <c r="E92" s="43"/>
      <c r="F92" s="43"/>
      <c r="G92" s="43"/>
      <c r="H92" s="43"/>
      <c r="I92" s="43"/>
      <c r="J92" s="186">
        <f>BK92</f>
        <v>0</v>
      </c>
      <c r="K92" s="43"/>
      <c r="L92" s="47"/>
      <c r="M92" s="98"/>
      <c r="N92" s="187"/>
      <c r="O92" s="99"/>
      <c r="P92" s="188">
        <f>P93+P388</f>
        <v>0</v>
      </c>
      <c r="Q92" s="99"/>
      <c r="R92" s="188">
        <f>R93+R388</f>
        <v>0</v>
      </c>
      <c r="S92" s="99"/>
      <c r="T92" s="189">
        <f>T93+T388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0" t="s">
        <v>67</v>
      </c>
      <c r="AU92" s="20" t="s">
        <v>97</v>
      </c>
      <c r="BK92" s="190">
        <f>BK93+BK388</f>
        <v>0</v>
      </c>
    </row>
    <row r="93" s="12" customFormat="1" ht="25.92" customHeight="1">
      <c r="A93" s="12"/>
      <c r="B93" s="191"/>
      <c r="C93" s="192"/>
      <c r="D93" s="193" t="s">
        <v>67</v>
      </c>
      <c r="E93" s="194" t="s">
        <v>124</v>
      </c>
      <c r="F93" s="194" t="s">
        <v>125</v>
      </c>
      <c r="G93" s="192"/>
      <c r="H93" s="192"/>
      <c r="I93" s="195"/>
      <c r="J93" s="196">
        <f>BK93</f>
        <v>0</v>
      </c>
      <c r="K93" s="192"/>
      <c r="L93" s="197"/>
      <c r="M93" s="198"/>
      <c r="N93" s="199"/>
      <c r="O93" s="199"/>
      <c r="P93" s="200">
        <f>P94+P271+P288+P300+P307+P347+P370+P385</f>
        <v>0</v>
      </c>
      <c r="Q93" s="199"/>
      <c r="R93" s="200">
        <f>R94+R271+R288+R300+R307+R347+R370+R385</f>
        <v>0</v>
      </c>
      <c r="S93" s="199"/>
      <c r="T93" s="201">
        <f>T94+T271+T288+T300+T307+T347+T370+T385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2" t="s">
        <v>76</v>
      </c>
      <c r="AT93" s="203" t="s">
        <v>67</v>
      </c>
      <c r="AU93" s="203" t="s">
        <v>68</v>
      </c>
      <c r="AY93" s="202" t="s">
        <v>126</v>
      </c>
      <c r="BK93" s="204">
        <f>BK94+BK271+BK288+BK300+BK307+BK347+BK370+BK385</f>
        <v>0</v>
      </c>
    </row>
    <row r="94" s="12" customFormat="1" ht="22.8" customHeight="1">
      <c r="A94" s="12"/>
      <c r="B94" s="191"/>
      <c r="C94" s="192"/>
      <c r="D94" s="193" t="s">
        <v>67</v>
      </c>
      <c r="E94" s="205" t="s">
        <v>76</v>
      </c>
      <c r="F94" s="205" t="s">
        <v>127</v>
      </c>
      <c r="G94" s="192"/>
      <c r="H94" s="192"/>
      <c r="I94" s="195"/>
      <c r="J94" s="206">
        <f>BK94</f>
        <v>0</v>
      </c>
      <c r="K94" s="192"/>
      <c r="L94" s="197"/>
      <c r="M94" s="198"/>
      <c r="N94" s="199"/>
      <c r="O94" s="199"/>
      <c r="P94" s="200">
        <f>SUM(P95:P270)</f>
        <v>0</v>
      </c>
      <c r="Q94" s="199"/>
      <c r="R94" s="200">
        <f>SUM(R95:R270)</f>
        <v>0</v>
      </c>
      <c r="S94" s="199"/>
      <c r="T94" s="201">
        <f>SUM(T95:T270)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2" t="s">
        <v>76</v>
      </c>
      <c r="AT94" s="203" t="s">
        <v>67</v>
      </c>
      <c r="AU94" s="203" t="s">
        <v>76</v>
      </c>
      <c r="AY94" s="202" t="s">
        <v>126</v>
      </c>
      <c r="BK94" s="204">
        <f>SUM(BK95:BK270)</f>
        <v>0</v>
      </c>
    </row>
    <row r="95" s="2" customFormat="1" ht="24.15" customHeight="1">
      <c r="A95" s="41"/>
      <c r="B95" s="42"/>
      <c r="C95" s="207" t="s">
        <v>76</v>
      </c>
      <c r="D95" s="207" t="s">
        <v>128</v>
      </c>
      <c r="E95" s="208" t="s">
        <v>129</v>
      </c>
      <c r="F95" s="209" t="s">
        <v>130</v>
      </c>
      <c r="G95" s="210" t="s">
        <v>131</v>
      </c>
      <c r="H95" s="211">
        <v>1</v>
      </c>
      <c r="I95" s="212"/>
      <c r="J95" s="213">
        <f>ROUND(I95*H95,2)</f>
        <v>0</v>
      </c>
      <c r="K95" s="209" t="s">
        <v>132</v>
      </c>
      <c r="L95" s="47"/>
      <c r="M95" s="214" t="s">
        <v>19</v>
      </c>
      <c r="N95" s="215" t="s">
        <v>39</v>
      </c>
      <c r="O95" s="87"/>
      <c r="P95" s="216">
        <f>O95*H95</f>
        <v>0</v>
      </c>
      <c r="Q95" s="216">
        <v>0</v>
      </c>
      <c r="R95" s="216">
        <f>Q95*H95</f>
        <v>0</v>
      </c>
      <c r="S95" s="216">
        <v>0</v>
      </c>
      <c r="T95" s="217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18" t="s">
        <v>133</v>
      </c>
      <c r="AT95" s="218" t="s">
        <v>128</v>
      </c>
      <c r="AU95" s="218" t="s">
        <v>78</v>
      </c>
      <c r="AY95" s="20" t="s">
        <v>126</v>
      </c>
      <c r="BE95" s="219">
        <f>IF(N95="základní",J95,0)</f>
        <v>0</v>
      </c>
      <c r="BF95" s="219">
        <f>IF(N95="snížená",J95,0)</f>
        <v>0</v>
      </c>
      <c r="BG95" s="219">
        <f>IF(N95="zákl. přenesená",J95,0)</f>
        <v>0</v>
      </c>
      <c r="BH95" s="219">
        <f>IF(N95="sníž. přenesená",J95,0)</f>
        <v>0</v>
      </c>
      <c r="BI95" s="219">
        <f>IF(N95="nulová",J95,0)</f>
        <v>0</v>
      </c>
      <c r="BJ95" s="20" t="s">
        <v>76</v>
      </c>
      <c r="BK95" s="219">
        <f>ROUND(I95*H95,2)</f>
        <v>0</v>
      </c>
      <c r="BL95" s="20" t="s">
        <v>133</v>
      </c>
      <c r="BM95" s="218" t="s">
        <v>78</v>
      </c>
    </row>
    <row r="96" s="13" customFormat="1">
      <c r="A96" s="13"/>
      <c r="B96" s="220"/>
      <c r="C96" s="221"/>
      <c r="D96" s="222" t="s">
        <v>134</v>
      </c>
      <c r="E96" s="223" t="s">
        <v>19</v>
      </c>
      <c r="F96" s="224" t="s">
        <v>76</v>
      </c>
      <c r="G96" s="221"/>
      <c r="H96" s="225">
        <v>1</v>
      </c>
      <c r="I96" s="226"/>
      <c r="J96" s="221"/>
      <c r="K96" s="221"/>
      <c r="L96" s="227"/>
      <c r="M96" s="228"/>
      <c r="N96" s="229"/>
      <c r="O96" s="229"/>
      <c r="P96" s="229"/>
      <c r="Q96" s="229"/>
      <c r="R96" s="229"/>
      <c r="S96" s="229"/>
      <c r="T96" s="230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1" t="s">
        <v>134</v>
      </c>
      <c r="AU96" s="231" t="s">
        <v>78</v>
      </c>
      <c r="AV96" s="13" t="s">
        <v>78</v>
      </c>
      <c r="AW96" s="13" t="s">
        <v>135</v>
      </c>
      <c r="AX96" s="13" t="s">
        <v>68</v>
      </c>
      <c r="AY96" s="231" t="s">
        <v>126</v>
      </c>
    </row>
    <row r="97" s="14" customFormat="1">
      <c r="A97" s="14"/>
      <c r="B97" s="232"/>
      <c r="C97" s="233"/>
      <c r="D97" s="222" t="s">
        <v>134</v>
      </c>
      <c r="E97" s="234" t="s">
        <v>19</v>
      </c>
      <c r="F97" s="235" t="s">
        <v>136</v>
      </c>
      <c r="G97" s="233"/>
      <c r="H97" s="234" t="s">
        <v>19</v>
      </c>
      <c r="I97" s="236"/>
      <c r="J97" s="233"/>
      <c r="K97" s="233"/>
      <c r="L97" s="237"/>
      <c r="M97" s="238"/>
      <c r="N97" s="239"/>
      <c r="O97" s="239"/>
      <c r="P97" s="239"/>
      <c r="Q97" s="239"/>
      <c r="R97" s="239"/>
      <c r="S97" s="239"/>
      <c r="T97" s="240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41" t="s">
        <v>134</v>
      </c>
      <c r="AU97" s="241" t="s">
        <v>78</v>
      </c>
      <c r="AV97" s="14" t="s">
        <v>76</v>
      </c>
      <c r="AW97" s="14" t="s">
        <v>135</v>
      </c>
      <c r="AX97" s="14" t="s">
        <v>68</v>
      </c>
      <c r="AY97" s="241" t="s">
        <v>126</v>
      </c>
    </row>
    <row r="98" s="15" customFormat="1">
      <c r="A98" s="15"/>
      <c r="B98" s="242"/>
      <c r="C98" s="243"/>
      <c r="D98" s="222" t="s">
        <v>134</v>
      </c>
      <c r="E98" s="244" t="s">
        <v>19</v>
      </c>
      <c r="F98" s="245" t="s">
        <v>137</v>
      </c>
      <c r="G98" s="243"/>
      <c r="H98" s="246">
        <v>1</v>
      </c>
      <c r="I98" s="247"/>
      <c r="J98" s="243"/>
      <c r="K98" s="243"/>
      <c r="L98" s="248"/>
      <c r="M98" s="249"/>
      <c r="N98" s="250"/>
      <c r="O98" s="250"/>
      <c r="P98" s="250"/>
      <c r="Q98" s="250"/>
      <c r="R98" s="250"/>
      <c r="S98" s="250"/>
      <c r="T98" s="251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T98" s="252" t="s">
        <v>134</v>
      </c>
      <c r="AU98" s="252" t="s">
        <v>78</v>
      </c>
      <c r="AV98" s="15" t="s">
        <v>138</v>
      </c>
      <c r="AW98" s="15" t="s">
        <v>135</v>
      </c>
      <c r="AX98" s="15" t="s">
        <v>68</v>
      </c>
      <c r="AY98" s="252" t="s">
        <v>126</v>
      </c>
    </row>
    <row r="99" s="16" customFormat="1">
      <c r="A99" s="16"/>
      <c r="B99" s="253"/>
      <c r="C99" s="254"/>
      <c r="D99" s="222" t="s">
        <v>134</v>
      </c>
      <c r="E99" s="255" t="s">
        <v>19</v>
      </c>
      <c r="F99" s="256" t="s">
        <v>139</v>
      </c>
      <c r="G99" s="254"/>
      <c r="H99" s="257">
        <v>1</v>
      </c>
      <c r="I99" s="258"/>
      <c r="J99" s="254"/>
      <c r="K99" s="254"/>
      <c r="L99" s="259"/>
      <c r="M99" s="260"/>
      <c r="N99" s="261"/>
      <c r="O99" s="261"/>
      <c r="P99" s="261"/>
      <c r="Q99" s="261"/>
      <c r="R99" s="261"/>
      <c r="S99" s="261"/>
      <c r="T99" s="262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T99" s="263" t="s">
        <v>134</v>
      </c>
      <c r="AU99" s="263" t="s">
        <v>78</v>
      </c>
      <c r="AV99" s="16" t="s">
        <v>133</v>
      </c>
      <c r="AW99" s="16" t="s">
        <v>135</v>
      </c>
      <c r="AX99" s="16" t="s">
        <v>76</v>
      </c>
      <c r="AY99" s="263" t="s">
        <v>126</v>
      </c>
    </row>
    <row r="100" s="2" customFormat="1" ht="33" customHeight="1">
      <c r="A100" s="41"/>
      <c r="B100" s="42"/>
      <c r="C100" s="207" t="s">
        <v>78</v>
      </c>
      <c r="D100" s="207" t="s">
        <v>128</v>
      </c>
      <c r="E100" s="208" t="s">
        <v>140</v>
      </c>
      <c r="F100" s="209" t="s">
        <v>141</v>
      </c>
      <c r="G100" s="210" t="s">
        <v>131</v>
      </c>
      <c r="H100" s="211">
        <v>1</v>
      </c>
      <c r="I100" s="212"/>
      <c r="J100" s="213">
        <f>ROUND(I100*H100,2)</f>
        <v>0</v>
      </c>
      <c r="K100" s="209" t="s">
        <v>132</v>
      </c>
      <c r="L100" s="47"/>
      <c r="M100" s="214" t="s">
        <v>19</v>
      </c>
      <c r="N100" s="215" t="s">
        <v>39</v>
      </c>
      <c r="O100" s="87"/>
      <c r="P100" s="216">
        <f>O100*H100</f>
        <v>0</v>
      </c>
      <c r="Q100" s="216">
        <v>0</v>
      </c>
      <c r="R100" s="216">
        <f>Q100*H100</f>
        <v>0</v>
      </c>
      <c r="S100" s="216">
        <v>0</v>
      </c>
      <c r="T100" s="217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18" t="s">
        <v>133</v>
      </c>
      <c r="AT100" s="218" t="s">
        <v>128</v>
      </c>
      <c r="AU100" s="218" t="s">
        <v>78</v>
      </c>
      <c r="AY100" s="20" t="s">
        <v>126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20" t="s">
        <v>76</v>
      </c>
      <c r="BK100" s="219">
        <f>ROUND(I100*H100,2)</f>
        <v>0</v>
      </c>
      <c r="BL100" s="20" t="s">
        <v>133</v>
      </c>
      <c r="BM100" s="218" t="s">
        <v>133</v>
      </c>
    </row>
    <row r="101" s="13" customFormat="1">
      <c r="A101" s="13"/>
      <c r="B101" s="220"/>
      <c r="C101" s="221"/>
      <c r="D101" s="222" t="s">
        <v>134</v>
      </c>
      <c r="E101" s="223" t="s">
        <v>19</v>
      </c>
      <c r="F101" s="224" t="s">
        <v>76</v>
      </c>
      <c r="G101" s="221"/>
      <c r="H101" s="225">
        <v>1</v>
      </c>
      <c r="I101" s="226"/>
      <c r="J101" s="221"/>
      <c r="K101" s="221"/>
      <c r="L101" s="227"/>
      <c r="M101" s="228"/>
      <c r="N101" s="229"/>
      <c r="O101" s="229"/>
      <c r="P101" s="229"/>
      <c r="Q101" s="229"/>
      <c r="R101" s="229"/>
      <c r="S101" s="229"/>
      <c r="T101" s="230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1" t="s">
        <v>134</v>
      </c>
      <c r="AU101" s="231" t="s">
        <v>78</v>
      </c>
      <c r="AV101" s="13" t="s">
        <v>78</v>
      </c>
      <c r="AW101" s="13" t="s">
        <v>135</v>
      </c>
      <c r="AX101" s="13" t="s">
        <v>68</v>
      </c>
      <c r="AY101" s="231" t="s">
        <v>126</v>
      </c>
    </row>
    <row r="102" s="14" customFormat="1">
      <c r="A102" s="14"/>
      <c r="B102" s="232"/>
      <c r="C102" s="233"/>
      <c r="D102" s="222" t="s">
        <v>134</v>
      </c>
      <c r="E102" s="234" t="s">
        <v>19</v>
      </c>
      <c r="F102" s="235" t="s">
        <v>136</v>
      </c>
      <c r="G102" s="233"/>
      <c r="H102" s="234" t="s">
        <v>19</v>
      </c>
      <c r="I102" s="236"/>
      <c r="J102" s="233"/>
      <c r="K102" s="233"/>
      <c r="L102" s="237"/>
      <c r="M102" s="238"/>
      <c r="N102" s="239"/>
      <c r="O102" s="239"/>
      <c r="P102" s="239"/>
      <c r="Q102" s="239"/>
      <c r="R102" s="239"/>
      <c r="S102" s="239"/>
      <c r="T102" s="240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41" t="s">
        <v>134</v>
      </c>
      <c r="AU102" s="241" t="s">
        <v>78</v>
      </c>
      <c r="AV102" s="14" t="s">
        <v>76</v>
      </c>
      <c r="AW102" s="14" t="s">
        <v>135</v>
      </c>
      <c r="AX102" s="14" t="s">
        <v>68</v>
      </c>
      <c r="AY102" s="241" t="s">
        <v>126</v>
      </c>
    </row>
    <row r="103" s="15" customFormat="1">
      <c r="A103" s="15"/>
      <c r="B103" s="242"/>
      <c r="C103" s="243"/>
      <c r="D103" s="222" t="s">
        <v>134</v>
      </c>
      <c r="E103" s="244" t="s">
        <v>19</v>
      </c>
      <c r="F103" s="245" t="s">
        <v>137</v>
      </c>
      <c r="G103" s="243"/>
      <c r="H103" s="246">
        <v>1</v>
      </c>
      <c r="I103" s="247"/>
      <c r="J103" s="243"/>
      <c r="K103" s="243"/>
      <c r="L103" s="248"/>
      <c r="M103" s="249"/>
      <c r="N103" s="250"/>
      <c r="O103" s="250"/>
      <c r="P103" s="250"/>
      <c r="Q103" s="250"/>
      <c r="R103" s="250"/>
      <c r="S103" s="250"/>
      <c r="T103" s="251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T103" s="252" t="s">
        <v>134</v>
      </c>
      <c r="AU103" s="252" t="s">
        <v>78</v>
      </c>
      <c r="AV103" s="15" t="s">
        <v>138</v>
      </c>
      <c r="AW103" s="15" t="s">
        <v>135</v>
      </c>
      <c r="AX103" s="15" t="s">
        <v>68</v>
      </c>
      <c r="AY103" s="252" t="s">
        <v>126</v>
      </c>
    </row>
    <row r="104" s="16" customFormat="1">
      <c r="A104" s="16"/>
      <c r="B104" s="253"/>
      <c r="C104" s="254"/>
      <c r="D104" s="222" t="s">
        <v>134</v>
      </c>
      <c r="E104" s="255" t="s">
        <v>19</v>
      </c>
      <c r="F104" s="256" t="s">
        <v>139</v>
      </c>
      <c r="G104" s="254"/>
      <c r="H104" s="257">
        <v>1</v>
      </c>
      <c r="I104" s="258"/>
      <c r="J104" s="254"/>
      <c r="K104" s="254"/>
      <c r="L104" s="259"/>
      <c r="M104" s="260"/>
      <c r="N104" s="261"/>
      <c r="O104" s="261"/>
      <c r="P104" s="261"/>
      <c r="Q104" s="261"/>
      <c r="R104" s="261"/>
      <c r="S104" s="261"/>
      <c r="T104" s="262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T104" s="263" t="s">
        <v>134</v>
      </c>
      <c r="AU104" s="263" t="s">
        <v>78</v>
      </c>
      <c r="AV104" s="16" t="s">
        <v>133</v>
      </c>
      <c r="AW104" s="16" t="s">
        <v>135</v>
      </c>
      <c r="AX104" s="16" t="s">
        <v>76</v>
      </c>
      <c r="AY104" s="263" t="s">
        <v>126</v>
      </c>
    </row>
    <row r="105" s="2" customFormat="1" ht="16.5" customHeight="1">
      <c r="A105" s="41"/>
      <c r="B105" s="42"/>
      <c r="C105" s="207" t="s">
        <v>138</v>
      </c>
      <c r="D105" s="207" t="s">
        <v>128</v>
      </c>
      <c r="E105" s="208" t="s">
        <v>142</v>
      </c>
      <c r="F105" s="209" t="s">
        <v>143</v>
      </c>
      <c r="G105" s="210" t="s">
        <v>144</v>
      </c>
      <c r="H105" s="211">
        <v>5</v>
      </c>
      <c r="I105" s="212"/>
      <c r="J105" s="213">
        <f>ROUND(I105*H105,2)</f>
        <v>0</v>
      </c>
      <c r="K105" s="209" t="s">
        <v>132</v>
      </c>
      <c r="L105" s="47"/>
      <c r="M105" s="214" t="s">
        <v>19</v>
      </c>
      <c r="N105" s="215" t="s">
        <v>39</v>
      </c>
      <c r="O105" s="87"/>
      <c r="P105" s="216">
        <f>O105*H105</f>
        <v>0</v>
      </c>
      <c r="Q105" s="216">
        <v>0</v>
      </c>
      <c r="R105" s="216">
        <f>Q105*H105</f>
        <v>0</v>
      </c>
      <c r="S105" s="216">
        <v>0</v>
      </c>
      <c r="T105" s="217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18" t="s">
        <v>133</v>
      </c>
      <c r="AT105" s="218" t="s">
        <v>128</v>
      </c>
      <c r="AU105" s="218" t="s">
        <v>78</v>
      </c>
      <c r="AY105" s="20" t="s">
        <v>126</v>
      </c>
      <c r="BE105" s="219">
        <f>IF(N105="základní",J105,0)</f>
        <v>0</v>
      </c>
      <c r="BF105" s="219">
        <f>IF(N105="snížená",J105,0)</f>
        <v>0</v>
      </c>
      <c r="BG105" s="219">
        <f>IF(N105="zákl. přenesená",J105,0)</f>
        <v>0</v>
      </c>
      <c r="BH105" s="219">
        <f>IF(N105="sníž. přenesená",J105,0)</f>
        <v>0</v>
      </c>
      <c r="BI105" s="219">
        <f>IF(N105="nulová",J105,0)</f>
        <v>0</v>
      </c>
      <c r="BJ105" s="20" t="s">
        <v>76</v>
      </c>
      <c r="BK105" s="219">
        <f>ROUND(I105*H105,2)</f>
        <v>0</v>
      </c>
      <c r="BL105" s="20" t="s">
        <v>133</v>
      </c>
      <c r="BM105" s="218" t="s">
        <v>145</v>
      </c>
    </row>
    <row r="106" s="13" customFormat="1">
      <c r="A106" s="13"/>
      <c r="B106" s="220"/>
      <c r="C106" s="221"/>
      <c r="D106" s="222" t="s">
        <v>134</v>
      </c>
      <c r="E106" s="223" t="s">
        <v>19</v>
      </c>
      <c r="F106" s="224" t="s">
        <v>146</v>
      </c>
      <c r="G106" s="221"/>
      <c r="H106" s="225">
        <v>5</v>
      </c>
      <c r="I106" s="226"/>
      <c r="J106" s="221"/>
      <c r="K106" s="221"/>
      <c r="L106" s="227"/>
      <c r="M106" s="228"/>
      <c r="N106" s="229"/>
      <c r="O106" s="229"/>
      <c r="P106" s="229"/>
      <c r="Q106" s="229"/>
      <c r="R106" s="229"/>
      <c r="S106" s="229"/>
      <c r="T106" s="230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1" t="s">
        <v>134</v>
      </c>
      <c r="AU106" s="231" t="s">
        <v>78</v>
      </c>
      <c r="AV106" s="13" t="s">
        <v>78</v>
      </c>
      <c r="AW106" s="13" t="s">
        <v>135</v>
      </c>
      <c r="AX106" s="13" t="s">
        <v>68</v>
      </c>
      <c r="AY106" s="231" t="s">
        <v>126</v>
      </c>
    </row>
    <row r="107" s="14" customFormat="1">
      <c r="A107" s="14"/>
      <c r="B107" s="232"/>
      <c r="C107" s="233"/>
      <c r="D107" s="222" t="s">
        <v>134</v>
      </c>
      <c r="E107" s="234" t="s">
        <v>19</v>
      </c>
      <c r="F107" s="235" t="s">
        <v>147</v>
      </c>
      <c r="G107" s="233"/>
      <c r="H107" s="234" t="s">
        <v>19</v>
      </c>
      <c r="I107" s="236"/>
      <c r="J107" s="233"/>
      <c r="K107" s="233"/>
      <c r="L107" s="237"/>
      <c r="M107" s="238"/>
      <c r="N107" s="239"/>
      <c r="O107" s="239"/>
      <c r="P107" s="239"/>
      <c r="Q107" s="239"/>
      <c r="R107" s="239"/>
      <c r="S107" s="239"/>
      <c r="T107" s="240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1" t="s">
        <v>134</v>
      </c>
      <c r="AU107" s="241" t="s">
        <v>78</v>
      </c>
      <c r="AV107" s="14" t="s">
        <v>76</v>
      </c>
      <c r="AW107" s="14" t="s">
        <v>135</v>
      </c>
      <c r="AX107" s="14" t="s">
        <v>68</v>
      </c>
      <c r="AY107" s="241" t="s">
        <v>126</v>
      </c>
    </row>
    <row r="108" s="15" customFormat="1">
      <c r="A108" s="15"/>
      <c r="B108" s="242"/>
      <c r="C108" s="243"/>
      <c r="D108" s="222" t="s">
        <v>134</v>
      </c>
      <c r="E108" s="244" t="s">
        <v>19</v>
      </c>
      <c r="F108" s="245" t="s">
        <v>137</v>
      </c>
      <c r="G108" s="243"/>
      <c r="H108" s="246">
        <v>5</v>
      </c>
      <c r="I108" s="247"/>
      <c r="J108" s="243"/>
      <c r="K108" s="243"/>
      <c r="L108" s="248"/>
      <c r="M108" s="249"/>
      <c r="N108" s="250"/>
      <c r="O108" s="250"/>
      <c r="P108" s="250"/>
      <c r="Q108" s="250"/>
      <c r="R108" s="250"/>
      <c r="S108" s="250"/>
      <c r="T108" s="251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T108" s="252" t="s">
        <v>134</v>
      </c>
      <c r="AU108" s="252" t="s">
        <v>78</v>
      </c>
      <c r="AV108" s="15" t="s">
        <v>138</v>
      </c>
      <c r="AW108" s="15" t="s">
        <v>135</v>
      </c>
      <c r="AX108" s="15" t="s">
        <v>68</v>
      </c>
      <c r="AY108" s="252" t="s">
        <v>126</v>
      </c>
    </row>
    <row r="109" s="16" customFormat="1">
      <c r="A109" s="16"/>
      <c r="B109" s="253"/>
      <c r="C109" s="254"/>
      <c r="D109" s="222" t="s">
        <v>134</v>
      </c>
      <c r="E109" s="255" t="s">
        <v>19</v>
      </c>
      <c r="F109" s="256" t="s">
        <v>139</v>
      </c>
      <c r="G109" s="254"/>
      <c r="H109" s="257">
        <v>5</v>
      </c>
      <c r="I109" s="258"/>
      <c r="J109" s="254"/>
      <c r="K109" s="254"/>
      <c r="L109" s="259"/>
      <c r="M109" s="260"/>
      <c r="N109" s="261"/>
      <c r="O109" s="261"/>
      <c r="P109" s="261"/>
      <c r="Q109" s="261"/>
      <c r="R109" s="261"/>
      <c r="S109" s="261"/>
      <c r="T109" s="262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T109" s="263" t="s">
        <v>134</v>
      </c>
      <c r="AU109" s="263" t="s">
        <v>78</v>
      </c>
      <c r="AV109" s="16" t="s">
        <v>133</v>
      </c>
      <c r="AW109" s="16" t="s">
        <v>135</v>
      </c>
      <c r="AX109" s="16" t="s">
        <v>76</v>
      </c>
      <c r="AY109" s="263" t="s">
        <v>126</v>
      </c>
    </row>
    <row r="110" s="2" customFormat="1" ht="16.5" customHeight="1">
      <c r="A110" s="41"/>
      <c r="B110" s="42"/>
      <c r="C110" s="207" t="s">
        <v>133</v>
      </c>
      <c r="D110" s="207" t="s">
        <v>128</v>
      </c>
      <c r="E110" s="208" t="s">
        <v>148</v>
      </c>
      <c r="F110" s="209" t="s">
        <v>149</v>
      </c>
      <c r="G110" s="210" t="s">
        <v>144</v>
      </c>
      <c r="H110" s="211">
        <v>2</v>
      </c>
      <c r="I110" s="212"/>
      <c r="J110" s="213">
        <f>ROUND(I110*H110,2)</f>
        <v>0</v>
      </c>
      <c r="K110" s="209" t="s">
        <v>150</v>
      </c>
      <c r="L110" s="47"/>
      <c r="M110" s="214" t="s">
        <v>19</v>
      </c>
      <c r="N110" s="215" t="s">
        <v>39</v>
      </c>
      <c r="O110" s="87"/>
      <c r="P110" s="216">
        <f>O110*H110</f>
        <v>0</v>
      </c>
      <c r="Q110" s="216">
        <v>0</v>
      </c>
      <c r="R110" s="216">
        <f>Q110*H110</f>
        <v>0</v>
      </c>
      <c r="S110" s="216">
        <v>0</v>
      </c>
      <c r="T110" s="217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18" t="s">
        <v>133</v>
      </c>
      <c r="AT110" s="218" t="s">
        <v>128</v>
      </c>
      <c r="AU110" s="218" t="s">
        <v>78</v>
      </c>
      <c r="AY110" s="20" t="s">
        <v>126</v>
      </c>
      <c r="BE110" s="219">
        <f>IF(N110="základní",J110,0)</f>
        <v>0</v>
      </c>
      <c r="BF110" s="219">
        <f>IF(N110="snížená",J110,0)</f>
        <v>0</v>
      </c>
      <c r="BG110" s="219">
        <f>IF(N110="zákl. přenesená",J110,0)</f>
        <v>0</v>
      </c>
      <c r="BH110" s="219">
        <f>IF(N110="sníž. přenesená",J110,0)</f>
        <v>0</v>
      </c>
      <c r="BI110" s="219">
        <f>IF(N110="nulová",J110,0)</f>
        <v>0</v>
      </c>
      <c r="BJ110" s="20" t="s">
        <v>76</v>
      </c>
      <c r="BK110" s="219">
        <f>ROUND(I110*H110,2)</f>
        <v>0</v>
      </c>
      <c r="BL110" s="20" t="s">
        <v>133</v>
      </c>
      <c r="BM110" s="218" t="s">
        <v>151</v>
      </c>
    </row>
    <row r="111" s="2" customFormat="1">
      <c r="A111" s="41"/>
      <c r="B111" s="42"/>
      <c r="C111" s="43"/>
      <c r="D111" s="264" t="s">
        <v>152</v>
      </c>
      <c r="E111" s="43"/>
      <c r="F111" s="265" t="s">
        <v>153</v>
      </c>
      <c r="G111" s="43"/>
      <c r="H111" s="43"/>
      <c r="I111" s="266"/>
      <c r="J111" s="43"/>
      <c r="K111" s="43"/>
      <c r="L111" s="47"/>
      <c r="M111" s="267"/>
      <c r="N111" s="268"/>
      <c r="O111" s="87"/>
      <c r="P111" s="87"/>
      <c r="Q111" s="87"/>
      <c r="R111" s="87"/>
      <c r="S111" s="87"/>
      <c r="T111" s="88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T111" s="20" t="s">
        <v>152</v>
      </c>
      <c r="AU111" s="20" t="s">
        <v>78</v>
      </c>
    </row>
    <row r="112" s="13" customFormat="1">
      <c r="A112" s="13"/>
      <c r="B112" s="220"/>
      <c r="C112" s="221"/>
      <c r="D112" s="222" t="s">
        <v>134</v>
      </c>
      <c r="E112" s="223" t="s">
        <v>19</v>
      </c>
      <c r="F112" s="224" t="s">
        <v>154</v>
      </c>
      <c r="G112" s="221"/>
      <c r="H112" s="225">
        <v>2</v>
      </c>
      <c r="I112" s="226"/>
      <c r="J112" s="221"/>
      <c r="K112" s="221"/>
      <c r="L112" s="227"/>
      <c r="M112" s="228"/>
      <c r="N112" s="229"/>
      <c r="O112" s="229"/>
      <c r="P112" s="229"/>
      <c r="Q112" s="229"/>
      <c r="R112" s="229"/>
      <c r="S112" s="229"/>
      <c r="T112" s="230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1" t="s">
        <v>134</v>
      </c>
      <c r="AU112" s="231" t="s">
        <v>78</v>
      </c>
      <c r="AV112" s="13" t="s">
        <v>78</v>
      </c>
      <c r="AW112" s="13" t="s">
        <v>135</v>
      </c>
      <c r="AX112" s="13" t="s">
        <v>68</v>
      </c>
      <c r="AY112" s="231" t="s">
        <v>126</v>
      </c>
    </row>
    <row r="113" s="14" customFormat="1">
      <c r="A113" s="14"/>
      <c r="B113" s="232"/>
      <c r="C113" s="233"/>
      <c r="D113" s="222" t="s">
        <v>134</v>
      </c>
      <c r="E113" s="234" t="s">
        <v>19</v>
      </c>
      <c r="F113" s="235" t="s">
        <v>155</v>
      </c>
      <c r="G113" s="233"/>
      <c r="H113" s="234" t="s">
        <v>19</v>
      </c>
      <c r="I113" s="236"/>
      <c r="J113" s="233"/>
      <c r="K113" s="233"/>
      <c r="L113" s="237"/>
      <c r="M113" s="238"/>
      <c r="N113" s="239"/>
      <c r="O113" s="239"/>
      <c r="P113" s="239"/>
      <c r="Q113" s="239"/>
      <c r="R113" s="239"/>
      <c r="S113" s="239"/>
      <c r="T113" s="240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1" t="s">
        <v>134</v>
      </c>
      <c r="AU113" s="241" t="s">
        <v>78</v>
      </c>
      <c r="AV113" s="14" t="s">
        <v>76</v>
      </c>
      <c r="AW113" s="14" t="s">
        <v>135</v>
      </c>
      <c r="AX113" s="14" t="s">
        <v>68</v>
      </c>
      <c r="AY113" s="241" t="s">
        <v>126</v>
      </c>
    </row>
    <row r="114" s="15" customFormat="1">
      <c r="A114" s="15"/>
      <c r="B114" s="242"/>
      <c r="C114" s="243"/>
      <c r="D114" s="222" t="s">
        <v>134</v>
      </c>
      <c r="E114" s="244" t="s">
        <v>19</v>
      </c>
      <c r="F114" s="245" t="s">
        <v>137</v>
      </c>
      <c r="G114" s="243"/>
      <c r="H114" s="246">
        <v>2</v>
      </c>
      <c r="I114" s="247"/>
      <c r="J114" s="243"/>
      <c r="K114" s="243"/>
      <c r="L114" s="248"/>
      <c r="M114" s="249"/>
      <c r="N114" s="250"/>
      <c r="O114" s="250"/>
      <c r="P114" s="250"/>
      <c r="Q114" s="250"/>
      <c r="R114" s="250"/>
      <c r="S114" s="250"/>
      <c r="T114" s="251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T114" s="252" t="s">
        <v>134</v>
      </c>
      <c r="AU114" s="252" t="s">
        <v>78</v>
      </c>
      <c r="AV114" s="15" t="s">
        <v>138</v>
      </c>
      <c r="AW114" s="15" t="s">
        <v>135</v>
      </c>
      <c r="AX114" s="15" t="s">
        <v>68</v>
      </c>
      <c r="AY114" s="252" t="s">
        <v>126</v>
      </c>
    </row>
    <row r="115" s="16" customFormat="1">
      <c r="A115" s="16"/>
      <c r="B115" s="253"/>
      <c r="C115" s="254"/>
      <c r="D115" s="222" t="s">
        <v>134</v>
      </c>
      <c r="E115" s="255" t="s">
        <v>19</v>
      </c>
      <c r="F115" s="256" t="s">
        <v>139</v>
      </c>
      <c r="G115" s="254"/>
      <c r="H115" s="257">
        <v>2</v>
      </c>
      <c r="I115" s="258"/>
      <c r="J115" s="254"/>
      <c r="K115" s="254"/>
      <c r="L115" s="259"/>
      <c r="M115" s="260"/>
      <c r="N115" s="261"/>
      <c r="O115" s="261"/>
      <c r="P115" s="261"/>
      <c r="Q115" s="261"/>
      <c r="R115" s="261"/>
      <c r="S115" s="261"/>
      <c r="T115" s="262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T115" s="263" t="s">
        <v>134</v>
      </c>
      <c r="AU115" s="263" t="s">
        <v>78</v>
      </c>
      <c r="AV115" s="16" t="s">
        <v>133</v>
      </c>
      <c r="AW115" s="16" t="s">
        <v>135</v>
      </c>
      <c r="AX115" s="16" t="s">
        <v>76</v>
      </c>
      <c r="AY115" s="263" t="s">
        <v>126</v>
      </c>
    </row>
    <row r="116" s="2" customFormat="1" ht="16.5" customHeight="1">
      <c r="A116" s="41"/>
      <c r="B116" s="42"/>
      <c r="C116" s="207" t="s">
        <v>146</v>
      </c>
      <c r="D116" s="207" t="s">
        <v>128</v>
      </c>
      <c r="E116" s="208" t="s">
        <v>156</v>
      </c>
      <c r="F116" s="209" t="s">
        <v>157</v>
      </c>
      <c r="G116" s="210" t="s">
        <v>158</v>
      </c>
      <c r="H116" s="211">
        <v>1.5</v>
      </c>
      <c r="I116" s="212"/>
      <c r="J116" s="213">
        <f>ROUND(I116*H116,2)</f>
        <v>0</v>
      </c>
      <c r="K116" s="209" t="s">
        <v>150</v>
      </c>
      <c r="L116" s="47"/>
      <c r="M116" s="214" t="s">
        <v>19</v>
      </c>
      <c r="N116" s="215" t="s">
        <v>39</v>
      </c>
      <c r="O116" s="87"/>
      <c r="P116" s="216">
        <f>O116*H116</f>
        <v>0</v>
      </c>
      <c r="Q116" s="216">
        <v>0</v>
      </c>
      <c r="R116" s="216">
        <f>Q116*H116</f>
        <v>0</v>
      </c>
      <c r="S116" s="216">
        <v>0</v>
      </c>
      <c r="T116" s="217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18" t="s">
        <v>133</v>
      </c>
      <c r="AT116" s="218" t="s">
        <v>128</v>
      </c>
      <c r="AU116" s="218" t="s">
        <v>78</v>
      </c>
      <c r="AY116" s="20" t="s">
        <v>126</v>
      </c>
      <c r="BE116" s="219">
        <f>IF(N116="základní",J116,0)</f>
        <v>0</v>
      </c>
      <c r="BF116" s="219">
        <f>IF(N116="snížená",J116,0)</f>
        <v>0</v>
      </c>
      <c r="BG116" s="219">
        <f>IF(N116="zákl. přenesená",J116,0)</f>
        <v>0</v>
      </c>
      <c r="BH116" s="219">
        <f>IF(N116="sníž. přenesená",J116,0)</f>
        <v>0</v>
      </c>
      <c r="BI116" s="219">
        <f>IF(N116="nulová",J116,0)</f>
        <v>0</v>
      </c>
      <c r="BJ116" s="20" t="s">
        <v>76</v>
      </c>
      <c r="BK116" s="219">
        <f>ROUND(I116*H116,2)</f>
        <v>0</v>
      </c>
      <c r="BL116" s="20" t="s">
        <v>133</v>
      </c>
      <c r="BM116" s="218" t="s">
        <v>159</v>
      </c>
    </row>
    <row r="117" s="2" customFormat="1">
      <c r="A117" s="41"/>
      <c r="B117" s="42"/>
      <c r="C117" s="43"/>
      <c r="D117" s="264" t="s">
        <v>152</v>
      </c>
      <c r="E117" s="43"/>
      <c r="F117" s="265" t="s">
        <v>160</v>
      </c>
      <c r="G117" s="43"/>
      <c r="H117" s="43"/>
      <c r="I117" s="266"/>
      <c r="J117" s="43"/>
      <c r="K117" s="43"/>
      <c r="L117" s="47"/>
      <c r="M117" s="267"/>
      <c r="N117" s="268"/>
      <c r="O117" s="87"/>
      <c r="P117" s="87"/>
      <c r="Q117" s="87"/>
      <c r="R117" s="87"/>
      <c r="S117" s="87"/>
      <c r="T117" s="88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T117" s="20" t="s">
        <v>152</v>
      </c>
      <c r="AU117" s="20" t="s">
        <v>78</v>
      </c>
    </row>
    <row r="118" s="13" customFormat="1">
      <c r="A118" s="13"/>
      <c r="B118" s="220"/>
      <c r="C118" s="221"/>
      <c r="D118" s="222" t="s">
        <v>134</v>
      </c>
      <c r="E118" s="223" t="s">
        <v>19</v>
      </c>
      <c r="F118" s="224" t="s">
        <v>161</v>
      </c>
      <c r="G118" s="221"/>
      <c r="H118" s="225">
        <v>1.5</v>
      </c>
      <c r="I118" s="226"/>
      <c r="J118" s="221"/>
      <c r="K118" s="221"/>
      <c r="L118" s="227"/>
      <c r="M118" s="228"/>
      <c r="N118" s="229"/>
      <c r="O118" s="229"/>
      <c r="P118" s="229"/>
      <c r="Q118" s="229"/>
      <c r="R118" s="229"/>
      <c r="S118" s="229"/>
      <c r="T118" s="230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1" t="s">
        <v>134</v>
      </c>
      <c r="AU118" s="231" t="s">
        <v>78</v>
      </c>
      <c r="AV118" s="13" t="s">
        <v>78</v>
      </c>
      <c r="AW118" s="13" t="s">
        <v>135</v>
      </c>
      <c r="AX118" s="13" t="s">
        <v>68</v>
      </c>
      <c r="AY118" s="231" t="s">
        <v>126</v>
      </c>
    </row>
    <row r="119" s="14" customFormat="1">
      <c r="A119" s="14"/>
      <c r="B119" s="232"/>
      <c r="C119" s="233"/>
      <c r="D119" s="222" t="s">
        <v>134</v>
      </c>
      <c r="E119" s="234" t="s">
        <v>19</v>
      </c>
      <c r="F119" s="235" t="s">
        <v>162</v>
      </c>
      <c r="G119" s="233"/>
      <c r="H119" s="234" t="s">
        <v>19</v>
      </c>
      <c r="I119" s="236"/>
      <c r="J119" s="233"/>
      <c r="K119" s="233"/>
      <c r="L119" s="237"/>
      <c r="M119" s="238"/>
      <c r="N119" s="239"/>
      <c r="O119" s="239"/>
      <c r="P119" s="239"/>
      <c r="Q119" s="239"/>
      <c r="R119" s="239"/>
      <c r="S119" s="239"/>
      <c r="T119" s="240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1" t="s">
        <v>134</v>
      </c>
      <c r="AU119" s="241" t="s">
        <v>78</v>
      </c>
      <c r="AV119" s="14" t="s">
        <v>76</v>
      </c>
      <c r="AW119" s="14" t="s">
        <v>135</v>
      </c>
      <c r="AX119" s="14" t="s">
        <v>68</v>
      </c>
      <c r="AY119" s="241" t="s">
        <v>126</v>
      </c>
    </row>
    <row r="120" s="15" customFormat="1">
      <c r="A120" s="15"/>
      <c r="B120" s="242"/>
      <c r="C120" s="243"/>
      <c r="D120" s="222" t="s">
        <v>134</v>
      </c>
      <c r="E120" s="244" t="s">
        <v>19</v>
      </c>
      <c r="F120" s="245" t="s">
        <v>137</v>
      </c>
      <c r="G120" s="243"/>
      <c r="H120" s="246">
        <v>1.5</v>
      </c>
      <c r="I120" s="247"/>
      <c r="J120" s="243"/>
      <c r="K120" s="243"/>
      <c r="L120" s="248"/>
      <c r="M120" s="249"/>
      <c r="N120" s="250"/>
      <c r="O120" s="250"/>
      <c r="P120" s="250"/>
      <c r="Q120" s="250"/>
      <c r="R120" s="250"/>
      <c r="S120" s="250"/>
      <c r="T120" s="251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T120" s="252" t="s">
        <v>134</v>
      </c>
      <c r="AU120" s="252" t="s">
        <v>78</v>
      </c>
      <c r="AV120" s="15" t="s">
        <v>138</v>
      </c>
      <c r="AW120" s="15" t="s">
        <v>135</v>
      </c>
      <c r="AX120" s="15" t="s">
        <v>68</v>
      </c>
      <c r="AY120" s="252" t="s">
        <v>126</v>
      </c>
    </row>
    <row r="121" s="16" customFormat="1">
      <c r="A121" s="16"/>
      <c r="B121" s="253"/>
      <c r="C121" s="254"/>
      <c r="D121" s="222" t="s">
        <v>134</v>
      </c>
      <c r="E121" s="255" t="s">
        <v>19</v>
      </c>
      <c r="F121" s="256" t="s">
        <v>139</v>
      </c>
      <c r="G121" s="254"/>
      <c r="H121" s="257">
        <v>1.5</v>
      </c>
      <c r="I121" s="258"/>
      <c r="J121" s="254"/>
      <c r="K121" s="254"/>
      <c r="L121" s="259"/>
      <c r="M121" s="260"/>
      <c r="N121" s="261"/>
      <c r="O121" s="261"/>
      <c r="P121" s="261"/>
      <c r="Q121" s="261"/>
      <c r="R121" s="261"/>
      <c r="S121" s="261"/>
      <c r="T121" s="262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T121" s="263" t="s">
        <v>134</v>
      </c>
      <c r="AU121" s="263" t="s">
        <v>78</v>
      </c>
      <c r="AV121" s="16" t="s">
        <v>133</v>
      </c>
      <c r="AW121" s="16" t="s">
        <v>135</v>
      </c>
      <c r="AX121" s="16" t="s">
        <v>76</v>
      </c>
      <c r="AY121" s="263" t="s">
        <v>126</v>
      </c>
    </row>
    <row r="122" s="2" customFormat="1" ht="21.75" customHeight="1">
      <c r="A122" s="41"/>
      <c r="B122" s="42"/>
      <c r="C122" s="207" t="s">
        <v>145</v>
      </c>
      <c r="D122" s="207" t="s">
        <v>128</v>
      </c>
      <c r="E122" s="208" t="s">
        <v>163</v>
      </c>
      <c r="F122" s="209" t="s">
        <v>164</v>
      </c>
      <c r="G122" s="210" t="s">
        <v>165</v>
      </c>
      <c r="H122" s="211">
        <v>2.75</v>
      </c>
      <c r="I122" s="212"/>
      <c r="J122" s="213">
        <f>ROUND(I122*H122,2)</f>
        <v>0</v>
      </c>
      <c r="K122" s="209" t="s">
        <v>150</v>
      </c>
      <c r="L122" s="47"/>
      <c r="M122" s="214" t="s">
        <v>19</v>
      </c>
      <c r="N122" s="215" t="s">
        <v>39</v>
      </c>
      <c r="O122" s="87"/>
      <c r="P122" s="216">
        <f>O122*H122</f>
        <v>0</v>
      </c>
      <c r="Q122" s="216">
        <v>0</v>
      </c>
      <c r="R122" s="216">
        <f>Q122*H122</f>
        <v>0</v>
      </c>
      <c r="S122" s="216">
        <v>0</v>
      </c>
      <c r="T122" s="217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18" t="s">
        <v>133</v>
      </c>
      <c r="AT122" s="218" t="s">
        <v>128</v>
      </c>
      <c r="AU122" s="218" t="s">
        <v>78</v>
      </c>
      <c r="AY122" s="20" t="s">
        <v>126</v>
      </c>
      <c r="BE122" s="219">
        <f>IF(N122="základní",J122,0)</f>
        <v>0</v>
      </c>
      <c r="BF122" s="219">
        <f>IF(N122="snížená",J122,0)</f>
        <v>0</v>
      </c>
      <c r="BG122" s="219">
        <f>IF(N122="zákl. přenesená",J122,0)</f>
        <v>0</v>
      </c>
      <c r="BH122" s="219">
        <f>IF(N122="sníž. přenesená",J122,0)</f>
        <v>0</v>
      </c>
      <c r="BI122" s="219">
        <f>IF(N122="nulová",J122,0)</f>
        <v>0</v>
      </c>
      <c r="BJ122" s="20" t="s">
        <v>76</v>
      </c>
      <c r="BK122" s="219">
        <f>ROUND(I122*H122,2)</f>
        <v>0</v>
      </c>
      <c r="BL122" s="20" t="s">
        <v>133</v>
      </c>
      <c r="BM122" s="218" t="s">
        <v>8</v>
      </c>
    </row>
    <row r="123" s="2" customFormat="1">
      <c r="A123" s="41"/>
      <c r="B123" s="42"/>
      <c r="C123" s="43"/>
      <c r="D123" s="264" t="s">
        <v>152</v>
      </c>
      <c r="E123" s="43"/>
      <c r="F123" s="265" t="s">
        <v>166</v>
      </c>
      <c r="G123" s="43"/>
      <c r="H123" s="43"/>
      <c r="I123" s="266"/>
      <c r="J123" s="43"/>
      <c r="K123" s="43"/>
      <c r="L123" s="47"/>
      <c r="M123" s="267"/>
      <c r="N123" s="268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20" t="s">
        <v>152</v>
      </c>
      <c r="AU123" s="20" t="s">
        <v>78</v>
      </c>
    </row>
    <row r="124" s="13" customFormat="1">
      <c r="A124" s="13"/>
      <c r="B124" s="220"/>
      <c r="C124" s="221"/>
      <c r="D124" s="222" t="s">
        <v>134</v>
      </c>
      <c r="E124" s="223" t="s">
        <v>19</v>
      </c>
      <c r="F124" s="224" t="s">
        <v>167</v>
      </c>
      <c r="G124" s="221"/>
      <c r="H124" s="225">
        <v>1.5</v>
      </c>
      <c r="I124" s="226"/>
      <c r="J124" s="221"/>
      <c r="K124" s="221"/>
      <c r="L124" s="227"/>
      <c r="M124" s="228"/>
      <c r="N124" s="229"/>
      <c r="O124" s="229"/>
      <c r="P124" s="229"/>
      <c r="Q124" s="229"/>
      <c r="R124" s="229"/>
      <c r="S124" s="229"/>
      <c r="T124" s="230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1" t="s">
        <v>134</v>
      </c>
      <c r="AU124" s="231" t="s">
        <v>78</v>
      </c>
      <c r="AV124" s="13" t="s">
        <v>78</v>
      </c>
      <c r="AW124" s="13" t="s">
        <v>135</v>
      </c>
      <c r="AX124" s="13" t="s">
        <v>68</v>
      </c>
      <c r="AY124" s="231" t="s">
        <v>126</v>
      </c>
    </row>
    <row r="125" s="14" customFormat="1">
      <c r="A125" s="14"/>
      <c r="B125" s="232"/>
      <c r="C125" s="233"/>
      <c r="D125" s="222" t="s">
        <v>134</v>
      </c>
      <c r="E125" s="234" t="s">
        <v>19</v>
      </c>
      <c r="F125" s="235" t="s">
        <v>168</v>
      </c>
      <c r="G125" s="233"/>
      <c r="H125" s="234" t="s">
        <v>19</v>
      </c>
      <c r="I125" s="236"/>
      <c r="J125" s="233"/>
      <c r="K125" s="233"/>
      <c r="L125" s="237"/>
      <c r="M125" s="238"/>
      <c r="N125" s="239"/>
      <c r="O125" s="239"/>
      <c r="P125" s="239"/>
      <c r="Q125" s="239"/>
      <c r="R125" s="239"/>
      <c r="S125" s="239"/>
      <c r="T125" s="240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41" t="s">
        <v>134</v>
      </c>
      <c r="AU125" s="241" t="s">
        <v>78</v>
      </c>
      <c r="AV125" s="14" t="s">
        <v>76</v>
      </c>
      <c r="AW125" s="14" t="s">
        <v>135</v>
      </c>
      <c r="AX125" s="14" t="s">
        <v>68</v>
      </c>
      <c r="AY125" s="241" t="s">
        <v>126</v>
      </c>
    </row>
    <row r="126" s="15" customFormat="1">
      <c r="A126" s="15"/>
      <c r="B126" s="242"/>
      <c r="C126" s="243"/>
      <c r="D126" s="222" t="s">
        <v>134</v>
      </c>
      <c r="E126" s="244" t="s">
        <v>19</v>
      </c>
      <c r="F126" s="245" t="s">
        <v>137</v>
      </c>
      <c r="G126" s="243"/>
      <c r="H126" s="246">
        <v>1.5</v>
      </c>
      <c r="I126" s="247"/>
      <c r="J126" s="243"/>
      <c r="K126" s="243"/>
      <c r="L126" s="248"/>
      <c r="M126" s="249"/>
      <c r="N126" s="250"/>
      <c r="O126" s="250"/>
      <c r="P126" s="250"/>
      <c r="Q126" s="250"/>
      <c r="R126" s="250"/>
      <c r="S126" s="250"/>
      <c r="T126" s="251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T126" s="252" t="s">
        <v>134</v>
      </c>
      <c r="AU126" s="252" t="s">
        <v>78</v>
      </c>
      <c r="AV126" s="15" t="s">
        <v>138</v>
      </c>
      <c r="AW126" s="15" t="s">
        <v>135</v>
      </c>
      <c r="AX126" s="15" t="s">
        <v>68</v>
      </c>
      <c r="AY126" s="252" t="s">
        <v>126</v>
      </c>
    </row>
    <row r="127" s="13" customFormat="1">
      <c r="A127" s="13"/>
      <c r="B127" s="220"/>
      <c r="C127" s="221"/>
      <c r="D127" s="222" t="s">
        <v>134</v>
      </c>
      <c r="E127" s="223" t="s">
        <v>19</v>
      </c>
      <c r="F127" s="224" t="s">
        <v>169</v>
      </c>
      <c r="G127" s="221"/>
      <c r="H127" s="225">
        <v>1.25</v>
      </c>
      <c r="I127" s="226"/>
      <c r="J127" s="221"/>
      <c r="K127" s="221"/>
      <c r="L127" s="227"/>
      <c r="M127" s="228"/>
      <c r="N127" s="229"/>
      <c r="O127" s="229"/>
      <c r="P127" s="229"/>
      <c r="Q127" s="229"/>
      <c r="R127" s="229"/>
      <c r="S127" s="229"/>
      <c r="T127" s="230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1" t="s">
        <v>134</v>
      </c>
      <c r="AU127" s="231" t="s">
        <v>78</v>
      </c>
      <c r="AV127" s="13" t="s">
        <v>78</v>
      </c>
      <c r="AW127" s="13" t="s">
        <v>135</v>
      </c>
      <c r="AX127" s="13" t="s">
        <v>68</v>
      </c>
      <c r="AY127" s="231" t="s">
        <v>126</v>
      </c>
    </row>
    <row r="128" s="14" customFormat="1">
      <c r="A128" s="14"/>
      <c r="B128" s="232"/>
      <c r="C128" s="233"/>
      <c r="D128" s="222" t="s">
        <v>134</v>
      </c>
      <c r="E128" s="234" t="s">
        <v>19</v>
      </c>
      <c r="F128" s="235" t="s">
        <v>170</v>
      </c>
      <c r="G128" s="233"/>
      <c r="H128" s="234" t="s">
        <v>19</v>
      </c>
      <c r="I128" s="236"/>
      <c r="J128" s="233"/>
      <c r="K128" s="233"/>
      <c r="L128" s="237"/>
      <c r="M128" s="238"/>
      <c r="N128" s="239"/>
      <c r="O128" s="239"/>
      <c r="P128" s="239"/>
      <c r="Q128" s="239"/>
      <c r="R128" s="239"/>
      <c r="S128" s="239"/>
      <c r="T128" s="240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1" t="s">
        <v>134</v>
      </c>
      <c r="AU128" s="241" t="s">
        <v>78</v>
      </c>
      <c r="AV128" s="14" t="s">
        <v>76</v>
      </c>
      <c r="AW128" s="14" t="s">
        <v>135</v>
      </c>
      <c r="AX128" s="14" t="s">
        <v>68</v>
      </c>
      <c r="AY128" s="241" t="s">
        <v>126</v>
      </c>
    </row>
    <row r="129" s="15" customFormat="1">
      <c r="A129" s="15"/>
      <c r="B129" s="242"/>
      <c r="C129" s="243"/>
      <c r="D129" s="222" t="s">
        <v>134</v>
      </c>
      <c r="E129" s="244" t="s">
        <v>19</v>
      </c>
      <c r="F129" s="245" t="s">
        <v>137</v>
      </c>
      <c r="G129" s="243"/>
      <c r="H129" s="246">
        <v>1.25</v>
      </c>
      <c r="I129" s="247"/>
      <c r="J129" s="243"/>
      <c r="K129" s="243"/>
      <c r="L129" s="248"/>
      <c r="M129" s="249"/>
      <c r="N129" s="250"/>
      <c r="O129" s="250"/>
      <c r="P129" s="250"/>
      <c r="Q129" s="250"/>
      <c r="R129" s="250"/>
      <c r="S129" s="250"/>
      <c r="T129" s="251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52" t="s">
        <v>134</v>
      </c>
      <c r="AU129" s="252" t="s">
        <v>78</v>
      </c>
      <c r="AV129" s="15" t="s">
        <v>138</v>
      </c>
      <c r="AW129" s="15" t="s">
        <v>135</v>
      </c>
      <c r="AX129" s="15" t="s">
        <v>68</v>
      </c>
      <c r="AY129" s="252" t="s">
        <v>126</v>
      </c>
    </row>
    <row r="130" s="16" customFormat="1">
      <c r="A130" s="16"/>
      <c r="B130" s="253"/>
      <c r="C130" s="254"/>
      <c r="D130" s="222" t="s">
        <v>134</v>
      </c>
      <c r="E130" s="255" t="s">
        <v>19</v>
      </c>
      <c r="F130" s="256" t="s">
        <v>139</v>
      </c>
      <c r="G130" s="254"/>
      <c r="H130" s="257">
        <v>2.75</v>
      </c>
      <c r="I130" s="258"/>
      <c r="J130" s="254"/>
      <c r="K130" s="254"/>
      <c r="L130" s="259"/>
      <c r="M130" s="260"/>
      <c r="N130" s="261"/>
      <c r="O130" s="261"/>
      <c r="P130" s="261"/>
      <c r="Q130" s="261"/>
      <c r="R130" s="261"/>
      <c r="S130" s="261"/>
      <c r="T130" s="262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T130" s="263" t="s">
        <v>134</v>
      </c>
      <c r="AU130" s="263" t="s">
        <v>78</v>
      </c>
      <c r="AV130" s="16" t="s">
        <v>133</v>
      </c>
      <c r="AW130" s="16" t="s">
        <v>135</v>
      </c>
      <c r="AX130" s="16" t="s">
        <v>76</v>
      </c>
      <c r="AY130" s="263" t="s">
        <v>126</v>
      </c>
    </row>
    <row r="131" s="2" customFormat="1" ht="16.5" customHeight="1">
      <c r="A131" s="41"/>
      <c r="B131" s="42"/>
      <c r="C131" s="207" t="s">
        <v>171</v>
      </c>
      <c r="D131" s="207" t="s">
        <v>128</v>
      </c>
      <c r="E131" s="208" t="s">
        <v>172</v>
      </c>
      <c r="F131" s="209" t="s">
        <v>173</v>
      </c>
      <c r="G131" s="210" t="s">
        <v>165</v>
      </c>
      <c r="H131" s="211">
        <v>0.47999999999999998</v>
      </c>
      <c r="I131" s="212"/>
      <c r="J131" s="213">
        <f>ROUND(I131*H131,2)</f>
        <v>0</v>
      </c>
      <c r="K131" s="209" t="s">
        <v>150</v>
      </c>
      <c r="L131" s="47"/>
      <c r="M131" s="214" t="s">
        <v>19</v>
      </c>
      <c r="N131" s="215" t="s">
        <v>39</v>
      </c>
      <c r="O131" s="87"/>
      <c r="P131" s="216">
        <f>O131*H131</f>
        <v>0</v>
      </c>
      <c r="Q131" s="216">
        <v>0</v>
      </c>
      <c r="R131" s="216">
        <f>Q131*H131</f>
        <v>0</v>
      </c>
      <c r="S131" s="216">
        <v>0</v>
      </c>
      <c r="T131" s="217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18" t="s">
        <v>133</v>
      </c>
      <c r="AT131" s="218" t="s">
        <v>128</v>
      </c>
      <c r="AU131" s="218" t="s">
        <v>78</v>
      </c>
      <c r="AY131" s="20" t="s">
        <v>126</v>
      </c>
      <c r="BE131" s="219">
        <f>IF(N131="základní",J131,0)</f>
        <v>0</v>
      </c>
      <c r="BF131" s="219">
        <f>IF(N131="snížená",J131,0)</f>
        <v>0</v>
      </c>
      <c r="BG131" s="219">
        <f>IF(N131="zákl. přenesená",J131,0)</f>
        <v>0</v>
      </c>
      <c r="BH131" s="219">
        <f>IF(N131="sníž. přenesená",J131,0)</f>
        <v>0</v>
      </c>
      <c r="BI131" s="219">
        <f>IF(N131="nulová",J131,0)</f>
        <v>0</v>
      </c>
      <c r="BJ131" s="20" t="s">
        <v>76</v>
      </c>
      <c r="BK131" s="219">
        <f>ROUND(I131*H131,2)</f>
        <v>0</v>
      </c>
      <c r="BL131" s="20" t="s">
        <v>133</v>
      </c>
      <c r="BM131" s="218" t="s">
        <v>174</v>
      </c>
    </row>
    <row r="132" s="2" customFormat="1">
      <c r="A132" s="41"/>
      <c r="B132" s="42"/>
      <c r="C132" s="43"/>
      <c r="D132" s="264" t="s">
        <v>152</v>
      </c>
      <c r="E132" s="43"/>
      <c r="F132" s="265" t="s">
        <v>175</v>
      </c>
      <c r="G132" s="43"/>
      <c r="H132" s="43"/>
      <c r="I132" s="266"/>
      <c r="J132" s="43"/>
      <c r="K132" s="43"/>
      <c r="L132" s="47"/>
      <c r="M132" s="267"/>
      <c r="N132" s="268"/>
      <c r="O132" s="87"/>
      <c r="P132" s="87"/>
      <c r="Q132" s="87"/>
      <c r="R132" s="87"/>
      <c r="S132" s="87"/>
      <c r="T132" s="88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20" t="s">
        <v>152</v>
      </c>
      <c r="AU132" s="20" t="s">
        <v>78</v>
      </c>
    </row>
    <row r="133" s="13" customFormat="1">
      <c r="A133" s="13"/>
      <c r="B133" s="220"/>
      <c r="C133" s="221"/>
      <c r="D133" s="222" t="s">
        <v>134</v>
      </c>
      <c r="E133" s="223" t="s">
        <v>19</v>
      </c>
      <c r="F133" s="224" t="s">
        <v>176</v>
      </c>
      <c r="G133" s="221"/>
      <c r="H133" s="225">
        <v>0.48000000000000009</v>
      </c>
      <c r="I133" s="226"/>
      <c r="J133" s="221"/>
      <c r="K133" s="221"/>
      <c r="L133" s="227"/>
      <c r="M133" s="228"/>
      <c r="N133" s="229"/>
      <c r="O133" s="229"/>
      <c r="P133" s="229"/>
      <c r="Q133" s="229"/>
      <c r="R133" s="229"/>
      <c r="S133" s="229"/>
      <c r="T133" s="230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1" t="s">
        <v>134</v>
      </c>
      <c r="AU133" s="231" t="s">
        <v>78</v>
      </c>
      <c r="AV133" s="13" t="s">
        <v>78</v>
      </c>
      <c r="AW133" s="13" t="s">
        <v>135</v>
      </c>
      <c r="AX133" s="13" t="s">
        <v>68</v>
      </c>
      <c r="AY133" s="231" t="s">
        <v>126</v>
      </c>
    </row>
    <row r="134" s="14" customFormat="1">
      <c r="A134" s="14"/>
      <c r="B134" s="232"/>
      <c r="C134" s="233"/>
      <c r="D134" s="222" t="s">
        <v>134</v>
      </c>
      <c r="E134" s="234" t="s">
        <v>19</v>
      </c>
      <c r="F134" s="235" t="s">
        <v>177</v>
      </c>
      <c r="G134" s="233"/>
      <c r="H134" s="234" t="s">
        <v>19</v>
      </c>
      <c r="I134" s="236"/>
      <c r="J134" s="233"/>
      <c r="K134" s="233"/>
      <c r="L134" s="237"/>
      <c r="M134" s="238"/>
      <c r="N134" s="239"/>
      <c r="O134" s="239"/>
      <c r="P134" s="239"/>
      <c r="Q134" s="239"/>
      <c r="R134" s="239"/>
      <c r="S134" s="239"/>
      <c r="T134" s="240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41" t="s">
        <v>134</v>
      </c>
      <c r="AU134" s="241" t="s">
        <v>78</v>
      </c>
      <c r="AV134" s="14" t="s">
        <v>76</v>
      </c>
      <c r="AW134" s="14" t="s">
        <v>135</v>
      </c>
      <c r="AX134" s="14" t="s">
        <v>68</v>
      </c>
      <c r="AY134" s="241" t="s">
        <v>126</v>
      </c>
    </row>
    <row r="135" s="15" customFormat="1">
      <c r="A135" s="15"/>
      <c r="B135" s="242"/>
      <c r="C135" s="243"/>
      <c r="D135" s="222" t="s">
        <v>134</v>
      </c>
      <c r="E135" s="244" t="s">
        <v>19</v>
      </c>
      <c r="F135" s="245" t="s">
        <v>137</v>
      </c>
      <c r="G135" s="243"/>
      <c r="H135" s="246">
        <v>0.48000000000000009</v>
      </c>
      <c r="I135" s="247"/>
      <c r="J135" s="243"/>
      <c r="K135" s="243"/>
      <c r="L135" s="248"/>
      <c r="M135" s="249"/>
      <c r="N135" s="250"/>
      <c r="O135" s="250"/>
      <c r="P135" s="250"/>
      <c r="Q135" s="250"/>
      <c r="R135" s="250"/>
      <c r="S135" s="250"/>
      <c r="T135" s="251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52" t="s">
        <v>134</v>
      </c>
      <c r="AU135" s="252" t="s">
        <v>78</v>
      </c>
      <c r="AV135" s="15" t="s">
        <v>138</v>
      </c>
      <c r="AW135" s="15" t="s">
        <v>135</v>
      </c>
      <c r="AX135" s="15" t="s">
        <v>68</v>
      </c>
      <c r="AY135" s="252" t="s">
        <v>126</v>
      </c>
    </row>
    <row r="136" s="16" customFormat="1">
      <c r="A136" s="16"/>
      <c r="B136" s="253"/>
      <c r="C136" s="254"/>
      <c r="D136" s="222" t="s">
        <v>134</v>
      </c>
      <c r="E136" s="255" t="s">
        <v>19</v>
      </c>
      <c r="F136" s="256" t="s">
        <v>139</v>
      </c>
      <c r="G136" s="254"/>
      <c r="H136" s="257">
        <v>0.48000000000000009</v>
      </c>
      <c r="I136" s="258"/>
      <c r="J136" s="254"/>
      <c r="K136" s="254"/>
      <c r="L136" s="259"/>
      <c r="M136" s="260"/>
      <c r="N136" s="261"/>
      <c r="O136" s="261"/>
      <c r="P136" s="261"/>
      <c r="Q136" s="261"/>
      <c r="R136" s="261"/>
      <c r="S136" s="261"/>
      <c r="T136" s="262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T136" s="263" t="s">
        <v>134</v>
      </c>
      <c r="AU136" s="263" t="s">
        <v>78</v>
      </c>
      <c r="AV136" s="16" t="s">
        <v>133</v>
      </c>
      <c r="AW136" s="16" t="s">
        <v>135</v>
      </c>
      <c r="AX136" s="16" t="s">
        <v>76</v>
      </c>
      <c r="AY136" s="263" t="s">
        <v>126</v>
      </c>
    </row>
    <row r="137" s="2" customFormat="1" ht="21.75" customHeight="1">
      <c r="A137" s="41"/>
      <c r="B137" s="42"/>
      <c r="C137" s="207" t="s">
        <v>151</v>
      </c>
      <c r="D137" s="207" t="s">
        <v>128</v>
      </c>
      <c r="E137" s="208" t="s">
        <v>178</v>
      </c>
      <c r="F137" s="209" t="s">
        <v>179</v>
      </c>
      <c r="G137" s="210" t="s">
        <v>165</v>
      </c>
      <c r="H137" s="211">
        <v>19.916</v>
      </c>
      <c r="I137" s="212"/>
      <c r="J137" s="213">
        <f>ROUND(I137*H137,2)</f>
        <v>0</v>
      </c>
      <c r="K137" s="209" t="s">
        <v>150</v>
      </c>
      <c r="L137" s="47"/>
      <c r="M137" s="214" t="s">
        <v>19</v>
      </c>
      <c r="N137" s="215" t="s">
        <v>39</v>
      </c>
      <c r="O137" s="87"/>
      <c r="P137" s="216">
        <f>O137*H137</f>
        <v>0</v>
      </c>
      <c r="Q137" s="216">
        <v>0</v>
      </c>
      <c r="R137" s="216">
        <f>Q137*H137</f>
        <v>0</v>
      </c>
      <c r="S137" s="216">
        <v>0</v>
      </c>
      <c r="T137" s="217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18" t="s">
        <v>133</v>
      </c>
      <c r="AT137" s="218" t="s">
        <v>128</v>
      </c>
      <c r="AU137" s="218" t="s">
        <v>78</v>
      </c>
      <c r="AY137" s="20" t="s">
        <v>126</v>
      </c>
      <c r="BE137" s="219">
        <f>IF(N137="základní",J137,0)</f>
        <v>0</v>
      </c>
      <c r="BF137" s="219">
        <f>IF(N137="snížená",J137,0)</f>
        <v>0</v>
      </c>
      <c r="BG137" s="219">
        <f>IF(N137="zákl. přenesená",J137,0)</f>
        <v>0</v>
      </c>
      <c r="BH137" s="219">
        <f>IF(N137="sníž. přenesená",J137,0)</f>
        <v>0</v>
      </c>
      <c r="BI137" s="219">
        <f>IF(N137="nulová",J137,0)</f>
        <v>0</v>
      </c>
      <c r="BJ137" s="20" t="s">
        <v>76</v>
      </c>
      <c r="BK137" s="219">
        <f>ROUND(I137*H137,2)</f>
        <v>0</v>
      </c>
      <c r="BL137" s="20" t="s">
        <v>133</v>
      </c>
      <c r="BM137" s="218" t="s">
        <v>180</v>
      </c>
    </row>
    <row r="138" s="2" customFormat="1">
      <c r="A138" s="41"/>
      <c r="B138" s="42"/>
      <c r="C138" s="43"/>
      <c r="D138" s="264" t="s">
        <v>152</v>
      </c>
      <c r="E138" s="43"/>
      <c r="F138" s="265" t="s">
        <v>181</v>
      </c>
      <c r="G138" s="43"/>
      <c r="H138" s="43"/>
      <c r="I138" s="266"/>
      <c r="J138" s="43"/>
      <c r="K138" s="43"/>
      <c r="L138" s="47"/>
      <c r="M138" s="267"/>
      <c r="N138" s="268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20" t="s">
        <v>152</v>
      </c>
      <c r="AU138" s="20" t="s">
        <v>78</v>
      </c>
    </row>
    <row r="139" s="13" customFormat="1">
      <c r="A139" s="13"/>
      <c r="B139" s="220"/>
      <c r="C139" s="221"/>
      <c r="D139" s="222" t="s">
        <v>134</v>
      </c>
      <c r="E139" s="223" t="s">
        <v>19</v>
      </c>
      <c r="F139" s="224" t="s">
        <v>182</v>
      </c>
      <c r="G139" s="221"/>
      <c r="H139" s="225">
        <v>2.75</v>
      </c>
      <c r="I139" s="226"/>
      <c r="J139" s="221"/>
      <c r="K139" s="221"/>
      <c r="L139" s="227"/>
      <c r="M139" s="228"/>
      <c r="N139" s="229"/>
      <c r="O139" s="229"/>
      <c r="P139" s="229"/>
      <c r="Q139" s="229"/>
      <c r="R139" s="229"/>
      <c r="S139" s="229"/>
      <c r="T139" s="230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1" t="s">
        <v>134</v>
      </c>
      <c r="AU139" s="231" t="s">
        <v>78</v>
      </c>
      <c r="AV139" s="13" t="s">
        <v>78</v>
      </c>
      <c r="AW139" s="13" t="s">
        <v>135</v>
      </c>
      <c r="AX139" s="13" t="s">
        <v>68</v>
      </c>
      <c r="AY139" s="231" t="s">
        <v>126</v>
      </c>
    </row>
    <row r="140" s="14" customFormat="1">
      <c r="A140" s="14"/>
      <c r="B140" s="232"/>
      <c r="C140" s="233"/>
      <c r="D140" s="222" t="s">
        <v>134</v>
      </c>
      <c r="E140" s="234" t="s">
        <v>19</v>
      </c>
      <c r="F140" s="235" t="s">
        <v>183</v>
      </c>
      <c r="G140" s="233"/>
      <c r="H140" s="234" t="s">
        <v>19</v>
      </c>
      <c r="I140" s="236"/>
      <c r="J140" s="233"/>
      <c r="K140" s="233"/>
      <c r="L140" s="237"/>
      <c r="M140" s="238"/>
      <c r="N140" s="239"/>
      <c r="O140" s="239"/>
      <c r="P140" s="239"/>
      <c r="Q140" s="239"/>
      <c r="R140" s="239"/>
      <c r="S140" s="239"/>
      <c r="T140" s="240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41" t="s">
        <v>134</v>
      </c>
      <c r="AU140" s="241" t="s">
        <v>78</v>
      </c>
      <c r="AV140" s="14" t="s">
        <v>76</v>
      </c>
      <c r="AW140" s="14" t="s">
        <v>135</v>
      </c>
      <c r="AX140" s="14" t="s">
        <v>68</v>
      </c>
      <c r="AY140" s="241" t="s">
        <v>126</v>
      </c>
    </row>
    <row r="141" s="13" customFormat="1">
      <c r="A141" s="13"/>
      <c r="B141" s="220"/>
      <c r="C141" s="221"/>
      <c r="D141" s="222" t="s">
        <v>134</v>
      </c>
      <c r="E141" s="223" t="s">
        <v>19</v>
      </c>
      <c r="F141" s="224" t="s">
        <v>184</v>
      </c>
      <c r="G141" s="221"/>
      <c r="H141" s="225">
        <v>0.27000000000000002</v>
      </c>
      <c r="I141" s="226"/>
      <c r="J141" s="221"/>
      <c r="K141" s="221"/>
      <c r="L141" s="227"/>
      <c r="M141" s="228"/>
      <c r="N141" s="229"/>
      <c r="O141" s="229"/>
      <c r="P141" s="229"/>
      <c r="Q141" s="229"/>
      <c r="R141" s="229"/>
      <c r="S141" s="229"/>
      <c r="T141" s="230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1" t="s">
        <v>134</v>
      </c>
      <c r="AU141" s="231" t="s">
        <v>78</v>
      </c>
      <c r="AV141" s="13" t="s">
        <v>78</v>
      </c>
      <c r="AW141" s="13" t="s">
        <v>135</v>
      </c>
      <c r="AX141" s="13" t="s">
        <v>68</v>
      </c>
      <c r="AY141" s="231" t="s">
        <v>126</v>
      </c>
    </row>
    <row r="142" s="14" customFormat="1">
      <c r="A142" s="14"/>
      <c r="B142" s="232"/>
      <c r="C142" s="233"/>
      <c r="D142" s="222" t="s">
        <v>134</v>
      </c>
      <c r="E142" s="234" t="s">
        <v>19</v>
      </c>
      <c r="F142" s="235" t="s">
        <v>185</v>
      </c>
      <c r="G142" s="233"/>
      <c r="H142" s="234" t="s">
        <v>19</v>
      </c>
      <c r="I142" s="236"/>
      <c r="J142" s="233"/>
      <c r="K142" s="233"/>
      <c r="L142" s="237"/>
      <c r="M142" s="238"/>
      <c r="N142" s="239"/>
      <c r="O142" s="239"/>
      <c r="P142" s="239"/>
      <c r="Q142" s="239"/>
      <c r="R142" s="239"/>
      <c r="S142" s="239"/>
      <c r="T142" s="240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41" t="s">
        <v>134</v>
      </c>
      <c r="AU142" s="241" t="s">
        <v>78</v>
      </c>
      <c r="AV142" s="14" t="s">
        <v>76</v>
      </c>
      <c r="AW142" s="14" t="s">
        <v>135</v>
      </c>
      <c r="AX142" s="14" t="s">
        <v>68</v>
      </c>
      <c r="AY142" s="241" t="s">
        <v>126</v>
      </c>
    </row>
    <row r="143" s="15" customFormat="1">
      <c r="A143" s="15"/>
      <c r="B143" s="242"/>
      <c r="C143" s="243"/>
      <c r="D143" s="222" t="s">
        <v>134</v>
      </c>
      <c r="E143" s="244" t="s">
        <v>19</v>
      </c>
      <c r="F143" s="245" t="s">
        <v>137</v>
      </c>
      <c r="G143" s="243"/>
      <c r="H143" s="246">
        <v>3.02</v>
      </c>
      <c r="I143" s="247"/>
      <c r="J143" s="243"/>
      <c r="K143" s="243"/>
      <c r="L143" s="248"/>
      <c r="M143" s="249"/>
      <c r="N143" s="250"/>
      <c r="O143" s="250"/>
      <c r="P143" s="250"/>
      <c r="Q143" s="250"/>
      <c r="R143" s="250"/>
      <c r="S143" s="250"/>
      <c r="T143" s="251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52" t="s">
        <v>134</v>
      </c>
      <c r="AU143" s="252" t="s">
        <v>78</v>
      </c>
      <c r="AV143" s="15" t="s">
        <v>138</v>
      </c>
      <c r="AW143" s="15" t="s">
        <v>135</v>
      </c>
      <c r="AX143" s="15" t="s">
        <v>68</v>
      </c>
      <c r="AY143" s="252" t="s">
        <v>126</v>
      </c>
    </row>
    <row r="144" s="13" customFormat="1">
      <c r="A144" s="13"/>
      <c r="B144" s="220"/>
      <c r="C144" s="221"/>
      <c r="D144" s="222" t="s">
        <v>134</v>
      </c>
      <c r="E144" s="223" t="s">
        <v>19</v>
      </c>
      <c r="F144" s="224" t="s">
        <v>186</v>
      </c>
      <c r="G144" s="221"/>
      <c r="H144" s="225">
        <v>16.896000000000001</v>
      </c>
      <c r="I144" s="226"/>
      <c r="J144" s="221"/>
      <c r="K144" s="221"/>
      <c r="L144" s="227"/>
      <c r="M144" s="228"/>
      <c r="N144" s="229"/>
      <c r="O144" s="229"/>
      <c r="P144" s="229"/>
      <c r="Q144" s="229"/>
      <c r="R144" s="229"/>
      <c r="S144" s="229"/>
      <c r="T144" s="230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1" t="s">
        <v>134</v>
      </c>
      <c r="AU144" s="231" t="s">
        <v>78</v>
      </c>
      <c r="AV144" s="13" t="s">
        <v>78</v>
      </c>
      <c r="AW144" s="13" t="s">
        <v>135</v>
      </c>
      <c r="AX144" s="13" t="s">
        <v>68</v>
      </c>
      <c r="AY144" s="231" t="s">
        <v>126</v>
      </c>
    </row>
    <row r="145" s="14" customFormat="1">
      <c r="A145" s="14"/>
      <c r="B145" s="232"/>
      <c r="C145" s="233"/>
      <c r="D145" s="222" t="s">
        <v>134</v>
      </c>
      <c r="E145" s="234" t="s">
        <v>19</v>
      </c>
      <c r="F145" s="235" t="s">
        <v>187</v>
      </c>
      <c r="G145" s="233"/>
      <c r="H145" s="234" t="s">
        <v>19</v>
      </c>
      <c r="I145" s="236"/>
      <c r="J145" s="233"/>
      <c r="K145" s="233"/>
      <c r="L145" s="237"/>
      <c r="M145" s="238"/>
      <c r="N145" s="239"/>
      <c r="O145" s="239"/>
      <c r="P145" s="239"/>
      <c r="Q145" s="239"/>
      <c r="R145" s="239"/>
      <c r="S145" s="239"/>
      <c r="T145" s="240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41" t="s">
        <v>134</v>
      </c>
      <c r="AU145" s="241" t="s">
        <v>78</v>
      </c>
      <c r="AV145" s="14" t="s">
        <v>76</v>
      </c>
      <c r="AW145" s="14" t="s">
        <v>135</v>
      </c>
      <c r="AX145" s="14" t="s">
        <v>68</v>
      </c>
      <c r="AY145" s="241" t="s">
        <v>126</v>
      </c>
    </row>
    <row r="146" s="15" customFormat="1">
      <c r="A146" s="15"/>
      <c r="B146" s="242"/>
      <c r="C146" s="243"/>
      <c r="D146" s="222" t="s">
        <v>134</v>
      </c>
      <c r="E146" s="244" t="s">
        <v>19</v>
      </c>
      <c r="F146" s="245" t="s">
        <v>137</v>
      </c>
      <c r="G146" s="243"/>
      <c r="H146" s="246">
        <v>16.896000000000001</v>
      </c>
      <c r="I146" s="247"/>
      <c r="J146" s="243"/>
      <c r="K146" s="243"/>
      <c r="L146" s="248"/>
      <c r="M146" s="249"/>
      <c r="N146" s="250"/>
      <c r="O146" s="250"/>
      <c r="P146" s="250"/>
      <c r="Q146" s="250"/>
      <c r="R146" s="250"/>
      <c r="S146" s="250"/>
      <c r="T146" s="251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52" t="s">
        <v>134</v>
      </c>
      <c r="AU146" s="252" t="s">
        <v>78</v>
      </c>
      <c r="AV146" s="15" t="s">
        <v>138</v>
      </c>
      <c r="AW146" s="15" t="s">
        <v>135</v>
      </c>
      <c r="AX146" s="15" t="s">
        <v>68</v>
      </c>
      <c r="AY146" s="252" t="s">
        <v>126</v>
      </c>
    </row>
    <row r="147" s="16" customFormat="1">
      <c r="A147" s="16"/>
      <c r="B147" s="253"/>
      <c r="C147" s="254"/>
      <c r="D147" s="222" t="s">
        <v>134</v>
      </c>
      <c r="E147" s="255" t="s">
        <v>19</v>
      </c>
      <c r="F147" s="256" t="s">
        <v>139</v>
      </c>
      <c r="G147" s="254"/>
      <c r="H147" s="257">
        <v>19.916</v>
      </c>
      <c r="I147" s="258"/>
      <c r="J147" s="254"/>
      <c r="K147" s="254"/>
      <c r="L147" s="259"/>
      <c r="M147" s="260"/>
      <c r="N147" s="261"/>
      <c r="O147" s="261"/>
      <c r="P147" s="261"/>
      <c r="Q147" s="261"/>
      <c r="R147" s="261"/>
      <c r="S147" s="261"/>
      <c r="T147" s="262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T147" s="263" t="s">
        <v>134</v>
      </c>
      <c r="AU147" s="263" t="s">
        <v>78</v>
      </c>
      <c r="AV147" s="16" t="s">
        <v>133</v>
      </c>
      <c r="AW147" s="16" t="s">
        <v>135</v>
      </c>
      <c r="AX147" s="16" t="s">
        <v>76</v>
      </c>
      <c r="AY147" s="263" t="s">
        <v>126</v>
      </c>
    </row>
    <row r="148" s="2" customFormat="1" ht="16.5" customHeight="1">
      <c r="A148" s="41"/>
      <c r="B148" s="42"/>
      <c r="C148" s="207" t="s">
        <v>188</v>
      </c>
      <c r="D148" s="207" t="s">
        <v>128</v>
      </c>
      <c r="E148" s="208" t="s">
        <v>189</v>
      </c>
      <c r="F148" s="209" t="s">
        <v>190</v>
      </c>
      <c r="G148" s="210" t="s">
        <v>165</v>
      </c>
      <c r="H148" s="211">
        <v>16.896000000000001</v>
      </c>
      <c r="I148" s="212"/>
      <c r="J148" s="213">
        <f>ROUND(I148*H148,2)</f>
        <v>0</v>
      </c>
      <c r="K148" s="209" t="s">
        <v>150</v>
      </c>
      <c r="L148" s="47"/>
      <c r="M148" s="214" t="s">
        <v>19</v>
      </c>
      <c r="N148" s="215" t="s">
        <v>39</v>
      </c>
      <c r="O148" s="87"/>
      <c r="P148" s="216">
        <f>O148*H148</f>
        <v>0</v>
      </c>
      <c r="Q148" s="216">
        <v>0</v>
      </c>
      <c r="R148" s="216">
        <f>Q148*H148</f>
        <v>0</v>
      </c>
      <c r="S148" s="216">
        <v>0</v>
      </c>
      <c r="T148" s="217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18" t="s">
        <v>133</v>
      </c>
      <c r="AT148" s="218" t="s">
        <v>128</v>
      </c>
      <c r="AU148" s="218" t="s">
        <v>78</v>
      </c>
      <c r="AY148" s="20" t="s">
        <v>126</v>
      </c>
      <c r="BE148" s="219">
        <f>IF(N148="základní",J148,0)</f>
        <v>0</v>
      </c>
      <c r="BF148" s="219">
        <f>IF(N148="snížená",J148,0)</f>
        <v>0</v>
      </c>
      <c r="BG148" s="219">
        <f>IF(N148="zákl. přenesená",J148,0)</f>
        <v>0</v>
      </c>
      <c r="BH148" s="219">
        <f>IF(N148="sníž. přenesená",J148,0)</f>
        <v>0</v>
      </c>
      <c r="BI148" s="219">
        <f>IF(N148="nulová",J148,0)</f>
        <v>0</v>
      </c>
      <c r="BJ148" s="20" t="s">
        <v>76</v>
      </c>
      <c r="BK148" s="219">
        <f>ROUND(I148*H148,2)</f>
        <v>0</v>
      </c>
      <c r="BL148" s="20" t="s">
        <v>133</v>
      </c>
      <c r="BM148" s="218" t="s">
        <v>191</v>
      </c>
    </row>
    <row r="149" s="2" customFormat="1">
      <c r="A149" s="41"/>
      <c r="B149" s="42"/>
      <c r="C149" s="43"/>
      <c r="D149" s="264" t="s">
        <v>152</v>
      </c>
      <c r="E149" s="43"/>
      <c r="F149" s="265" t="s">
        <v>192</v>
      </c>
      <c r="G149" s="43"/>
      <c r="H149" s="43"/>
      <c r="I149" s="266"/>
      <c r="J149" s="43"/>
      <c r="K149" s="43"/>
      <c r="L149" s="47"/>
      <c r="M149" s="267"/>
      <c r="N149" s="268"/>
      <c r="O149" s="87"/>
      <c r="P149" s="87"/>
      <c r="Q149" s="87"/>
      <c r="R149" s="87"/>
      <c r="S149" s="87"/>
      <c r="T149" s="88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T149" s="20" t="s">
        <v>152</v>
      </c>
      <c r="AU149" s="20" t="s">
        <v>78</v>
      </c>
    </row>
    <row r="150" s="13" customFormat="1">
      <c r="A150" s="13"/>
      <c r="B150" s="220"/>
      <c r="C150" s="221"/>
      <c r="D150" s="222" t="s">
        <v>134</v>
      </c>
      <c r="E150" s="223" t="s">
        <v>19</v>
      </c>
      <c r="F150" s="224" t="s">
        <v>193</v>
      </c>
      <c r="G150" s="221"/>
      <c r="H150" s="225">
        <v>16.895999999999997</v>
      </c>
      <c r="I150" s="226"/>
      <c r="J150" s="221"/>
      <c r="K150" s="221"/>
      <c r="L150" s="227"/>
      <c r="M150" s="228"/>
      <c r="N150" s="229"/>
      <c r="O150" s="229"/>
      <c r="P150" s="229"/>
      <c r="Q150" s="229"/>
      <c r="R150" s="229"/>
      <c r="S150" s="229"/>
      <c r="T150" s="230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1" t="s">
        <v>134</v>
      </c>
      <c r="AU150" s="231" t="s">
        <v>78</v>
      </c>
      <c r="AV150" s="13" t="s">
        <v>78</v>
      </c>
      <c r="AW150" s="13" t="s">
        <v>135</v>
      </c>
      <c r="AX150" s="13" t="s">
        <v>68</v>
      </c>
      <c r="AY150" s="231" t="s">
        <v>126</v>
      </c>
    </row>
    <row r="151" s="14" customFormat="1">
      <c r="A151" s="14"/>
      <c r="B151" s="232"/>
      <c r="C151" s="233"/>
      <c r="D151" s="222" t="s">
        <v>134</v>
      </c>
      <c r="E151" s="234" t="s">
        <v>19</v>
      </c>
      <c r="F151" s="235" t="s">
        <v>187</v>
      </c>
      <c r="G151" s="233"/>
      <c r="H151" s="234" t="s">
        <v>19</v>
      </c>
      <c r="I151" s="236"/>
      <c r="J151" s="233"/>
      <c r="K151" s="233"/>
      <c r="L151" s="237"/>
      <c r="M151" s="238"/>
      <c r="N151" s="239"/>
      <c r="O151" s="239"/>
      <c r="P151" s="239"/>
      <c r="Q151" s="239"/>
      <c r="R151" s="239"/>
      <c r="S151" s="239"/>
      <c r="T151" s="240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41" t="s">
        <v>134</v>
      </c>
      <c r="AU151" s="241" t="s">
        <v>78</v>
      </c>
      <c r="AV151" s="14" t="s">
        <v>76</v>
      </c>
      <c r="AW151" s="14" t="s">
        <v>135</v>
      </c>
      <c r="AX151" s="14" t="s">
        <v>68</v>
      </c>
      <c r="AY151" s="241" t="s">
        <v>126</v>
      </c>
    </row>
    <row r="152" s="15" customFormat="1">
      <c r="A152" s="15"/>
      <c r="B152" s="242"/>
      <c r="C152" s="243"/>
      <c r="D152" s="222" t="s">
        <v>134</v>
      </c>
      <c r="E152" s="244" t="s">
        <v>19</v>
      </c>
      <c r="F152" s="245" t="s">
        <v>137</v>
      </c>
      <c r="G152" s="243"/>
      <c r="H152" s="246">
        <v>16.895999999999997</v>
      </c>
      <c r="I152" s="247"/>
      <c r="J152" s="243"/>
      <c r="K152" s="243"/>
      <c r="L152" s="248"/>
      <c r="M152" s="249"/>
      <c r="N152" s="250"/>
      <c r="O152" s="250"/>
      <c r="P152" s="250"/>
      <c r="Q152" s="250"/>
      <c r="R152" s="250"/>
      <c r="S152" s="250"/>
      <c r="T152" s="251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52" t="s">
        <v>134</v>
      </c>
      <c r="AU152" s="252" t="s">
        <v>78</v>
      </c>
      <c r="AV152" s="15" t="s">
        <v>138</v>
      </c>
      <c r="AW152" s="15" t="s">
        <v>135</v>
      </c>
      <c r="AX152" s="15" t="s">
        <v>68</v>
      </c>
      <c r="AY152" s="252" t="s">
        <v>126</v>
      </c>
    </row>
    <row r="153" s="16" customFormat="1">
      <c r="A153" s="16"/>
      <c r="B153" s="253"/>
      <c r="C153" s="254"/>
      <c r="D153" s="222" t="s">
        <v>134</v>
      </c>
      <c r="E153" s="255" t="s">
        <v>19</v>
      </c>
      <c r="F153" s="256" t="s">
        <v>139</v>
      </c>
      <c r="G153" s="254"/>
      <c r="H153" s="257">
        <v>16.895999999999997</v>
      </c>
      <c r="I153" s="258"/>
      <c r="J153" s="254"/>
      <c r="K153" s="254"/>
      <c r="L153" s="259"/>
      <c r="M153" s="260"/>
      <c r="N153" s="261"/>
      <c r="O153" s="261"/>
      <c r="P153" s="261"/>
      <c r="Q153" s="261"/>
      <c r="R153" s="261"/>
      <c r="S153" s="261"/>
      <c r="T153" s="262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T153" s="263" t="s">
        <v>134</v>
      </c>
      <c r="AU153" s="263" t="s">
        <v>78</v>
      </c>
      <c r="AV153" s="16" t="s">
        <v>133</v>
      </c>
      <c r="AW153" s="16" t="s">
        <v>135</v>
      </c>
      <c r="AX153" s="16" t="s">
        <v>76</v>
      </c>
      <c r="AY153" s="263" t="s">
        <v>126</v>
      </c>
    </row>
    <row r="154" s="2" customFormat="1" ht="16.5" customHeight="1">
      <c r="A154" s="41"/>
      <c r="B154" s="42"/>
      <c r="C154" s="207" t="s">
        <v>159</v>
      </c>
      <c r="D154" s="207" t="s">
        <v>128</v>
      </c>
      <c r="E154" s="208" t="s">
        <v>194</v>
      </c>
      <c r="F154" s="209" t="s">
        <v>195</v>
      </c>
      <c r="G154" s="210" t="s">
        <v>196</v>
      </c>
      <c r="H154" s="211">
        <v>4.8319999999999999</v>
      </c>
      <c r="I154" s="212"/>
      <c r="J154" s="213">
        <f>ROUND(I154*H154,2)</f>
        <v>0</v>
      </c>
      <c r="K154" s="209" t="s">
        <v>150</v>
      </c>
      <c r="L154" s="47"/>
      <c r="M154" s="214" t="s">
        <v>19</v>
      </c>
      <c r="N154" s="215" t="s">
        <v>39</v>
      </c>
      <c r="O154" s="87"/>
      <c r="P154" s="216">
        <f>O154*H154</f>
        <v>0</v>
      </c>
      <c r="Q154" s="216">
        <v>0</v>
      </c>
      <c r="R154" s="216">
        <f>Q154*H154</f>
        <v>0</v>
      </c>
      <c r="S154" s="216">
        <v>0</v>
      </c>
      <c r="T154" s="217">
        <f>S154*H154</f>
        <v>0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18" t="s">
        <v>133</v>
      </c>
      <c r="AT154" s="218" t="s">
        <v>128</v>
      </c>
      <c r="AU154" s="218" t="s">
        <v>78</v>
      </c>
      <c r="AY154" s="20" t="s">
        <v>126</v>
      </c>
      <c r="BE154" s="219">
        <f>IF(N154="základní",J154,0)</f>
        <v>0</v>
      </c>
      <c r="BF154" s="219">
        <f>IF(N154="snížená",J154,0)</f>
        <v>0</v>
      </c>
      <c r="BG154" s="219">
        <f>IF(N154="zákl. přenesená",J154,0)</f>
        <v>0</v>
      </c>
      <c r="BH154" s="219">
        <f>IF(N154="sníž. přenesená",J154,0)</f>
        <v>0</v>
      </c>
      <c r="BI154" s="219">
        <f>IF(N154="nulová",J154,0)</f>
        <v>0</v>
      </c>
      <c r="BJ154" s="20" t="s">
        <v>76</v>
      </c>
      <c r="BK154" s="219">
        <f>ROUND(I154*H154,2)</f>
        <v>0</v>
      </c>
      <c r="BL154" s="20" t="s">
        <v>133</v>
      </c>
      <c r="BM154" s="218" t="s">
        <v>197</v>
      </c>
    </row>
    <row r="155" s="2" customFormat="1">
      <c r="A155" s="41"/>
      <c r="B155" s="42"/>
      <c r="C155" s="43"/>
      <c r="D155" s="264" t="s">
        <v>152</v>
      </c>
      <c r="E155" s="43"/>
      <c r="F155" s="265" t="s">
        <v>198</v>
      </c>
      <c r="G155" s="43"/>
      <c r="H155" s="43"/>
      <c r="I155" s="266"/>
      <c r="J155" s="43"/>
      <c r="K155" s="43"/>
      <c r="L155" s="47"/>
      <c r="M155" s="267"/>
      <c r="N155" s="268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20" t="s">
        <v>152</v>
      </c>
      <c r="AU155" s="20" t="s">
        <v>78</v>
      </c>
    </row>
    <row r="156" s="13" customFormat="1">
      <c r="A156" s="13"/>
      <c r="B156" s="220"/>
      <c r="C156" s="221"/>
      <c r="D156" s="222" t="s">
        <v>134</v>
      </c>
      <c r="E156" s="223" t="s">
        <v>19</v>
      </c>
      <c r="F156" s="224" t="s">
        <v>199</v>
      </c>
      <c r="G156" s="221"/>
      <c r="H156" s="225">
        <v>4.8320000000000007</v>
      </c>
      <c r="I156" s="226"/>
      <c r="J156" s="221"/>
      <c r="K156" s="221"/>
      <c r="L156" s="227"/>
      <c r="M156" s="228"/>
      <c r="N156" s="229"/>
      <c r="O156" s="229"/>
      <c r="P156" s="229"/>
      <c r="Q156" s="229"/>
      <c r="R156" s="229"/>
      <c r="S156" s="229"/>
      <c r="T156" s="230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1" t="s">
        <v>134</v>
      </c>
      <c r="AU156" s="231" t="s">
        <v>78</v>
      </c>
      <c r="AV156" s="13" t="s">
        <v>78</v>
      </c>
      <c r="AW156" s="13" t="s">
        <v>135</v>
      </c>
      <c r="AX156" s="13" t="s">
        <v>68</v>
      </c>
      <c r="AY156" s="231" t="s">
        <v>126</v>
      </c>
    </row>
    <row r="157" s="15" customFormat="1">
      <c r="A157" s="15"/>
      <c r="B157" s="242"/>
      <c r="C157" s="243"/>
      <c r="D157" s="222" t="s">
        <v>134</v>
      </c>
      <c r="E157" s="244" t="s">
        <v>19</v>
      </c>
      <c r="F157" s="245" t="s">
        <v>137</v>
      </c>
      <c r="G157" s="243"/>
      <c r="H157" s="246">
        <v>4.8320000000000007</v>
      </c>
      <c r="I157" s="247"/>
      <c r="J157" s="243"/>
      <c r="K157" s="243"/>
      <c r="L157" s="248"/>
      <c r="M157" s="249"/>
      <c r="N157" s="250"/>
      <c r="O157" s="250"/>
      <c r="P157" s="250"/>
      <c r="Q157" s="250"/>
      <c r="R157" s="250"/>
      <c r="S157" s="250"/>
      <c r="T157" s="251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52" t="s">
        <v>134</v>
      </c>
      <c r="AU157" s="252" t="s">
        <v>78</v>
      </c>
      <c r="AV157" s="15" t="s">
        <v>138</v>
      </c>
      <c r="AW157" s="15" t="s">
        <v>135</v>
      </c>
      <c r="AX157" s="15" t="s">
        <v>68</v>
      </c>
      <c r="AY157" s="252" t="s">
        <v>126</v>
      </c>
    </row>
    <row r="158" s="16" customFormat="1">
      <c r="A158" s="16"/>
      <c r="B158" s="253"/>
      <c r="C158" s="254"/>
      <c r="D158" s="222" t="s">
        <v>134</v>
      </c>
      <c r="E158" s="255" t="s">
        <v>19</v>
      </c>
      <c r="F158" s="256" t="s">
        <v>139</v>
      </c>
      <c r="G158" s="254"/>
      <c r="H158" s="257">
        <v>4.8320000000000007</v>
      </c>
      <c r="I158" s="258"/>
      <c r="J158" s="254"/>
      <c r="K158" s="254"/>
      <c r="L158" s="259"/>
      <c r="M158" s="260"/>
      <c r="N158" s="261"/>
      <c r="O158" s="261"/>
      <c r="P158" s="261"/>
      <c r="Q158" s="261"/>
      <c r="R158" s="261"/>
      <c r="S158" s="261"/>
      <c r="T158" s="262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T158" s="263" t="s">
        <v>134</v>
      </c>
      <c r="AU158" s="263" t="s">
        <v>78</v>
      </c>
      <c r="AV158" s="16" t="s">
        <v>133</v>
      </c>
      <c r="AW158" s="16" t="s">
        <v>135</v>
      </c>
      <c r="AX158" s="16" t="s">
        <v>76</v>
      </c>
      <c r="AY158" s="263" t="s">
        <v>126</v>
      </c>
    </row>
    <row r="159" s="2" customFormat="1" ht="16.5" customHeight="1">
      <c r="A159" s="41"/>
      <c r="B159" s="42"/>
      <c r="C159" s="207" t="s">
        <v>200</v>
      </c>
      <c r="D159" s="207" t="s">
        <v>128</v>
      </c>
      <c r="E159" s="208" t="s">
        <v>201</v>
      </c>
      <c r="F159" s="209" t="s">
        <v>202</v>
      </c>
      <c r="G159" s="210" t="s">
        <v>165</v>
      </c>
      <c r="H159" s="211">
        <v>3.02</v>
      </c>
      <c r="I159" s="212"/>
      <c r="J159" s="213">
        <f>ROUND(I159*H159,2)</f>
        <v>0</v>
      </c>
      <c r="K159" s="209" t="s">
        <v>150</v>
      </c>
      <c r="L159" s="47"/>
      <c r="M159" s="214" t="s">
        <v>19</v>
      </c>
      <c r="N159" s="215" t="s">
        <v>39</v>
      </c>
      <c r="O159" s="87"/>
      <c r="P159" s="216">
        <f>O159*H159</f>
        <v>0</v>
      </c>
      <c r="Q159" s="216">
        <v>0</v>
      </c>
      <c r="R159" s="216">
        <f>Q159*H159</f>
        <v>0</v>
      </c>
      <c r="S159" s="216">
        <v>0</v>
      </c>
      <c r="T159" s="217">
        <f>S159*H159</f>
        <v>0</v>
      </c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R159" s="218" t="s">
        <v>133</v>
      </c>
      <c r="AT159" s="218" t="s">
        <v>128</v>
      </c>
      <c r="AU159" s="218" t="s">
        <v>78</v>
      </c>
      <c r="AY159" s="20" t="s">
        <v>126</v>
      </c>
      <c r="BE159" s="219">
        <f>IF(N159="základní",J159,0)</f>
        <v>0</v>
      </c>
      <c r="BF159" s="219">
        <f>IF(N159="snížená",J159,0)</f>
        <v>0</v>
      </c>
      <c r="BG159" s="219">
        <f>IF(N159="zákl. přenesená",J159,0)</f>
        <v>0</v>
      </c>
      <c r="BH159" s="219">
        <f>IF(N159="sníž. přenesená",J159,0)</f>
        <v>0</v>
      </c>
      <c r="BI159" s="219">
        <f>IF(N159="nulová",J159,0)</f>
        <v>0</v>
      </c>
      <c r="BJ159" s="20" t="s">
        <v>76</v>
      </c>
      <c r="BK159" s="219">
        <f>ROUND(I159*H159,2)</f>
        <v>0</v>
      </c>
      <c r="BL159" s="20" t="s">
        <v>133</v>
      </c>
      <c r="BM159" s="218" t="s">
        <v>203</v>
      </c>
    </row>
    <row r="160" s="2" customFormat="1">
      <c r="A160" s="41"/>
      <c r="B160" s="42"/>
      <c r="C160" s="43"/>
      <c r="D160" s="264" t="s">
        <v>152</v>
      </c>
      <c r="E160" s="43"/>
      <c r="F160" s="265" t="s">
        <v>204</v>
      </c>
      <c r="G160" s="43"/>
      <c r="H160" s="43"/>
      <c r="I160" s="266"/>
      <c r="J160" s="43"/>
      <c r="K160" s="43"/>
      <c r="L160" s="47"/>
      <c r="M160" s="267"/>
      <c r="N160" s="268"/>
      <c r="O160" s="87"/>
      <c r="P160" s="87"/>
      <c r="Q160" s="87"/>
      <c r="R160" s="87"/>
      <c r="S160" s="87"/>
      <c r="T160" s="88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T160" s="20" t="s">
        <v>152</v>
      </c>
      <c r="AU160" s="20" t="s">
        <v>78</v>
      </c>
    </row>
    <row r="161" s="13" customFormat="1">
      <c r="A161" s="13"/>
      <c r="B161" s="220"/>
      <c r="C161" s="221"/>
      <c r="D161" s="222" t="s">
        <v>134</v>
      </c>
      <c r="E161" s="223" t="s">
        <v>19</v>
      </c>
      <c r="F161" s="224" t="s">
        <v>205</v>
      </c>
      <c r="G161" s="221"/>
      <c r="H161" s="225">
        <v>3.02</v>
      </c>
      <c r="I161" s="226"/>
      <c r="J161" s="221"/>
      <c r="K161" s="221"/>
      <c r="L161" s="227"/>
      <c r="M161" s="228"/>
      <c r="N161" s="229"/>
      <c r="O161" s="229"/>
      <c r="P161" s="229"/>
      <c r="Q161" s="229"/>
      <c r="R161" s="229"/>
      <c r="S161" s="229"/>
      <c r="T161" s="230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1" t="s">
        <v>134</v>
      </c>
      <c r="AU161" s="231" t="s">
        <v>78</v>
      </c>
      <c r="AV161" s="13" t="s">
        <v>78</v>
      </c>
      <c r="AW161" s="13" t="s">
        <v>135</v>
      </c>
      <c r="AX161" s="13" t="s">
        <v>68</v>
      </c>
      <c r="AY161" s="231" t="s">
        <v>126</v>
      </c>
    </row>
    <row r="162" s="15" customFormat="1">
      <c r="A162" s="15"/>
      <c r="B162" s="242"/>
      <c r="C162" s="243"/>
      <c r="D162" s="222" t="s">
        <v>134</v>
      </c>
      <c r="E162" s="244" t="s">
        <v>19</v>
      </c>
      <c r="F162" s="245" t="s">
        <v>137</v>
      </c>
      <c r="G162" s="243"/>
      <c r="H162" s="246">
        <v>3.02</v>
      </c>
      <c r="I162" s="247"/>
      <c r="J162" s="243"/>
      <c r="K162" s="243"/>
      <c r="L162" s="248"/>
      <c r="M162" s="249"/>
      <c r="N162" s="250"/>
      <c r="O162" s="250"/>
      <c r="P162" s="250"/>
      <c r="Q162" s="250"/>
      <c r="R162" s="250"/>
      <c r="S162" s="250"/>
      <c r="T162" s="251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52" t="s">
        <v>134</v>
      </c>
      <c r="AU162" s="252" t="s">
        <v>78</v>
      </c>
      <c r="AV162" s="15" t="s">
        <v>138</v>
      </c>
      <c r="AW162" s="15" t="s">
        <v>135</v>
      </c>
      <c r="AX162" s="15" t="s">
        <v>68</v>
      </c>
      <c r="AY162" s="252" t="s">
        <v>126</v>
      </c>
    </row>
    <row r="163" s="16" customFormat="1">
      <c r="A163" s="16"/>
      <c r="B163" s="253"/>
      <c r="C163" s="254"/>
      <c r="D163" s="222" t="s">
        <v>134</v>
      </c>
      <c r="E163" s="255" t="s">
        <v>19</v>
      </c>
      <c r="F163" s="256" t="s">
        <v>139</v>
      </c>
      <c r="G163" s="254"/>
      <c r="H163" s="257">
        <v>3.02</v>
      </c>
      <c r="I163" s="258"/>
      <c r="J163" s="254"/>
      <c r="K163" s="254"/>
      <c r="L163" s="259"/>
      <c r="M163" s="260"/>
      <c r="N163" s="261"/>
      <c r="O163" s="261"/>
      <c r="P163" s="261"/>
      <c r="Q163" s="261"/>
      <c r="R163" s="261"/>
      <c r="S163" s="261"/>
      <c r="T163" s="262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T163" s="263" t="s">
        <v>134</v>
      </c>
      <c r="AU163" s="263" t="s">
        <v>78</v>
      </c>
      <c r="AV163" s="16" t="s">
        <v>133</v>
      </c>
      <c r="AW163" s="16" t="s">
        <v>135</v>
      </c>
      <c r="AX163" s="16" t="s">
        <v>76</v>
      </c>
      <c r="AY163" s="263" t="s">
        <v>126</v>
      </c>
    </row>
    <row r="164" s="2" customFormat="1" ht="21.75" customHeight="1">
      <c r="A164" s="41"/>
      <c r="B164" s="42"/>
      <c r="C164" s="207" t="s">
        <v>8</v>
      </c>
      <c r="D164" s="207" t="s">
        <v>128</v>
      </c>
      <c r="E164" s="208" t="s">
        <v>206</v>
      </c>
      <c r="F164" s="209" t="s">
        <v>207</v>
      </c>
      <c r="G164" s="210" t="s">
        <v>165</v>
      </c>
      <c r="H164" s="211">
        <v>0.20999999999999999</v>
      </c>
      <c r="I164" s="212"/>
      <c r="J164" s="213">
        <f>ROUND(I164*H164,2)</f>
        <v>0</v>
      </c>
      <c r="K164" s="209" t="s">
        <v>150</v>
      </c>
      <c r="L164" s="47"/>
      <c r="M164" s="214" t="s">
        <v>19</v>
      </c>
      <c r="N164" s="215" t="s">
        <v>39</v>
      </c>
      <c r="O164" s="87"/>
      <c r="P164" s="216">
        <f>O164*H164</f>
        <v>0</v>
      </c>
      <c r="Q164" s="216">
        <v>0</v>
      </c>
      <c r="R164" s="216">
        <f>Q164*H164</f>
        <v>0</v>
      </c>
      <c r="S164" s="216">
        <v>0</v>
      </c>
      <c r="T164" s="217">
        <f>S164*H164</f>
        <v>0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18" t="s">
        <v>133</v>
      </c>
      <c r="AT164" s="218" t="s">
        <v>128</v>
      </c>
      <c r="AU164" s="218" t="s">
        <v>78</v>
      </c>
      <c r="AY164" s="20" t="s">
        <v>126</v>
      </c>
      <c r="BE164" s="219">
        <f>IF(N164="základní",J164,0)</f>
        <v>0</v>
      </c>
      <c r="BF164" s="219">
        <f>IF(N164="snížená",J164,0)</f>
        <v>0</v>
      </c>
      <c r="BG164" s="219">
        <f>IF(N164="zákl. přenesená",J164,0)</f>
        <v>0</v>
      </c>
      <c r="BH164" s="219">
        <f>IF(N164="sníž. přenesená",J164,0)</f>
        <v>0</v>
      </c>
      <c r="BI164" s="219">
        <f>IF(N164="nulová",J164,0)</f>
        <v>0</v>
      </c>
      <c r="BJ164" s="20" t="s">
        <v>76</v>
      </c>
      <c r="BK164" s="219">
        <f>ROUND(I164*H164,2)</f>
        <v>0</v>
      </c>
      <c r="BL164" s="20" t="s">
        <v>133</v>
      </c>
      <c r="BM164" s="218" t="s">
        <v>208</v>
      </c>
    </row>
    <row r="165" s="2" customFormat="1">
      <c r="A165" s="41"/>
      <c r="B165" s="42"/>
      <c r="C165" s="43"/>
      <c r="D165" s="264" t="s">
        <v>152</v>
      </c>
      <c r="E165" s="43"/>
      <c r="F165" s="265" t="s">
        <v>209</v>
      </c>
      <c r="G165" s="43"/>
      <c r="H165" s="43"/>
      <c r="I165" s="266"/>
      <c r="J165" s="43"/>
      <c r="K165" s="43"/>
      <c r="L165" s="47"/>
      <c r="M165" s="267"/>
      <c r="N165" s="268"/>
      <c r="O165" s="87"/>
      <c r="P165" s="87"/>
      <c r="Q165" s="87"/>
      <c r="R165" s="87"/>
      <c r="S165" s="87"/>
      <c r="T165" s="88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T165" s="20" t="s">
        <v>152</v>
      </c>
      <c r="AU165" s="20" t="s">
        <v>78</v>
      </c>
    </row>
    <row r="166" s="13" customFormat="1">
      <c r="A166" s="13"/>
      <c r="B166" s="220"/>
      <c r="C166" s="221"/>
      <c r="D166" s="222" t="s">
        <v>134</v>
      </c>
      <c r="E166" s="223" t="s">
        <v>19</v>
      </c>
      <c r="F166" s="224" t="s">
        <v>176</v>
      </c>
      <c r="G166" s="221"/>
      <c r="H166" s="225">
        <v>0.48000000000000009</v>
      </c>
      <c r="I166" s="226"/>
      <c r="J166" s="221"/>
      <c r="K166" s="221"/>
      <c r="L166" s="227"/>
      <c r="M166" s="228"/>
      <c r="N166" s="229"/>
      <c r="O166" s="229"/>
      <c r="P166" s="229"/>
      <c r="Q166" s="229"/>
      <c r="R166" s="229"/>
      <c r="S166" s="229"/>
      <c r="T166" s="230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1" t="s">
        <v>134</v>
      </c>
      <c r="AU166" s="231" t="s">
        <v>78</v>
      </c>
      <c r="AV166" s="13" t="s">
        <v>78</v>
      </c>
      <c r="AW166" s="13" t="s">
        <v>135</v>
      </c>
      <c r="AX166" s="13" t="s">
        <v>68</v>
      </c>
      <c r="AY166" s="231" t="s">
        <v>126</v>
      </c>
    </row>
    <row r="167" s="13" customFormat="1">
      <c r="A167" s="13"/>
      <c r="B167" s="220"/>
      <c r="C167" s="221"/>
      <c r="D167" s="222" t="s">
        <v>134</v>
      </c>
      <c r="E167" s="223" t="s">
        <v>19</v>
      </c>
      <c r="F167" s="224" t="s">
        <v>210</v>
      </c>
      <c r="G167" s="221"/>
      <c r="H167" s="225">
        <v>-0.27000000000000002</v>
      </c>
      <c r="I167" s="226"/>
      <c r="J167" s="221"/>
      <c r="K167" s="221"/>
      <c r="L167" s="227"/>
      <c r="M167" s="228"/>
      <c r="N167" s="229"/>
      <c r="O167" s="229"/>
      <c r="P167" s="229"/>
      <c r="Q167" s="229"/>
      <c r="R167" s="229"/>
      <c r="S167" s="229"/>
      <c r="T167" s="230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1" t="s">
        <v>134</v>
      </c>
      <c r="AU167" s="231" t="s">
        <v>78</v>
      </c>
      <c r="AV167" s="13" t="s">
        <v>78</v>
      </c>
      <c r="AW167" s="13" t="s">
        <v>135</v>
      </c>
      <c r="AX167" s="13" t="s">
        <v>68</v>
      </c>
      <c r="AY167" s="231" t="s">
        <v>126</v>
      </c>
    </row>
    <row r="168" s="15" customFormat="1">
      <c r="A168" s="15"/>
      <c r="B168" s="242"/>
      <c r="C168" s="243"/>
      <c r="D168" s="222" t="s">
        <v>134</v>
      </c>
      <c r="E168" s="244" t="s">
        <v>19</v>
      </c>
      <c r="F168" s="245" t="s">
        <v>137</v>
      </c>
      <c r="G168" s="243"/>
      <c r="H168" s="246">
        <v>0.21000000000000008</v>
      </c>
      <c r="I168" s="247"/>
      <c r="J168" s="243"/>
      <c r="K168" s="243"/>
      <c r="L168" s="248"/>
      <c r="M168" s="249"/>
      <c r="N168" s="250"/>
      <c r="O168" s="250"/>
      <c r="P168" s="250"/>
      <c r="Q168" s="250"/>
      <c r="R168" s="250"/>
      <c r="S168" s="250"/>
      <c r="T168" s="251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52" t="s">
        <v>134</v>
      </c>
      <c r="AU168" s="252" t="s">
        <v>78</v>
      </c>
      <c r="AV168" s="15" t="s">
        <v>138</v>
      </c>
      <c r="AW168" s="15" t="s">
        <v>135</v>
      </c>
      <c r="AX168" s="15" t="s">
        <v>68</v>
      </c>
      <c r="AY168" s="252" t="s">
        <v>126</v>
      </c>
    </row>
    <row r="169" s="16" customFormat="1">
      <c r="A169" s="16"/>
      <c r="B169" s="253"/>
      <c r="C169" s="254"/>
      <c r="D169" s="222" t="s">
        <v>134</v>
      </c>
      <c r="E169" s="255" t="s">
        <v>19</v>
      </c>
      <c r="F169" s="256" t="s">
        <v>139</v>
      </c>
      <c r="G169" s="254"/>
      <c r="H169" s="257">
        <v>0.21000000000000008</v>
      </c>
      <c r="I169" s="258"/>
      <c r="J169" s="254"/>
      <c r="K169" s="254"/>
      <c r="L169" s="259"/>
      <c r="M169" s="260"/>
      <c r="N169" s="261"/>
      <c r="O169" s="261"/>
      <c r="P169" s="261"/>
      <c r="Q169" s="261"/>
      <c r="R169" s="261"/>
      <c r="S169" s="261"/>
      <c r="T169" s="262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T169" s="263" t="s">
        <v>134</v>
      </c>
      <c r="AU169" s="263" t="s">
        <v>78</v>
      </c>
      <c r="AV169" s="16" t="s">
        <v>133</v>
      </c>
      <c r="AW169" s="16" t="s">
        <v>135</v>
      </c>
      <c r="AX169" s="16" t="s">
        <v>76</v>
      </c>
      <c r="AY169" s="263" t="s">
        <v>126</v>
      </c>
    </row>
    <row r="170" s="2" customFormat="1" ht="16.5" customHeight="1">
      <c r="A170" s="41"/>
      <c r="B170" s="42"/>
      <c r="C170" s="207" t="s">
        <v>211</v>
      </c>
      <c r="D170" s="207" t="s">
        <v>128</v>
      </c>
      <c r="E170" s="208" t="s">
        <v>212</v>
      </c>
      <c r="F170" s="209" t="s">
        <v>213</v>
      </c>
      <c r="G170" s="210" t="s">
        <v>144</v>
      </c>
      <c r="H170" s="211">
        <v>88</v>
      </c>
      <c r="I170" s="212"/>
      <c r="J170" s="213">
        <f>ROUND(I170*H170,2)</f>
        <v>0</v>
      </c>
      <c r="K170" s="209" t="s">
        <v>150</v>
      </c>
      <c r="L170" s="47"/>
      <c r="M170" s="214" t="s">
        <v>19</v>
      </c>
      <c r="N170" s="215" t="s">
        <v>39</v>
      </c>
      <c r="O170" s="87"/>
      <c r="P170" s="216">
        <f>O170*H170</f>
        <v>0</v>
      </c>
      <c r="Q170" s="216">
        <v>0</v>
      </c>
      <c r="R170" s="216">
        <f>Q170*H170</f>
        <v>0</v>
      </c>
      <c r="S170" s="216">
        <v>0</v>
      </c>
      <c r="T170" s="217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18" t="s">
        <v>133</v>
      </c>
      <c r="AT170" s="218" t="s">
        <v>128</v>
      </c>
      <c r="AU170" s="218" t="s">
        <v>78</v>
      </c>
      <c r="AY170" s="20" t="s">
        <v>126</v>
      </c>
      <c r="BE170" s="219">
        <f>IF(N170="základní",J170,0)</f>
        <v>0</v>
      </c>
      <c r="BF170" s="219">
        <f>IF(N170="snížená",J170,0)</f>
        <v>0</v>
      </c>
      <c r="BG170" s="219">
        <f>IF(N170="zákl. přenesená",J170,0)</f>
        <v>0</v>
      </c>
      <c r="BH170" s="219">
        <f>IF(N170="sníž. přenesená",J170,0)</f>
        <v>0</v>
      </c>
      <c r="BI170" s="219">
        <f>IF(N170="nulová",J170,0)</f>
        <v>0</v>
      </c>
      <c r="BJ170" s="20" t="s">
        <v>76</v>
      </c>
      <c r="BK170" s="219">
        <f>ROUND(I170*H170,2)</f>
        <v>0</v>
      </c>
      <c r="BL170" s="20" t="s">
        <v>133</v>
      </c>
      <c r="BM170" s="218" t="s">
        <v>214</v>
      </c>
    </row>
    <row r="171" s="2" customFormat="1">
      <c r="A171" s="41"/>
      <c r="B171" s="42"/>
      <c r="C171" s="43"/>
      <c r="D171" s="264" t="s">
        <v>152</v>
      </c>
      <c r="E171" s="43"/>
      <c r="F171" s="265" t="s">
        <v>215</v>
      </c>
      <c r="G171" s="43"/>
      <c r="H171" s="43"/>
      <c r="I171" s="266"/>
      <c r="J171" s="43"/>
      <c r="K171" s="43"/>
      <c r="L171" s="47"/>
      <c r="M171" s="267"/>
      <c r="N171" s="268"/>
      <c r="O171" s="87"/>
      <c r="P171" s="87"/>
      <c r="Q171" s="87"/>
      <c r="R171" s="87"/>
      <c r="S171" s="87"/>
      <c r="T171" s="88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T171" s="20" t="s">
        <v>152</v>
      </c>
      <c r="AU171" s="20" t="s">
        <v>78</v>
      </c>
    </row>
    <row r="172" s="13" customFormat="1">
      <c r="A172" s="13"/>
      <c r="B172" s="220"/>
      <c r="C172" s="221"/>
      <c r="D172" s="222" t="s">
        <v>134</v>
      </c>
      <c r="E172" s="223" t="s">
        <v>19</v>
      </c>
      <c r="F172" s="224" t="s">
        <v>216</v>
      </c>
      <c r="G172" s="221"/>
      <c r="H172" s="225">
        <v>36</v>
      </c>
      <c r="I172" s="226"/>
      <c r="J172" s="221"/>
      <c r="K172" s="221"/>
      <c r="L172" s="227"/>
      <c r="M172" s="228"/>
      <c r="N172" s="229"/>
      <c r="O172" s="229"/>
      <c r="P172" s="229"/>
      <c r="Q172" s="229"/>
      <c r="R172" s="229"/>
      <c r="S172" s="229"/>
      <c r="T172" s="230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1" t="s">
        <v>134</v>
      </c>
      <c r="AU172" s="231" t="s">
        <v>78</v>
      </c>
      <c r="AV172" s="13" t="s">
        <v>78</v>
      </c>
      <c r="AW172" s="13" t="s">
        <v>135</v>
      </c>
      <c r="AX172" s="13" t="s">
        <v>68</v>
      </c>
      <c r="AY172" s="231" t="s">
        <v>126</v>
      </c>
    </row>
    <row r="173" s="14" customFormat="1">
      <c r="A173" s="14"/>
      <c r="B173" s="232"/>
      <c r="C173" s="233"/>
      <c r="D173" s="222" t="s">
        <v>134</v>
      </c>
      <c r="E173" s="234" t="s">
        <v>19</v>
      </c>
      <c r="F173" s="235" t="s">
        <v>217</v>
      </c>
      <c r="G173" s="233"/>
      <c r="H173" s="234" t="s">
        <v>19</v>
      </c>
      <c r="I173" s="236"/>
      <c r="J173" s="233"/>
      <c r="K173" s="233"/>
      <c r="L173" s="237"/>
      <c r="M173" s="238"/>
      <c r="N173" s="239"/>
      <c r="O173" s="239"/>
      <c r="P173" s="239"/>
      <c r="Q173" s="239"/>
      <c r="R173" s="239"/>
      <c r="S173" s="239"/>
      <c r="T173" s="240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41" t="s">
        <v>134</v>
      </c>
      <c r="AU173" s="241" t="s">
        <v>78</v>
      </c>
      <c r="AV173" s="14" t="s">
        <v>76</v>
      </c>
      <c r="AW173" s="14" t="s">
        <v>135</v>
      </c>
      <c r="AX173" s="14" t="s">
        <v>68</v>
      </c>
      <c r="AY173" s="241" t="s">
        <v>126</v>
      </c>
    </row>
    <row r="174" s="13" customFormat="1">
      <c r="A174" s="13"/>
      <c r="B174" s="220"/>
      <c r="C174" s="221"/>
      <c r="D174" s="222" t="s">
        <v>134</v>
      </c>
      <c r="E174" s="223" t="s">
        <v>19</v>
      </c>
      <c r="F174" s="224" t="s">
        <v>218</v>
      </c>
      <c r="G174" s="221"/>
      <c r="H174" s="225">
        <v>25</v>
      </c>
      <c r="I174" s="226"/>
      <c r="J174" s="221"/>
      <c r="K174" s="221"/>
      <c r="L174" s="227"/>
      <c r="M174" s="228"/>
      <c r="N174" s="229"/>
      <c r="O174" s="229"/>
      <c r="P174" s="229"/>
      <c r="Q174" s="229"/>
      <c r="R174" s="229"/>
      <c r="S174" s="229"/>
      <c r="T174" s="230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1" t="s">
        <v>134</v>
      </c>
      <c r="AU174" s="231" t="s">
        <v>78</v>
      </c>
      <c r="AV174" s="13" t="s">
        <v>78</v>
      </c>
      <c r="AW174" s="13" t="s">
        <v>135</v>
      </c>
      <c r="AX174" s="13" t="s">
        <v>68</v>
      </c>
      <c r="AY174" s="231" t="s">
        <v>126</v>
      </c>
    </row>
    <row r="175" s="14" customFormat="1">
      <c r="A175" s="14"/>
      <c r="B175" s="232"/>
      <c r="C175" s="233"/>
      <c r="D175" s="222" t="s">
        <v>134</v>
      </c>
      <c r="E175" s="234" t="s">
        <v>19</v>
      </c>
      <c r="F175" s="235" t="s">
        <v>219</v>
      </c>
      <c r="G175" s="233"/>
      <c r="H175" s="234" t="s">
        <v>19</v>
      </c>
      <c r="I175" s="236"/>
      <c r="J175" s="233"/>
      <c r="K175" s="233"/>
      <c r="L175" s="237"/>
      <c r="M175" s="238"/>
      <c r="N175" s="239"/>
      <c r="O175" s="239"/>
      <c r="P175" s="239"/>
      <c r="Q175" s="239"/>
      <c r="R175" s="239"/>
      <c r="S175" s="239"/>
      <c r="T175" s="240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41" t="s">
        <v>134</v>
      </c>
      <c r="AU175" s="241" t="s">
        <v>78</v>
      </c>
      <c r="AV175" s="14" t="s">
        <v>76</v>
      </c>
      <c r="AW175" s="14" t="s">
        <v>135</v>
      </c>
      <c r="AX175" s="14" t="s">
        <v>68</v>
      </c>
      <c r="AY175" s="241" t="s">
        <v>126</v>
      </c>
    </row>
    <row r="176" s="13" customFormat="1">
      <c r="A176" s="13"/>
      <c r="B176" s="220"/>
      <c r="C176" s="221"/>
      <c r="D176" s="222" t="s">
        <v>134</v>
      </c>
      <c r="E176" s="223" t="s">
        <v>19</v>
      </c>
      <c r="F176" s="224" t="s">
        <v>220</v>
      </c>
      <c r="G176" s="221"/>
      <c r="H176" s="225">
        <v>27</v>
      </c>
      <c r="I176" s="226"/>
      <c r="J176" s="221"/>
      <c r="K176" s="221"/>
      <c r="L176" s="227"/>
      <c r="M176" s="228"/>
      <c r="N176" s="229"/>
      <c r="O176" s="229"/>
      <c r="P176" s="229"/>
      <c r="Q176" s="229"/>
      <c r="R176" s="229"/>
      <c r="S176" s="229"/>
      <c r="T176" s="230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1" t="s">
        <v>134</v>
      </c>
      <c r="AU176" s="231" t="s">
        <v>78</v>
      </c>
      <c r="AV176" s="13" t="s">
        <v>78</v>
      </c>
      <c r="AW176" s="13" t="s">
        <v>135</v>
      </c>
      <c r="AX176" s="13" t="s">
        <v>68</v>
      </c>
      <c r="AY176" s="231" t="s">
        <v>126</v>
      </c>
    </row>
    <row r="177" s="14" customFormat="1">
      <c r="A177" s="14"/>
      <c r="B177" s="232"/>
      <c r="C177" s="233"/>
      <c r="D177" s="222" t="s">
        <v>134</v>
      </c>
      <c r="E177" s="234" t="s">
        <v>19</v>
      </c>
      <c r="F177" s="235" t="s">
        <v>221</v>
      </c>
      <c r="G177" s="233"/>
      <c r="H177" s="234" t="s">
        <v>19</v>
      </c>
      <c r="I177" s="236"/>
      <c r="J177" s="233"/>
      <c r="K177" s="233"/>
      <c r="L177" s="237"/>
      <c r="M177" s="238"/>
      <c r="N177" s="239"/>
      <c r="O177" s="239"/>
      <c r="P177" s="239"/>
      <c r="Q177" s="239"/>
      <c r="R177" s="239"/>
      <c r="S177" s="239"/>
      <c r="T177" s="240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41" t="s">
        <v>134</v>
      </c>
      <c r="AU177" s="241" t="s">
        <v>78</v>
      </c>
      <c r="AV177" s="14" t="s">
        <v>76</v>
      </c>
      <c r="AW177" s="14" t="s">
        <v>135</v>
      </c>
      <c r="AX177" s="14" t="s">
        <v>68</v>
      </c>
      <c r="AY177" s="241" t="s">
        <v>126</v>
      </c>
    </row>
    <row r="178" s="15" customFormat="1">
      <c r="A178" s="15"/>
      <c r="B178" s="242"/>
      <c r="C178" s="243"/>
      <c r="D178" s="222" t="s">
        <v>134</v>
      </c>
      <c r="E178" s="244" t="s">
        <v>19</v>
      </c>
      <c r="F178" s="245" t="s">
        <v>137</v>
      </c>
      <c r="G178" s="243"/>
      <c r="H178" s="246">
        <v>88</v>
      </c>
      <c r="I178" s="247"/>
      <c r="J178" s="243"/>
      <c r="K178" s="243"/>
      <c r="L178" s="248"/>
      <c r="M178" s="249"/>
      <c r="N178" s="250"/>
      <c r="O178" s="250"/>
      <c r="P178" s="250"/>
      <c r="Q178" s="250"/>
      <c r="R178" s="250"/>
      <c r="S178" s="250"/>
      <c r="T178" s="251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52" t="s">
        <v>134</v>
      </c>
      <c r="AU178" s="252" t="s">
        <v>78</v>
      </c>
      <c r="AV178" s="15" t="s">
        <v>138</v>
      </c>
      <c r="AW178" s="15" t="s">
        <v>135</v>
      </c>
      <c r="AX178" s="15" t="s">
        <v>68</v>
      </c>
      <c r="AY178" s="252" t="s">
        <v>126</v>
      </c>
    </row>
    <row r="179" s="16" customFormat="1">
      <c r="A179" s="16"/>
      <c r="B179" s="253"/>
      <c r="C179" s="254"/>
      <c r="D179" s="222" t="s">
        <v>134</v>
      </c>
      <c r="E179" s="255" t="s">
        <v>19</v>
      </c>
      <c r="F179" s="256" t="s">
        <v>139</v>
      </c>
      <c r="G179" s="254"/>
      <c r="H179" s="257">
        <v>88</v>
      </c>
      <c r="I179" s="258"/>
      <c r="J179" s="254"/>
      <c r="K179" s="254"/>
      <c r="L179" s="259"/>
      <c r="M179" s="260"/>
      <c r="N179" s="261"/>
      <c r="O179" s="261"/>
      <c r="P179" s="261"/>
      <c r="Q179" s="261"/>
      <c r="R179" s="261"/>
      <c r="S179" s="261"/>
      <c r="T179" s="262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T179" s="263" t="s">
        <v>134</v>
      </c>
      <c r="AU179" s="263" t="s">
        <v>78</v>
      </c>
      <c r="AV179" s="16" t="s">
        <v>133</v>
      </c>
      <c r="AW179" s="16" t="s">
        <v>135</v>
      </c>
      <c r="AX179" s="16" t="s">
        <v>76</v>
      </c>
      <c r="AY179" s="263" t="s">
        <v>126</v>
      </c>
    </row>
    <row r="180" s="2" customFormat="1" ht="16.5" customHeight="1">
      <c r="A180" s="41"/>
      <c r="B180" s="42"/>
      <c r="C180" s="269" t="s">
        <v>174</v>
      </c>
      <c r="D180" s="269" t="s">
        <v>222</v>
      </c>
      <c r="E180" s="270" t="s">
        <v>223</v>
      </c>
      <c r="F180" s="271" t="s">
        <v>224</v>
      </c>
      <c r="G180" s="272" t="s">
        <v>196</v>
      </c>
      <c r="H180" s="273">
        <v>16.896000000000001</v>
      </c>
      <c r="I180" s="274"/>
      <c r="J180" s="275">
        <f>ROUND(I180*H180,2)</f>
        <v>0</v>
      </c>
      <c r="K180" s="271" t="s">
        <v>132</v>
      </c>
      <c r="L180" s="276"/>
      <c r="M180" s="277" t="s">
        <v>19</v>
      </c>
      <c r="N180" s="278" t="s">
        <v>39</v>
      </c>
      <c r="O180" s="87"/>
      <c r="P180" s="216">
        <f>O180*H180</f>
        <v>0</v>
      </c>
      <c r="Q180" s="216">
        <v>0</v>
      </c>
      <c r="R180" s="216">
        <f>Q180*H180</f>
        <v>0</v>
      </c>
      <c r="S180" s="216">
        <v>0</v>
      </c>
      <c r="T180" s="217">
        <f>S180*H180</f>
        <v>0</v>
      </c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R180" s="218" t="s">
        <v>151</v>
      </c>
      <c r="AT180" s="218" t="s">
        <v>222</v>
      </c>
      <c r="AU180" s="218" t="s">
        <v>78</v>
      </c>
      <c r="AY180" s="20" t="s">
        <v>126</v>
      </c>
      <c r="BE180" s="219">
        <f>IF(N180="základní",J180,0)</f>
        <v>0</v>
      </c>
      <c r="BF180" s="219">
        <f>IF(N180="snížená",J180,0)</f>
        <v>0</v>
      </c>
      <c r="BG180" s="219">
        <f>IF(N180="zákl. přenesená",J180,0)</f>
        <v>0</v>
      </c>
      <c r="BH180" s="219">
        <f>IF(N180="sníž. přenesená",J180,0)</f>
        <v>0</v>
      </c>
      <c r="BI180" s="219">
        <f>IF(N180="nulová",J180,0)</f>
        <v>0</v>
      </c>
      <c r="BJ180" s="20" t="s">
        <v>76</v>
      </c>
      <c r="BK180" s="219">
        <f>ROUND(I180*H180,2)</f>
        <v>0</v>
      </c>
      <c r="BL180" s="20" t="s">
        <v>133</v>
      </c>
      <c r="BM180" s="218" t="s">
        <v>225</v>
      </c>
    </row>
    <row r="181" s="13" customFormat="1">
      <c r="A181" s="13"/>
      <c r="B181" s="220"/>
      <c r="C181" s="221"/>
      <c r="D181" s="222" t="s">
        <v>134</v>
      </c>
      <c r="E181" s="223" t="s">
        <v>19</v>
      </c>
      <c r="F181" s="224" t="s">
        <v>226</v>
      </c>
      <c r="G181" s="221"/>
      <c r="H181" s="225">
        <v>4.8000000000000007</v>
      </c>
      <c r="I181" s="226"/>
      <c r="J181" s="221"/>
      <c r="K181" s="221"/>
      <c r="L181" s="227"/>
      <c r="M181" s="228"/>
      <c r="N181" s="229"/>
      <c r="O181" s="229"/>
      <c r="P181" s="229"/>
      <c r="Q181" s="229"/>
      <c r="R181" s="229"/>
      <c r="S181" s="229"/>
      <c r="T181" s="230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1" t="s">
        <v>134</v>
      </c>
      <c r="AU181" s="231" t="s">
        <v>78</v>
      </c>
      <c r="AV181" s="13" t="s">
        <v>78</v>
      </c>
      <c r="AW181" s="13" t="s">
        <v>135</v>
      </c>
      <c r="AX181" s="13" t="s">
        <v>68</v>
      </c>
      <c r="AY181" s="231" t="s">
        <v>126</v>
      </c>
    </row>
    <row r="182" s="14" customFormat="1">
      <c r="A182" s="14"/>
      <c r="B182" s="232"/>
      <c r="C182" s="233"/>
      <c r="D182" s="222" t="s">
        <v>134</v>
      </c>
      <c r="E182" s="234" t="s">
        <v>19</v>
      </c>
      <c r="F182" s="235" t="s">
        <v>227</v>
      </c>
      <c r="G182" s="233"/>
      <c r="H182" s="234" t="s">
        <v>19</v>
      </c>
      <c r="I182" s="236"/>
      <c r="J182" s="233"/>
      <c r="K182" s="233"/>
      <c r="L182" s="237"/>
      <c r="M182" s="238"/>
      <c r="N182" s="239"/>
      <c r="O182" s="239"/>
      <c r="P182" s="239"/>
      <c r="Q182" s="239"/>
      <c r="R182" s="239"/>
      <c r="S182" s="239"/>
      <c r="T182" s="240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41" t="s">
        <v>134</v>
      </c>
      <c r="AU182" s="241" t="s">
        <v>78</v>
      </c>
      <c r="AV182" s="14" t="s">
        <v>76</v>
      </c>
      <c r="AW182" s="14" t="s">
        <v>135</v>
      </c>
      <c r="AX182" s="14" t="s">
        <v>68</v>
      </c>
      <c r="AY182" s="241" t="s">
        <v>126</v>
      </c>
    </row>
    <row r="183" s="13" customFormat="1">
      <c r="A183" s="13"/>
      <c r="B183" s="220"/>
      <c r="C183" s="221"/>
      <c r="D183" s="222" t="s">
        <v>134</v>
      </c>
      <c r="E183" s="223" t="s">
        <v>19</v>
      </c>
      <c r="F183" s="224" t="s">
        <v>228</v>
      </c>
      <c r="G183" s="221"/>
      <c r="H183" s="225">
        <v>5.1840000000000002</v>
      </c>
      <c r="I183" s="226"/>
      <c r="J183" s="221"/>
      <c r="K183" s="221"/>
      <c r="L183" s="227"/>
      <c r="M183" s="228"/>
      <c r="N183" s="229"/>
      <c r="O183" s="229"/>
      <c r="P183" s="229"/>
      <c r="Q183" s="229"/>
      <c r="R183" s="229"/>
      <c r="S183" s="229"/>
      <c r="T183" s="230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1" t="s">
        <v>134</v>
      </c>
      <c r="AU183" s="231" t="s">
        <v>78</v>
      </c>
      <c r="AV183" s="13" t="s">
        <v>78</v>
      </c>
      <c r="AW183" s="13" t="s">
        <v>135</v>
      </c>
      <c r="AX183" s="13" t="s">
        <v>68</v>
      </c>
      <c r="AY183" s="231" t="s">
        <v>126</v>
      </c>
    </row>
    <row r="184" s="14" customFormat="1">
      <c r="A184" s="14"/>
      <c r="B184" s="232"/>
      <c r="C184" s="233"/>
      <c r="D184" s="222" t="s">
        <v>134</v>
      </c>
      <c r="E184" s="234" t="s">
        <v>19</v>
      </c>
      <c r="F184" s="235" t="s">
        <v>229</v>
      </c>
      <c r="G184" s="233"/>
      <c r="H184" s="234" t="s">
        <v>19</v>
      </c>
      <c r="I184" s="236"/>
      <c r="J184" s="233"/>
      <c r="K184" s="233"/>
      <c r="L184" s="237"/>
      <c r="M184" s="238"/>
      <c r="N184" s="239"/>
      <c r="O184" s="239"/>
      <c r="P184" s="239"/>
      <c r="Q184" s="239"/>
      <c r="R184" s="239"/>
      <c r="S184" s="239"/>
      <c r="T184" s="240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41" t="s">
        <v>134</v>
      </c>
      <c r="AU184" s="241" t="s">
        <v>78</v>
      </c>
      <c r="AV184" s="14" t="s">
        <v>76</v>
      </c>
      <c r="AW184" s="14" t="s">
        <v>135</v>
      </c>
      <c r="AX184" s="14" t="s">
        <v>68</v>
      </c>
      <c r="AY184" s="241" t="s">
        <v>126</v>
      </c>
    </row>
    <row r="185" s="13" customFormat="1">
      <c r="A185" s="13"/>
      <c r="B185" s="220"/>
      <c r="C185" s="221"/>
      <c r="D185" s="222" t="s">
        <v>134</v>
      </c>
      <c r="E185" s="223" t="s">
        <v>19</v>
      </c>
      <c r="F185" s="224" t="s">
        <v>230</v>
      </c>
      <c r="G185" s="221"/>
      <c r="H185" s="225">
        <v>6.9120000000000008</v>
      </c>
      <c r="I185" s="226"/>
      <c r="J185" s="221"/>
      <c r="K185" s="221"/>
      <c r="L185" s="227"/>
      <c r="M185" s="228"/>
      <c r="N185" s="229"/>
      <c r="O185" s="229"/>
      <c r="P185" s="229"/>
      <c r="Q185" s="229"/>
      <c r="R185" s="229"/>
      <c r="S185" s="229"/>
      <c r="T185" s="230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1" t="s">
        <v>134</v>
      </c>
      <c r="AU185" s="231" t="s">
        <v>78</v>
      </c>
      <c r="AV185" s="13" t="s">
        <v>78</v>
      </c>
      <c r="AW185" s="13" t="s">
        <v>135</v>
      </c>
      <c r="AX185" s="13" t="s">
        <v>68</v>
      </c>
      <c r="AY185" s="231" t="s">
        <v>126</v>
      </c>
    </row>
    <row r="186" s="14" customFormat="1">
      <c r="A186" s="14"/>
      <c r="B186" s="232"/>
      <c r="C186" s="233"/>
      <c r="D186" s="222" t="s">
        <v>134</v>
      </c>
      <c r="E186" s="234" t="s">
        <v>19</v>
      </c>
      <c r="F186" s="235" t="s">
        <v>231</v>
      </c>
      <c r="G186" s="233"/>
      <c r="H186" s="234" t="s">
        <v>19</v>
      </c>
      <c r="I186" s="236"/>
      <c r="J186" s="233"/>
      <c r="K186" s="233"/>
      <c r="L186" s="237"/>
      <c r="M186" s="238"/>
      <c r="N186" s="239"/>
      <c r="O186" s="239"/>
      <c r="P186" s="239"/>
      <c r="Q186" s="239"/>
      <c r="R186" s="239"/>
      <c r="S186" s="239"/>
      <c r="T186" s="240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41" t="s">
        <v>134</v>
      </c>
      <c r="AU186" s="241" t="s">
        <v>78</v>
      </c>
      <c r="AV186" s="14" t="s">
        <v>76</v>
      </c>
      <c r="AW186" s="14" t="s">
        <v>135</v>
      </c>
      <c r="AX186" s="14" t="s">
        <v>68</v>
      </c>
      <c r="AY186" s="241" t="s">
        <v>126</v>
      </c>
    </row>
    <row r="187" s="15" customFormat="1">
      <c r="A187" s="15"/>
      <c r="B187" s="242"/>
      <c r="C187" s="243"/>
      <c r="D187" s="222" t="s">
        <v>134</v>
      </c>
      <c r="E187" s="244" t="s">
        <v>19</v>
      </c>
      <c r="F187" s="245" t="s">
        <v>137</v>
      </c>
      <c r="G187" s="243"/>
      <c r="H187" s="246">
        <v>16.896000000000001</v>
      </c>
      <c r="I187" s="247"/>
      <c r="J187" s="243"/>
      <c r="K187" s="243"/>
      <c r="L187" s="248"/>
      <c r="M187" s="249"/>
      <c r="N187" s="250"/>
      <c r="O187" s="250"/>
      <c r="P187" s="250"/>
      <c r="Q187" s="250"/>
      <c r="R187" s="250"/>
      <c r="S187" s="250"/>
      <c r="T187" s="251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T187" s="252" t="s">
        <v>134</v>
      </c>
      <c r="AU187" s="252" t="s">
        <v>78</v>
      </c>
      <c r="AV187" s="15" t="s">
        <v>138</v>
      </c>
      <c r="AW187" s="15" t="s">
        <v>135</v>
      </c>
      <c r="AX187" s="15" t="s">
        <v>68</v>
      </c>
      <c r="AY187" s="252" t="s">
        <v>126</v>
      </c>
    </row>
    <row r="188" s="16" customFormat="1">
      <c r="A188" s="16"/>
      <c r="B188" s="253"/>
      <c r="C188" s="254"/>
      <c r="D188" s="222" t="s">
        <v>134</v>
      </c>
      <c r="E188" s="255" t="s">
        <v>19</v>
      </c>
      <c r="F188" s="256" t="s">
        <v>139</v>
      </c>
      <c r="G188" s="254"/>
      <c r="H188" s="257">
        <v>16.896000000000001</v>
      </c>
      <c r="I188" s="258"/>
      <c r="J188" s="254"/>
      <c r="K188" s="254"/>
      <c r="L188" s="259"/>
      <c r="M188" s="260"/>
      <c r="N188" s="261"/>
      <c r="O188" s="261"/>
      <c r="P188" s="261"/>
      <c r="Q188" s="261"/>
      <c r="R188" s="261"/>
      <c r="S188" s="261"/>
      <c r="T188" s="262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T188" s="263" t="s">
        <v>134</v>
      </c>
      <c r="AU188" s="263" t="s">
        <v>78</v>
      </c>
      <c r="AV188" s="16" t="s">
        <v>133</v>
      </c>
      <c r="AW188" s="16" t="s">
        <v>135</v>
      </c>
      <c r="AX188" s="16" t="s">
        <v>76</v>
      </c>
      <c r="AY188" s="263" t="s">
        <v>126</v>
      </c>
    </row>
    <row r="189" s="2" customFormat="1" ht="16.5" customHeight="1">
      <c r="A189" s="41"/>
      <c r="B189" s="42"/>
      <c r="C189" s="207" t="s">
        <v>232</v>
      </c>
      <c r="D189" s="207" t="s">
        <v>128</v>
      </c>
      <c r="E189" s="208" t="s">
        <v>233</v>
      </c>
      <c r="F189" s="209" t="s">
        <v>234</v>
      </c>
      <c r="G189" s="210" t="s">
        <v>144</v>
      </c>
      <c r="H189" s="211">
        <v>25</v>
      </c>
      <c r="I189" s="212"/>
      <c r="J189" s="213">
        <f>ROUND(I189*H189,2)</f>
        <v>0</v>
      </c>
      <c r="K189" s="209" t="s">
        <v>150</v>
      </c>
      <c r="L189" s="47"/>
      <c r="M189" s="214" t="s">
        <v>19</v>
      </c>
      <c r="N189" s="215" t="s">
        <v>39</v>
      </c>
      <c r="O189" s="87"/>
      <c r="P189" s="216">
        <f>O189*H189</f>
        <v>0</v>
      </c>
      <c r="Q189" s="216">
        <v>0</v>
      </c>
      <c r="R189" s="216">
        <f>Q189*H189</f>
        <v>0</v>
      </c>
      <c r="S189" s="216">
        <v>0</v>
      </c>
      <c r="T189" s="217">
        <f>S189*H189</f>
        <v>0</v>
      </c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R189" s="218" t="s">
        <v>133</v>
      </c>
      <c r="AT189" s="218" t="s">
        <v>128</v>
      </c>
      <c r="AU189" s="218" t="s">
        <v>78</v>
      </c>
      <c r="AY189" s="20" t="s">
        <v>126</v>
      </c>
      <c r="BE189" s="219">
        <f>IF(N189="základní",J189,0)</f>
        <v>0</v>
      </c>
      <c r="BF189" s="219">
        <f>IF(N189="snížená",J189,0)</f>
        <v>0</v>
      </c>
      <c r="BG189" s="219">
        <f>IF(N189="zákl. přenesená",J189,0)</f>
        <v>0</v>
      </c>
      <c r="BH189" s="219">
        <f>IF(N189="sníž. přenesená",J189,0)</f>
        <v>0</v>
      </c>
      <c r="BI189" s="219">
        <f>IF(N189="nulová",J189,0)</f>
        <v>0</v>
      </c>
      <c r="BJ189" s="20" t="s">
        <v>76</v>
      </c>
      <c r="BK189" s="219">
        <f>ROUND(I189*H189,2)</f>
        <v>0</v>
      </c>
      <c r="BL189" s="20" t="s">
        <v>133</v>
      </c>
      <c r="BM189" s="218" t="s">
        <v>235</v>
      </c>
    </row>
    <row r="190" s="2" customFormat="1">
      <c r="A190" s="41"/>
      <c r="B190" s="42"/>
      <c r="C190" s="43"/>
      <c r="D190" s="264" t="s">
        <v>152</v>
      </c>
      <c r="E190" s="43"/>
      <c r="F190" s="265" t="s">
        <v>236</v>
      </c>
      <c r="G190" s="43"/>
      <c r="H190" s="43"/>
      <c r="I190" s="266"/>
      <c r="J190" s="43"/>
      <c r="K190" s="43"/>
      <c r="L190" s="47"/>
      <c r="M190" s="267"/>
      <c r="N190" s="268"/>
      <c r="O190" s="87"/>
      <c r="P190" s="87"/>
      <c r="Q190" s="87"/>
      <c r="R190" s="87"/>
      <c r="S190" s="87"/>
      <c r="T190" s="88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T190" s="20" t="s">
        <v>152</v>
      </c>
      <c r="AU190" s="20" t="s">
        <v>78</v>
      </c>
    </row>
    <row r="191" s="13" customFormat="1">
      <c r="A191" s="13"/>
      <c r="B191" s="220"/>
      <c r="C191" s="221"/>
      <c r="D191" s="222" t="s">
        <v>134</v>
      </c>
      <c r="E191" s="223" t="s">
        <v>19</v>
      </c>
      <c r="F191" s="224" t="s">
        <v>218</v>
      </c>
      <c r="G191" s="221"/>
      <c r="H191" s="225">
        <v>25</v>
      </c>
      <c r="I191" s="226"/>
      <c r="J191" s="221"/>
      <c r="K191" s="221"/>
      <c r="L191" s="227"/>
      <c r="M191" s="228"/>
      <c r="N191" s="229"/>
      <c r="O191" s="229"/>
      <c r="P191" s="229"/>
      <c r="Q191" s="229"/>
      <c r="R191" s="229"/>
      <c r="S191" s="229"/>
      <c r="T191" s="230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1" t="s">
        <v>134</v>
      </c>
      <c r="AU191" s="231" t="s">
        <v>78</v>
      </c>
      <c r="AV191" s="13" t="s">
        <v>78</v>
      </c>
      <c r="AW191" s="13" t="s">
        <v>135</v>
      </c>
      <c r="AX191" s="13" t="s">
        <v>68</v>
      </c>
      <c r="AY191" s="231" t="s">
        <v>126</v>
      </c>
    </row>
    <row r="192" s="14" customFormat="1">
      <c r="A192" s="14"/>
      <c r="B192" s="232"/>
      <c r="C192" s="233"/>
      <c r="D192" s="222" t="s">
        <v>134</v>
      </c>
      <c r="E192" s="234" t="s">
        <v>19</v>
      </c>
      <c r="F192" s="235" t="s">
        <v>237</v>
      </c>
      <c r="G192" s="233"/>
      <c r="H192" s="234" t="s">
        <v>19</v>
      </c>
      <c r="I192" s="236"/>
      <c r="J192" s="233"/>
      <c r="K192" s="233"/>
      <c r="L192" s="237"/>
      <c r="M192" s="238"/>
      <c r="N192" s="239"/>
      <c r="O192" s="239"/>
      <c r="P192" s="239"/>
      <c r="Q192" s="239"/>
      <c r="R192" s="239"/>
      <c r="S192" s="239"/>
      <c r="T192" s="240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41" t="s">
        <v>134</v>
      </c>
      <c r="AU192" s="241" t="s">
        <v>78</v>
      </c>
      <c r="AV192" s="14" t="s">
        <v>76</v>
      </c>
      <c r="AW192" s="14" t="s">
        <v>135</v>
      </c>
      <c r="AX192" s="14" t="s">
        <v>68</v>
      </c>
      <c r="AY192" s="241" t="s">
        <v>126</v>
      </c>
    </row>
    <row r="193" s="15" customFormat="1">
      <c r="A193" s="15"/>
      <c r="B193" s="242"/>
      <c r="C193" s="243"/>
      <c r="D193" s="222" t="s">
        <v>134</v>
      </c>
      <c r="E193" s="244" t="s">
        <v>19</v>
      </c>
      <c r="F193" s="245" t="s">
        <v>137</v>
      </c>
      <c r="G193" s="243"/>
      <c r="H193" s="246">
        <v>25</v>
      </c>
      <c r="I193" s="247"/>
      <c r="J193" s="243"/>
      <c r="K193" s="243"/>
      <c r="L193" s="248"/>
      <c r="M193" s="249"/>
      <c r="N193" s="250"/>
      <c r="O193" s="250"/>
      <c r="P193" s="250"/>
      <c r="Q193" s="250"/>
      <c r="R193" s="250"/>
      <c r="S193" s="250"/>
      <c r="T193" s="251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T193" s="252" t="s">
        <v>134</v>
      </c>
      <c r="AU193" s="252" t="s">
        <v>78</v>
      </c>
      <c r="AV193" s="15" t="s">
        <v>138</v>
      </c>
      <c r="AW193" s="15" t="s">
        <v>135</v>
      </c>
      <c r="AX193" s="15" t="s">
        <v>68</v>
      </c>
      <c r="AY193" s="252" t="s">
        <v>126</v>
      </c>
    </row>
    <row r="194" s="16" customFormat="1">
      <c r="A194" s="16"/>
      <c r="B194" s="253"/>
      <c r="C194" s="254"/>
      <c r="D194" s="222" t="s">
        <v>134</v>
      </c>
      <c r="E194" s="255" t="s">
        <v>19</v>
      </c>
      <c r="F194" s="256" t="s">
        <v>139</v>
      </c>
      <c r="G194" s="254"/>
      <c r="H194" s="257">
        <v>25</v>
      </c>
      <c r="I194" s="258"/>
      <c r="J194" s="254"/>
      <c r="K194" s="254"/>
      <c r="L194" s="259"/>
      <c r="M194" s="260"/>
      <c r="N194" s="261"/>
      <c r="O194" s="261"/>
      <c r="P194" s="261"/>
      <c r="Q194" s="261"/>
      <c r="R194" s="261"/>
      <c r="S194" s="261"/>
      <c r="T194" s="262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T194" s="263" t="s">
        <v>134</v>
      </c>
      <c r="AU194" s="263" t="s">
        <v>78</v>
      </c>
      <c r="AV194" s="16" t="s">
        <v>133</v>
      </c>
      <c r="AW194" s="16" t="s">
        <v>135</v>
      </c>
      <c r="AX194" s="16" t="s">
        <v>76</v>
      </c>
      <c r="AY194" s="263" t="s">
        <v>126</v>
      </c>
    </row>
    <row r="195" s="2" customFormat="1" ht="16.5" customHeight="1">
      <c r="A195" s="41"/>
      <c r="B195" s="42"/>
      <c r="C195" s="269" t="s">
        <v>180</v>
      </c>
      <c r="D195" s="269" t="s">
        <v>222</v>
      </c>
      <c r="E195" s="270" t="s">
        <v>238</v>
      </c>
      <c r="F195" s="271" t="s">
        <v>239</v>
      </c>
      <c r="G195" s="272" t="s">
        <v>240</v>
      </c>
      <c r="H195" s="273">
        <v>0.5</v>
      </c>
      <c r="I195" s="274"/>
      <c r="J195" s="275">
        <f>ROUND(I195*H195,2)</f>
        <v>0</v>
      </c>
      <c r="K195" s="271" t="s">
        <v>132</v>
      </c>
      <c r="L195" s="276"/>
      <c r="M195" s="277" t="s">
        <v>19</v>
      </c>
      <c r="N195" s="278" t="s">
        <v>39</v>
      </c>
      <c r="O195" s="87"/>
      <c r="P195" s="216">
        <f>O195*H195</f>
        <v>0</v>
      </c>
      <c r="Q195" s="216">
        <v>0</v>
      </c>
      <c r="R195" s="216">
        <f>Q195*H195</f>
        <v>0</v>
      </c>
      <c r="S195" s="216">
        <v>0</v>
      </c>
      <c r="T195" s="217">
        <f>S195*H195</f>
        <v>0</v>
      </c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R195" s="218" t="s">
        <v>151</v>
      </c>
      <c r="AT195" s="218" t="s">
        <v>222</v>
      </c>
      <c r="AU195" s="218" t="s">
        <v>78</v>
      </c>
      <c r="AY195" s="20" t="s">
        <v>126</v>
      </c>
      <c r="BE195" s="219">
        <f>IF(N195="základní",J195,0)</f>
        <v>0</v>
      </c>
      <c r="BF195" s="219">
        <f>IF(N195="snížená",J195,0)</f>
        <v>0</v>
      </c>
      <c r="BG195" s="219">
        <f>IF(N195="zákl. přenesená",J195,0)</f>
        <v>0</v>
      </c>
      <c r="BH195" s="219">
        <f>IF(N195="sníž. přenesená",J195,0)</f>
        <v>0</v>
      </c>
      <c r="BI195" s="219">
        <f>IF(N195="nulová",J195,0)</f>
        <v>0</v>
      </c>
      <c r="BJ195" s="20" t="s">
        <v>76</v>
      </c>
      <c r="BK195" s="219">
        <f>ROUND(I195*H195,2)</f>
        <v>0</v>
      </c>
      <c r="BL195" s="20" t="s">
        <v>133</v>
      </c>
      <c r="BM195" s="218" t="s">
        <v>241</v>
      </c>
    </row>
    <row r="196" s="13" customFormat="1">
      <c r="A196" s="13"/>
      <c r="B196" s="220"/>
      <c r="C196" s="221"/>
      <c r="D196" s="222" t="s">
        <v>134</v>
      </c>
      <c r="E196" s="223" t="s">
        <v>19</v>
      </c>
      <c r="F196" s="224" t="s">
        <v>242</v>
      </c>
      <c r="G196" s="221"/>
      <c r="H196" s="225">
        <v>0.5</v>
      </c>
      <c r="I196" s="226"/>
      <c r="J196" s="221"/>
      <c r="K196" s="221"/>
      <c r="L196" s="227"/>
      <c r="M196" s="228"/>
      <c r="N196" s="229"/>
      <c r="O196" s="229"/>
      <c r="P196" s="229"/>
      <c r="Q196" s="229"/>
      <c r="R196" s="229"/>
      <c r="S196" s="229"/>
      <c r="T196" s="230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1" t="s">
        <v>134</v>
      </c>
      <c r="AU196" s="231" t="s">
        <v>78</v>
      </c>
      <c r="AV196" s="13" t="s">
        <v>78</v>
      </c>
      <c r="AW196" s="13" t="s">
        <v>135</v>
      </c>
      <c r="AX196" s="13" t="s">
        <v>68</v>
      </c>
      <c r="AY196" s="231" t="s">
        <v>126</v>
      </c>
    </row>
    <row r="197" s="16" customFormat="1">
      <c r="A197" s="16"/>
      <c r="B197" s="253"/>
      <c r="C197" s="254"/>
      <c r="D197" s="222" t="s">
        <v>134</v>
      </c>
      <c r="E197" s="255" t="s">
        <v>19</v>
      </c>
      <c r="F197" s="256" t="s">
        <v>139</v>
      </c>
      <c r="G197" s="254"/>
      <c r="H197" s="257">
        <v>0.5</v>
      </c>
      <c r="I197" s="258"/>
      <c r="J197" s="254"/>
      <c r="K197" s="254"/>
      <c r="L197" s="259"/>
      <c r="M197" s="260"/>
      <c r="N197" s="261"/>
      <c r="O197" s="261"/>
      <c r="P197" s="261"/>
      <c r="Q197" s="261"/>
      <c r="R197" s="261"/>
      <c r="S197" s="261"/>
      <c r="T197" s="262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T197" s="263" t="s">
        <v>134</v>
      </c>
      <c r="AU197" s="263" t="s">
        <v>78</v>
      </c>
      <c r="AV197" s="16" t="s">
        <v>133</v>
      </c>
      <c r="AW197" s="16" t="s">
        <v>135</v>
      </c>
      <c r="AX197" s="16" t="s">
        <v>76</v>
      </c>
      <c r="AY197" s="263" t="s">
        <v>126</v>
      </c>
    </row>
    <row r="198" s="2" customFormat="1" ht="24.15" customHeight="1">
      <c r="A198" s="41"/>
      <c r="B198" s="42"/>
      <c r="C198" s="207" t="s">
        <v>243</v>
      </c>
      <c r="D198" s="207" t="s">
        <v>128</v>
      </c>
      <c r="E198" s="208" t="s">
        <v>244</v>
      </c>
      <c r="F198" s="209" t="s">
        <v>245</v>
      </c>
      <c r="G198" s="210" t="s">
        <v>131</v>
      </c>
      <c r="H198" s="211">
        <v>4</v>
      </c>
      <c r="I198" s="212"/>
      <c r="J198" s="213">
        <f>ROUND(I198*H198,2)</f>
        <v>0</v>
      </c>
      <c r="K198" s="209" t="s">
        <v>150</v>
      </c>
      <c r="L198" s="47"/>
      <c r="M198" s="214" t="s">
        <v>19</v>
      </c>
      <c r="N198" s="215" t="s">
        <v>39</v>
      </c>
      <c r="O198" s="87"/>
      <c r="P198" s="216">
        <f>O198*H198</f>
        <v>0</v>
      </c>
      <c r="Q198" s="216">
        <v>0</v>
      </c>
      <c r="R198" s="216">
        <f>Q198*H198</f>
        <v>0</v>
      </c>
      <c r="S198" s="216">
        <v>0</v>
      </c>
      <c r="T198" s="217">
        <f>S198*H198</f>
        <v>0</v>
      </c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R198" s="218" t="s">
        <v>133</v>
      </c>
      <c r="AT198" s="218" t="s">
        <v>128</v>
      </c>
      <c r="AU198" s="218" t="s">
        <v>78</v>
      </c>
      <c r="AY198" s="20" t="s">
        <v>126</v>
      </c>
      <c r="BE198" s="219">
        <f>IF(N198="základní",J198,0)</f>
        <v>0</v>
      </c>
      <c r="BF198" s="219">
        <f>IF(N198="snížená",J198,0)</f>
        <v>0</v>
      </c>
      <c r="BG198" s="219">
        <f>IF(N198="zákl. přenesená",J198,0)</f>
        <v>0</v>
      </c>
      <c r="BH198" s="219">
        <f>IF(N198="sníž. přenesená",J198,0)</f>
        <v>0</v>
      </c>
      <c r="BI198" s="219">
        <f>IF(N198="nulová",J198,0)</f>
        <v>0</v>
      </c>
      <c r="BJ198" s="20" t="s">
        <v>76</v>
      </c>
      <c r="BK198" s="219">
        <f>ROUND(I198*H198,2)</f>
        <v>0</v>
      </c>
      <c r="BL198" s="20" t="s">
        <v>133</v>
      </c>
      <c r="BM198" s="218" t="s">
        <v>246</v>
      </c>
    </row>
    <row r="199" s="2" customFormat="1">
      <c r="A199" s="41"/>
      <c r="B199" s="42"/>
      <c r="C199" s="43"/>
      <c r="D199" s="264" t="s">
        <v>152</v>
      </c>
      <c r="E199" s="43"/>
      <c r="F199" s="265" t="s">
        <v>247</v>
      </c>
      <c r="G199" s="43"/>
      <c r="H199" s="43"/>
      <c r="I199" s="266"/>
      <c r="J199" s="43"/>
      <c r="K199" s="43"/>
      <c r="L199" s="47"/>
      <c r="M199" s="267"/>
      <c r="N199" s="268"/>
      <c r="O199" s="87"/>
      <c r="P199" s="87"/>
      <c r="Q199" s="87"/>
      <c r="R199" s="87"/>
      <c r="S199" s="87"/>
      <c r="T199" s="88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T199" s="20" t="s">
        <v>152</v>
      </c>
      <c r="AU199" s="20" t="s">
        <v>78</v>
      </c>
    </row>
    <row r="200" s="13" customFormat="1">
      <c r="A200" s="13"/>
      <c r="B200" s="220"/>
      <c r="C200" s="221"/>
      <c r="D200" s="222" t="s">
        <v>134</v>
      </c>
      <c r="E200" s="223" t="s">
        <v>19</v>
      </c>
      <c r="F200" s="224" t="s">
        <v>133</v>
      </c>
      <c r="G200" s="221"/>
      <c r="H200" s="225">
        <v>4</v>
      </c>
      <c r="I200" s="226"/>
      <c r="J200" s="221"/>
      <c r="K200" s="221"/>
      <c r="L200" s="227"/>
      <c r="M200" s="228"/>
      <c r="N200" s="229"/>
      <c r="O200" s="229"/>
      <c r="P200" s="229"/>
      <c r="Q200" s="229"/>
      <c r="R200" s="229"/>
      <c r="S200" s="229"/>
      <c r="T200" s="230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1" t="s">
        <v>134</v>
      </c>
      <c r="AU200" s="231" t="s">
        <v>78</v>
      </c>
      <c r="AV200" s="13" t="s">
        <v>78</v>
      </c>
      <c r="AW200" s="13" t="s">
        <v>135</v>
      </c>
      <c r="AX200" s="13" t="s">
        <v>68</v>
      </c>
      <c r="AY200" s="231" t="s">
        <v>126</v>
      </c>
    </row>
    <row r="201" s="14" customFormat="1">
      <c r="A201" s="14"/>
      <c r="B201" s="232"/>
      <c r="C201" s="233"/>
      <c r="D201" s="222" t="s">
        <v>134</v>
      </c>
      <c r="E201" s="234" t="s">
        <v>19</v>
      </c>
      <c r="F201" s="235" t="s">
        <v>248</v>
      </c>
      <c r="G201" s="233"/>
      <c r="H201" s="234" t="s">
        <v>19</v>
      </c>
      <c r="I201" s="236"/>
      <c r="J201" s="233"/>
      <c r="K201" s="233"/>
      <c r="L201" s="237"/>
      <c r="M201" s="238"/>
      <c r="N201" s="239"/>
      <c r="O201" s="239"/>
      <c r="P201" s="239"/>
      <c r="Q201" s="239"/>
      <c r="R201" s="239"/>
      <c r="S201" s="239"/>
      <c r="T201" s="240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41" t="s">
        <v>134</v>
      </c>
      <c r="AU201" s="241" t="s">
        <v>78</v>
      </c>
      <c r="AV201" s="14" t="s">
        <v>76</v>
      </c>
      <c r="AW201" s="14" t="s">
        <v>135</v>
      </c>
      <c r="AX201" s="14" t="s">
        <v>68</v>
      </c>
      <c r="AY201" s="241" t="s">
        <v>126</v>
      </c>
    </row>
    <row r="202" s="15" customFormat="1">
      <c r="A202" s="15"/>
      <c r="B202" s="242"/>
      <c r="C202" s="243"/>
      <c r="D202" s="222" t="s">
        <v>134</v>
      </c>
      <c r="E202" s="244" t="s">
        <v>19</v>
      </c>
      <c r="F202" s="245" t="s">
        <v>137</v>
      </c>
      <c r="G202" s="243"/>
      <c r="H202" s="246">
        <v>4</v>
      </c>
      <c r="I202" s="247"/>
      <c r="J202" s="243"/>
      <c r="K202" s="243"/>
      <c r="L202" s="248"/>
      <c r="M202" s="249"/>
      <c r="N202" s="250"/>
      <c r="O202" s="250"/>
      <c r="P202" s="250"/>
      <c r="Q202" s="250"/>
      <c r="R202" s="250"/>
      <c r="S202" s="250"/>
      <c r="T202" s="251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T202" s="252" t="s">
        <v>134</v>
      </c>
      <c r="AU202" s="252" t="s">
        <v>78</v>
      </c>
      <c r="AV202" s="15" t="s">
        <v>138</v>
      </c>
      <c r="AW202" s="15" t="s">
        <v>135</v>
      </c>
      <c r="AX202" s="15" t="s">
        <v>68</v>
      </c>
      <c r="AY202" s="252" t="s">
        <v>126</v>
      </c>
    </row>
    <row r="203" s="16" customFormat="1">
      <c r="A203" s="16"/>
      <c r="B203" s="253"/>
      <c r="C203" s="254"/>
      <c r="D203" s="222" t="s">
        <v>134</v>
      </c>
      <c r="E203" s="255" t="s">
        <v>19</v>
      </c>
      <c r="F203" s="256" t="s">
        <v>139</v>
      </c>
      <c r="G203" s="254"/>
      <c r="H203" s="257">
        <v>4</v>
      </c>
      <c r="I203" s="258"/>
      <c r="J203" s="254"/>
      <c r="K203" s="254"/>
      <c r="L203" s="259"/>
      <c r="M203" s="260"/>
      <c r="N203" s="261"/>
      <c r="O203" s="261"/>
      <c r="P203" s="261"/>
      <c r="Q203" s="261"/>
      <c r="R203" s="261"/>
      <c r="S203" s="261"/>
      <c r="T203" s="262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T203" s="263" t="s">
        <v>134</v>
      </c>
      <c r="AU203" s="263" t="s">
        <v>78</v>
      </c>
      <c r="AV203" s="16" t="s">
        <v>133</v>
      </c>
      <c r="AW203" s="16" t="s">
        <v>135</v>
      </c>
      <c r="AX203" s="16" t="s">
        <v>76</v>
      </c>
      <c r="AY203" s="263" t="s">
        <v>126</v>
      </c>
    </row>
    <row r="204" s="2" customFormat="1" ht="16.5" customHeight="1">
      <c r="A204" s="41"/>
      <c r="B204" s="42"/>
      <c r="C204" s="269" t="s">
        <v>191</v>
      </c>
      <c r="D204" s="269" t="s">
        <v>222</v>
      </c>
      <c r="E204" s="270" t="s">
        <v>249</v>
      </c>
      <c r="F204" s="271" t="s">
        <v>250</v>
      </c>
      <c r="G204" s="272" t="s">
        <v>165</v>
      </c>
      <c r="H204" s="273">
        <v>0.20000000000000001</v>
      </c>
      <c r="I204" s="274"/>
      <c r="J204" s="275">
        <f>ROUND(I204*H204,2)</f>
        <v>0</v>
      </c>
      <c r="K204" s="271" t="s">
        <v>132</v>
      </c>
      <c r="L204" s="276"/>
      <c r="M204" s="277" t="s">
        <v>19</v>
      </c>
      <c r="N204" s="278" t="s">
        <v>39</v>
      </c>
      <c r="O204" s="87"/>
      <c r="P204" s="216">
        <f>O204*H204</f>
        <v>0</v>
      </c>
      <c r="Q204" s="216">
        <v>0</v>
      </c>
      <c r="R204" s="216">
        <f>Q204*H204</f>
        <v>0</v>
      </c>
      <c r="S204" s="216">
        <v>0</v>
      </c>
      <c r="T204" s="217">
        <f>S204*H204</f>
        <v>0</v>
      </c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R204" s="218" t="s">
        <v>151</v>
      </c>
      <c r="AT204" s="218" t="s">
        <v>222</v>
      </c>
      <c r="AU204" s="218" t="s">
        <v>78</v>
      </c>
      <c r="AY204" s="20" t="s">
        <v>126</v>
      </c>
      <c r="BE204" s="219">
        <f>IF(N204="základní",J204,0)</f>
        <v>0</v>
      </c>
      <c r="BF204" s="219">
        <f>IF(N204="snížená",J204,0)</f>
        <v>0</v>
      </c>
      <c r="BG204" s="219">
        <f>IF(N204="zákl. přenesená",J204,0)</f>
        <v>0</v>
      </c>
      <c r="BH204" s="219">
        <f>IF(N204="sníž. přenesená",J204,0)</f>
        <v>0</v>
      </c>
      <c r="BI204" s="219">
        <f>IF(N204="nulová",J204,0)</f>
        <v>0</v>
      </c>
      <c r="BJ204" s="20" t="s">
        <v>76</v>
      </c>
      <c r="BK204" s="219">
        <f>ROUND(I204*H204,2)</f>
        <v>0</v>
      </c>
      <c r="BL204" s="20" t="s">
        <v>133</v>
      </c>
      <c r="BM204" s="218" t="s">
        <v>216</v>
      </c>
    </row>
    <row r="205" s="13" customFormat="1">
      <c r="A205" s="13"/>
      <c r="B205" s="220"/>
      <c r="C205" s="221"/>
      <c r="D205" s="222" t="s">
        <v>134</v>
      </c>
      <c r="E205" s="223" t="s">
        <v>19</v>
      </c>
      <c r="F205" s="224" t="s">
        <v>251</v>
      </c>
      <c r="G205" s="221"/>
      <c r="H205" s="225">
        <v>0.20000000000000001</v>
      </c>
      <c r="I205" s="226"/>
      <c r="J205" s="221"/>
      <c r="K205" s="221"/>
      <c r="L205" s="227"/>
      <c r="M205" s="228"/>
      <c r="N205" s="229"/>
      <c r="O205" s="229"/>
      <c r="P205" s="229"/>
      <c r="Q205" s="229"/>
      <c r="R205" s="229"/>
      <c r="S205" s="229"/>
      <c r="T205" s="230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1" t="s">
        <v>134</v>
      </c>
      <c r="AU205" s="231" t="s">
        <v>78</v>
      </c>
      <c r="AV205" s="13" t="s">
        <v>78</v>
      </c>
      <c r="AW205" s="13" t="s">
        <v>135</v>
      </c>
      <c r="AX205" s="13" t="s">
        <v>68</v>
      </c>
      <c r="AY205" s="231" t="s">
        <v>126</v>
      </c>
    </row>
    <row r="206" s="16" customFormat="1">
      <c r="A206" s="16"/>
      <c r="B206" s="253"/>
      <c r="C206" s="254"/>
      <c r="D206" s="222" t="s">
        <v>134</v>
      </c>
      <c r="E206" s="255" t="s">
        <v>19</v>
      </c>
      <c r="F206" s="256" t="s">
        <v>139</v>
      </c>
      <c r="G206" s="254"/>
      <c r="H206" s="257">
        <v>0.20000000000000001</v>
      </c>
      <c r="I206" s="258"/>
      <c r="J206" s="254"/>
      <c r="K206" s="254"/>
      <c r="L206" s="259"/>
      <c r="M206" s="260"/>
      <c r="N206" s="261"/>
      <c r="O206" s="261"/>
      <c r="P206" s="261"/>
      <c r="Q206" s="261"/>
      <c r="R206" s="261"/>
      <c r="S206" s="261"/>
      <c r="T206" s="262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T206" s="263" t="s">
        <v>134</v>
      </c>
      <c r="AU206" s="263" t="s">
        <v>78</v>
      </c>
      <c r="AV206" s="16" t="s">
        <v>133</v>
      </c>
      <c r="AW206" s="16" t="s">
        <v>135</v>
      </c>
      <c r="AX206" s="16" t="s">
        <v>76</v>
      </c>
      <c r="AY206" s="263" t="s">
        <v>126</v>
      </c>
    </row>
    <row r="207" s="2" customFormat="1" ht="24.15" customHeight="1">
      <c r="A207" s="41"/>
      <c r="B207" s="42"/>
      <c r="C207" s="207" t="s">
        <v>252</v>
      </c>
      <c r="D207" s="207" t="s">
        <v>128</v>
      </c>
      <c r="E207" s="208" t="s">
        <v>253</v>
      </c>
      <c r="F207" s="209" t="s">
        <v>254</v>
      </c>
      <c r="G207" s="210" t="s">
        <v>131</v>
      </c>
      <c r="H207" s="211">
        <v>60</v>
      </c>
      <c r="I207" s="212"/>
      <c r="J207" s="213">
        <f>ROUND(I207*H207,2)</f>
        <v>0</v>
      </c>
      <c r="K207" s="209" t="s">
        <v>150</v>
      </c>
      <c r="L207" s="47"/>
      <c r="M207" s="214" t="s">
        <v>19</v>
      </c>
      <c r="N207" s="215" t="s">
        <v>39</v>
      </c>
      <c r="O207" s="87"/>
      <c r="P207" s="216">
        <f>O207*H207</f>
        <v>0</v>
      </c>
      <c r="Q207" s="216">
        <v>0</v>
      </c>
      <c r="R207" s="216">
        <f>Q207*H207</f>
        <v>0</v>
      </c>
      <c r="S207" s="216">
        <v>0</v>
      </c>
      <c r="T207" s="217">
        <f>S207*H207</f>
        <v>0</v>
      </c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R207" s="218" t="s">
        <v>133</v>
      </c>
      <c r="AT207" s="218" t="s">
        <v>128</v>
      </c>
      <c r="AU207" s="218" t="s">
        <v>78</v>
      </c>
      <c r="AY207" s="20" t="s">
        <v>126</v>
      </c>
      <c r="BE207" s="219">
        <f>IF(N207="základní",J207,0)</f>
        <v>0</v>
      </c>
      <c r="BF207" s="219">
        <f>IF(N207="snížená",J207,0)</f>
        <v>0</v>
      </c>
      <c r="BG207" s="219">
        <f>IF(N207="zákl. přenesená",J207,0)</f>
        <v>0</v>
      </c>
      <c r="BH207" s="219">
        <f>IF(N207="sníž. přenesená",J207,0)</f>
        <v>0</v>
      </c>
      <c r="BI207" s="219">
        <f>IF(N207="nulová",J207,0)</f>
        <v>0</v>
      </c>
      <c r="BJ207" s="20" t="s">
        <v>76</v>
      </c>
      <c r="BK207" s="219">
        <f>ROUND(I207*H207,2)</f>
        <v>0</v>
      </c>
      <c r="BL207" s="20" t="s">
        <v>133</v>
      </c>
      <c r="BM207" s="218" t="s">
        <v>255</v>
      </c>
    </row>
    <row r="208" s="2" customFormat="1">
      <c r="A208" s="41"/>
      <c r="B208" s="42"/>
      <c r="C208" s="43"/>
      <c r="D208" s="264" t="s">
        <v>152</v>
      </c>
      <c r="E208" s="43"/>
      <c r="F208" s="265" t="s">
        <v>256</v>
      </c>
      <c r="G208" s="43"/>
      <c r="H208" s="43"/>
      <c r="I208" s="266"/>
      <c r="J208" s="43"/>
      <c r="K208" s="43"/>
      <c r="L208" s="47"/>
      <c r="M208" s="267"/>
      <c r="N208" s="268"/>
      <c r="O208" s="87"/>
      <c r="P208" s="87"/>
      <c r="Q208" s="87"/>
      <c r="R208" s="87"/>
      <c r="S208" s="87"/>
      <c r="T208" s="88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T208" s="20" t="s">
        <v>152</v>
      </c>
      <c r="AU208" s="20" t="s">
        <v>78</v>
      </c>
    </row>
    <row r="209" s="13" customFormat="1">
      <c r="A209" s="13"/>
      <c r="B209" s="220"/>
      <c r="C209" s="221"/>
      <c r="D209" s="222" t="s">
        <v>134</v>
      </c>
      <c r="E209" s="223" t="s">
        <v>19</v>
      </c>
      <c r="F209" s="224" t="s">
        <v>257</v>
      </c>
      <c r="G209" s="221"/>
      <c r="H209" s="225">
        <v>60</v>
      </c>
      <c r="I209" s="226"/>
      <c r="J209" s="221"/>
      <c r="K209" s="221"/>
      <c r="L209" s="227"/>
      <c r="M209" s="228"/>
      <c r="N209" s="229"/>
      <c r="O209" s="229"/>
      <c r="P209" s="229"/>
      <c r="Q209" s="229"/>
      <c r="R209" s="229"/>
      <c r="S209" s="229"/>
      <c r="T209" s="230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1" t="s">
        <v>134</v>
      </c>
      <c r="AU209" s="231" t="s">
        <v>78</v>
      </c>
      <c r="AV209" s="13" t="s">
        <v>78</v>
      </c>
      <c r="AW209" s="13" t="s">
        <v>135</v>
      </c>
      <c r="AX209" s="13" t="s">
        <v>68</v>
      </c>
      <c r="AY209" s="231" t="s">
        <v>126</v>
      </c>
    </row>
    <row r="210" s="15" customFormat="1">
      <c r="A210" s="15"/>
      <c r="B210" s="242"/>
      <c r="C210" s="243"/>
      <c r="D210" s="222" t="s">
        <v>134</v>
      </c>
      <c r="E210" s="244" t="s">
        <v>19</v>
      </c>
      <c r="F210" s="245" t="s">
        <v>137</v>
      </c>
      <c r="G210" s="243"/>
      <c r="H210" s="246">
        <v>60</v>
      </c>
      <c r="I210" s="247"/>
      <c r="J210" s="243"/>
      <c r="K210" s="243"/>
      <c r="L210" s="248"/>
      <c r="M210" s="249"/>
      <c r="N210" s="250"/>
      <c r="O210" s="250"/>
      <c r="P210" s="250"/>
      <c r="Q210" s="250"/>
      <c r="R210" s="250"/>
      <c r="S210" s="250"/>
      <c r="T210" s="251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T210" s="252" t="s">
        <v>134</v>
      </c>
      <c r="AU210" s="252" t="s">
        <v>78</v>
      </c>
      <c r="AV210" s="15" t="s">
        <v>138</v>
      </c>
      <c r="AW210" s="15" t="s">
        <v>135</v>
      </c>
      <c r="AX210" s="15" t="s">
        <v>68</v>
      </c>
      <c r="AY210" s="252" t="s">
        <v>126</v>
      </c>
    </row>
    <row r="211" s="16" customFormat="1">
      <c r="A211" s="16"/>
      <c r="B211" s="253"/>
      <c r="C211" s="254"/>
      <c r="D211" s="222" t="s">
        <v>134</v>
      </c>
      <c r="E211" s="255" t="s">
        <v>19</v>
      </c>
      <c r="F211" s="256" t="s">
        <v>139</v>
      </c>
      <c r="G211" s="254"/>
      <c r="H211" s="257">
        <v>60</v>
      </c>
      <c r="I211" s="258"/>
      <c r="J211" s="254"/>
      <c r="K211" s="254"/>
      <c r="L211" s="259"/>
      <c r="M211" s="260"/>
      <c r="N211" s="261"/>
      <c r="O211" s="261"/>
      <c r="P211" s="261"/>
      <c r="Q211" s="261"/>
      <c r="R211" s="261"/>
      <c r="S211" s="261"/>
      <c r="T211" s="262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T211" s="263" t="s">
        <v>134</v>
      </c>
      <c r="AU211" s="263" t="s">
        <v>78</v>
      </c>
      <c r="AV211" s="16" t="s">
        <v>133</v>
      </c>
      <c r="AW211" s="16" t="s">
        <v>135</v>
      </c>
      <c r="AX211" s="16" t="s">
        <v>76</v>
      </c>
      <c r="AY211" s="263" t="s">
        <v>126</v>
      </c>
    </row>
    <row r="212" s="2" customFormat="1" ht="16.5" customHeight="1">
      <c r="A212" s="41"/>
      <c r="B212" s="42"/>
      <c r="C212" s="269" t="s">
        <v>197</v>
      </c>
      <c r="D212" s="269" t="s">
        <v>222</v>
      </c>
      <c r="E212" s="270" t="s">
        <v>249</v>
      </c>
      <c r="F212" s="271" t="s">
        <v>250</v>
      </c>
      <c r="G212" s="272" t="s">
        <v>165</v>
      </c>
      <c r="H212" s="273">
        <v>1.2</v>
      </c>
      <c r="I212" s="274"/>
      <c r="J212" s="275">
        <f>ROUND(I212*H212,2)</f>
        <v>0</v>
      </c>
      <c r="K212" s="271" t="s">
        <v>132</v>
      </c>
      <c r="L212" s="276"/>
      <c r="M212" s="277" t="s">
        <v>19</v>
      </c>
      <c r="N212" s="278" t="s">
        <v>39</v>
      </c>
      <c r="O212" s="87"/>
      <c r="P212" s="216">
        <f>O212*H212</f>
        <v>0</v>
      </c>
      <c r="Q212" s="216">
        <v>0</v>
      </c>
      <c r="R212" s="216">
        <f>Q212*H212</f>
        <v>0</v>
      </c>
      <c r="S212" s="216">
        <v>0</v>
      </c>
      <c r="T212" s="217">
        <f>S212*H212</f>
        <v>0</v>
      </c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R212" s="218" t="s">
        <v>151</v>
      </c>
      <c r="AT212" s="218" t="s">
        <v>222</v>
      </c>
      <c r="AU212" s="218" t="s">
        <v>78</v>
      </c>
      <c r="AY212" s="20" t="s">
        <v>126</v>
      </c>
      <c r="BE212" s="219">
        <f>IF(N212="základní",J212,0)</f>
        <v>0</v>
      </c>
      <c r="BF212" s="219">
        <f>IF(N212="snížená",J212,0)</f>
        <v>0</v>
      </c>
      <c r="BG212" s="219">
        <f>IF(N212="zákl. přenesená",J212,0)</f>
        <v>0</v>
      </c>
      <c r="BH212" s="219">
        <f>IF(N212="sníž. přenesená",J212,0)</f>
        <v>0</v>
      </c>
      <c r="BI212" s="219">
        <f>IF(N212="nulová",J212,0)</f>
        <v>0</v>
      </c>
      <c r="BJ212" s="20" t="s">
        <v>76</v>
      </c>
      <c r="BK212" s="219">
        <f>ROUND(I212*H212,2)</f>
        <v>0</v>
      </c>
      <c r="BL212" s="20" t="s">
        <v>133</v>
      </c>
      <c r="BM212" s="218" t="s">
        <v>258</v>
      </c>
    </row>
    <row r="213" s="13" customFormat="1">
      <c r="A213" s="13"/>
      <c r="B213" s="220"/>
      <c r="C213" s="221"/>
      <c r="D213" s="222" t="s">
        <v>134</v>
      </c>
      <c r="E213" s="223" t="s">
        <v>19</v>
      </c>
      <c r="F213" s="224" t="s">
        <v>259</v>
      </c>
      <c r="G213" s="221"/>
      <c r="H213" s="225">
        <v>1.2</v>
      </c>
      <c r="I213" s="226"/>
      <c r="J213" s="221"/>
      <c r="K213" s="221"/>
      <c r="L213" s="227"/>
      <c r="M213" s="228"/>
      <c r="N213" s="229"/>
      <c r="O213" s="229"/>
      <c r="P213" s="229"/>
      <c r="Q213" s="229"/>
      <c r="R213" s="229"/>
      <c r="S213" s="229"/>
      <c r="T213" s="230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1" t="s">
        <v>134</v>
      </c>
      <c r="AU213" s="231" t="s">
        <v>78</v>
      </c>
      <c r="AV213" s="13" t="s">
        <v>78</v>
      </c>
      <c r="AW213" s="13" t="s">
        <v>135</v>
      </c>
      <c r="AX213" s="13" t="s">
        <v>68</v>
      </c>
      <c r="AY213" s="231" t="s">
        <v>126</v>
      </c>
    </row>
    <row r="214" s="16" customFormat="1">
      <c r="A214" s="16"/>
      <c r="B214" s="253"/>
      <c r="C214" s="254"/>
      <c r="D214" s="222" t="s">
        <v>134</v>
      </c>
      <c r="E214" s="255" t="s">
        <v>19</v>
      </c>
      <c r="F214" s="256" t="s">
        <v>139</v>
      </c>
      <c r="G214" s="254"/>
      <c r="H214" s="257">
        <v>1.2</v>
      </c>
      <c r="I214" s="258"/>
      <c r="J214" s="254"/>
      <c r="K214" s="254"/>
      <c r="L214" s="259"/>
      <c r="M214" s="260"/>
      <c r="N214" s="261"/>
      <c r="O214" s="261"/>
      <c r="P214" s="261"/>
      <c r="Q214" s="261"/>
      <c r="R214" s="261"/>
      <c r="S214" s="261"/>
      <c r="T214" s="262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T214" s="263" t="s">
        <v>134</v>
      </c>
      <c r="AU214" s="263" t="s">
        <v>78</v>
      </c>
      <c r="AV214" s="16" t="s">
        <v>133</v>
      </c>
      <c r="AW214" s="16" t="s">
        <v>135</v>
      </c>
      <c r="AX214" s="16" t="s">
        <v>76</v>
      </c>
      <c r="AY214" s="263" t="s">
        <v>126</v>
      </c>
    </row>
    <row r="215" s="2" customFormat="1" ht="16.5" customHeight="1">
      <c r="A215" s="41"/>
      <c r="B215" s="42"/>
      <c r="C215" s="207" t="s">
        <v>7</v>
      </c>
      <c r="D215" s="207" t="s">
        <v>128</v>
      </c>
      <c r="E215" s="208" t="s">
        <v>260</v>
      </c>
      <c r="F215" s="209" t="s">
        <v>261</v>
      </c>
      <c r="G215" s="210" t="s">
        <v>131</v>
      </c>
      <c r="H215" s="211">
        <v>60</v>
      </c>
      <c r="I215" s="212"/>
      <c r="J215" s="213">
        <f>ROUND(I215*H215,2)</f>
        <v>0</v>
      </c>
      <c r="K215" s="209" t="s">
        <v>150</v>
      </c>
      <c r="L215" s="47"/>
      <c r="M215" s="214" t="s">
        <v>19</v>
      </c>
      <c r="N215" s="215" t="s">
        <v>39</v>
      </c>
      <c r="O215" s="87"/>
      <c r="P215" s="216">
        <f>O215*H215</f>
        <v>0</v>
      </c>
      <c r="Q215" s="216">
        <v>0</v>
      </c>
      <c r="R215" s="216">
        <f>Q215*H215</f>
        <v>0</v>
      </c>
      <c r="S215" s="216">
        <v>0</v>
      </c>
      <c r="T215" s="217">
        <f>S215*H215</f>
        <v>0</v>
      </c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R215" s="218" t="s">
        <v>133</v>
      </c>
      <c r="AT215" s="218" t="s">
        <v>128</v>
      </c>
      <c r="AU215" s="218" t="s">
        <v>78</v>
      </c>
      <c r="AY215" s="20" t="s">
        <v>126</v>
      </c>
      <c r="BE215" s="219">
        <f>IF(N215="základní",J215,0)</f>
        <v>0</v>
      </c>
      <c r="BF215" s="219">
        <f>IF(N215="snížená",J215,0)</f>
        <v>0</v>
      </c>
      <c r="BG215" s="219">
        <f>IF(N215="zákl. přenesená",J215,0)</f>
        <v>0</v>
      </c>
      <c r="BH215" s="219">
        <f>IF(N215="sníž. přenesená",J215,0)</f>
        <v>0</v>
      </c>
      <c r="BI215" s="219">
        <f>IF(N215="nulová",J215,0)</f>
        <v>0</v>
      </c>
      <c r="BJ215" s="20" t="s">
        <v>76</v>
      </c>
      <c r="BK215" s="219">
        <f>ROUND(I215*H215,2)</f>
        <v>0</v>
      </c>
      <c r="BL215" s="20" t="s">
        <v>133</v>
      </c>
      <c r="BM215" s="218" t="s">
        <v>262</v>
      </c>
    </row>
    <row r="216" s="2" customFormat="1">
      <c r="A216" s="41"/>
      <c r="B216" s="42"/>
      <c r="C216" s="43"/>
      <c r="D216" s="264" t="s">
        <v>152</v>
      </c>
      <c r="E216" s="43"/>
      <c r="F216" s="265" t="s">
        <v>263</v>
      </c>
      <c r="G216" s="43"/>
      <c r="H216" s="43"/>
      <c r="I216" s="266"/>
      <c r="J216" s="43"/>
      <c r="K216" s="43"/>
      <c r="L216" s="47"/>
      <c r="M216" s="267"/>
      <c r="N216" s="268"/>
      <c r="O216" s="87"/>
      <c r="P216" s="87"/>
      <c r="Q216" s="87"/>
      <c r="R216" s="87"/>
      <c r="S216" s="87"/>
      <c r="T216" s="88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T216" s="20" t="s">
        <v>152</v>
      </c>
      <c r="AU216" s="20" t="s">
        <v>78</v>
      </c>
    </row>
    <row r="217" s="13" customFormat="1">
      <c r="A217" s="13"/>
      <c r="B217" s="220"/>
      <c r="C217" s="221"/>
      <c r="D217" s="222" t="s">
        <v>134</v>
      </c>
      <c r="E217" s="223" t="s">
        <v>19</v>
      </c>
      <c r="F217" s="224" t="s">
        <v>264</v>
      </c>
      <c r="G217" s="221"/>
      <c r="H217" s="225">
        <v>60</v>
      </c>
      <c r="I217" s="226"/>
      <c r="J217" s="221"/>
      <c r="K217" s="221"/>
      <c r="L217" s="227"/>
      <c r="M217" s="228"/>
      <c r="N217" s="229"/>
      <c r="O217" s="229"/>
      <c r="P217" s="229"/>
      <c r="Q217" s="229"/>
      <c r="R217" s="229"/>
      <c r="S217" s="229"/>
      <c r="T217" s="230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1" t="s">
        <v>134</v>
      </c>
      <c r="AU217" s="231" t="s">
        <v>78</v>
      </c>
      <c r="AV217" s="13" t="s">
        <v>78</v>
      </c>
      <c r="AW217" s="13" t="s">
        <v>135</v>
      </c>
      <c r="AX217" s="13" t="s">
        <v>68</v>
      </c>
      <c r="AY217" s="231" t="s">
        <v>126</v>
      </c>
    </row>
    <row r="218" s="15" customFormat="1">
      <c r="A218" s="15"/>
      <c r="B218" s="242"/>
      <c r="C218" s="243"/>
      <c r="D218" s="222" t="s">
        <v>134</v>
      </c>
      <c r="E218" s="244" t="s">
        <v>19</v>
      </c>
      <c r="F218" s="245" t="s">
        <v>137</v>
      </c>
      <c r="G218" s="243"/>
      <c r="H218" s="246">
        <v>60</v>
      </c>
      <c r="I218" s="247"/>
      <c r="J218" s="243"/>
      <c r="K218" s="243"/>
      <c r="L218" s="248"/>
      <c r="M218" s="249"/>
      <c r="N218" s="250"/>
      <c r="O218" s="250"/>
      <c r="P218" s="250"/>
      <c r="Q218" s="250"/>
      <c r="R218" s="250"/>
      <c r="S218" s="250"/>
      <c r="T218" s="251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252" t="s">
        <v>134</v>
      </c>
      <c r="AU218" s="252" t="s">
        <v>78</v>
      </c>
      <c r="AV218" s="15" t="s">
        <v>138</v>
      </c>
      <c r="AW218" s="15" t="s">
        <v>135</v>
      </c>
      <c r="AX218" s="15" t="s">
        <v>68</v>
      </c>
      <c r="AY218" s="252" t="s">
        <v>126</v>
      </c>
    </row>
    <row r="219" s="16" customFormat="1">
      <c r="A219" s="16"/>
      <c r="B219" s="253"/>
      <c r="C219" s="254"/>
      <c r="D219" s="222" t="s">
        <v>134</v>
      </c>
      <c r="E219" s="255" t="s">
        <v>19</v>
      </c>
      <c r="F219" s="256" t="s">
        <v>139</v>
      </c>
      <c r="G219" s="254"/>
      <c r="H219" s="257">
        <v>60</v>
      </c>
      <c r="I219" s="258"/>
      <c r="J219" s="254"/>
      <c r="K219" s="254"/>
      <c r="L219" s="259"/>
      <c r="M219" s="260"/>
      <c r="N219" s="261"/>
      <c r="O219" s="261"/>
      <c r="P219" s="261"/>
      <c r="Q219" s="261"/>
      <c r="R219" s="261"/>
      <c r="S219" s="261"/>
      <c r="T219" s="262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T219" s="263" t="s">
        <v>134</v>
      </c>
      <c r="AU219" s="263" t="s">
        <v>78</v>
      </c>
      <c r="AV219" s="16" t="s">
        <v>133</v>
      </c>
      <c r="AW219" s="16" t="s">
        <v>135</v>
      </c>
      <c r="AX219" s="16" t="s">
        <v>76</v>
      </c>
      <c r="AY219" s="263" t="s">
        <v>126</v>
      </c>
    </row>
    <row r="220" s="2" customFormat="1" ht="16.5" customHeight="1">
      <c r="A220" s="41"/>
      <c r="B220" s="42"/>
      <c r="C220" s="269" t="s">
        <v>203</v>
      </c>
      <c r="D220" s="269" t="s">
        <v>222</v>
      </c>
      <c r="E220" s="270" t="s">
        <v>265</v>
      </c>
      <c r="F220" s="271" t="s">
        <v>266</v>
      </c>
      <c r="G220" s="272" t="s">
        <v>131</v>
      </c>
      <c r="H220" s="273">
        <v>60</v>
      </c>
      <c r="I220" s="274"/>
      <c r="J220" s="275">
        <f>ROUND(I220*H220,2)</f>
        <v>0</v>
      </c>
      <c r="K220" s="271" t="s">
        <v>132</v>
      </c>
      <c r="L220" s="276"/>
      <c r="M220" s="277" t="s">
        <v>19</v>
      </c>
      <c r="N220" s="278" t="s">
        <v>39</v>
      </c>
      <c r="O220" s="87"/>
      <c r="P220" s="216">
        <f>O220*H220</f>
        <v>0</v>
      </c>
      <c r="Q220" s="216">
        <v>0</v>
      </c>
      <c r="R220" s="216">
        <f>Q220*H220</f>
        <v>0</v>
      </c>
      <c r="S220" s="216">
        <v>0</v>
      </c>
      <c r="T220" s="217">
        <f>S220*H220</f>
        <v>0</v>
      </c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R220" s="218" t="s">
        <v>151</v>
      </c>
      <c r="AT220" s="218" t="s">
        <v>222</v>
      </c>
      <c r="AU220" s="218" t="s">
        <v>78</v>
      </c>
      <c r="AY220" s="20" t="s">
        <v>126</v>
      </c>
      <c r="BE220" s="219">
        <f>IF(N220="základní",J220,0)</f>
        <v>0</v>
      </c>
      <c r="BF220" s="219">
        <f>IF(N220="snížená",J220,0)</f>
        <v>0</v>
      </c>
      <c r="BG220" s="219">
        <f>IF(N220="zákl. přenesená",J220,0)</f>
        <v>0</v>
      </c>
      <c r="BH220" s="219">
        <f>IF(N220="sníž. přenesená",J220,0)</f>
        <v>0</v>
      </c>
      <c r="BI220" s="219">
        <f>IF(N220="nulová",J220,0)</f>
        <v>0</v>
      </c>
      <c r="BJ220" s="20" t="s">
        <v>76</v>
      </c>
      <c r="BK220" s="219">
        <f>ROUND(I220*H220,2)</f>
        <v>0</v>
      </c>
      <c r="BL220" s="20" t="s">
        <v>133</v>
      </c>
      <c r="BM220" s="218" t="s">
        <v>267</v>
      </c>
    </row>
    <row r="221" s="13" customFormat="1">
      <c r="A221" s="13"/>
      <c r="B221" s="220"/>
      <c r="C221" s="221"/>
      <c r="D221" s="222" t="s">
        <v>134</v>
      </c>
      <c r="E221" s="223" t="s">
        <v>19</v>
      </c>
      <c r="F221" s="224" t="s">
        <v>264</v>
      </c>
      <c r="G221" s="221"/>
      <c r="H221" s="225">
        <v>60</v>
      </c>
      <c r="I221" s="226"/>
      <c r="J221" s="221"/>
      <c r="K221" s="221"/>
      <c r="L221" s="227"/>
      <c r="M221" s="228"/>
      <c r="N221" s="229"/>
      <c r="O221" s="229"/>
      <c r="P221" s="229"/>
      <c r="Q221" s="229"/>
      <c r="R221" s="229"/>
      <c r="S221" s="229"/>
      <c r="T221" s="230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1" t="s">
        <v>134</v>
      </c>
      <c r="AU221" s="231" t="s">
        <v>78</v>
      </c>
      <c r="AV221" s="13" t="s">
        <v>78</v>
      </c>
      <c r="AW221" s="13" t="s">
        <v>135</v>
      </c>
      <c r="AX221" s="13" t="s">
        <v>68</v>
      </c>
      <c r="AY221" s="231" t="s">
        <v>126</v>
      </c>
    </row>
    <row r="222" s="15" customFormat="1">
      <c r="A222" s="15"/>
      <c r="B222" s="242"/>
      <c r="C222" s="243"/>
      <c r="D222" s="222" t="s">
        <v>134</v>
      </c>
      <c r="E222" s="244" t="s">
        <v>19</v>
      </c>
      <c r="F222" s="245" t="s">
        <v>137</v>
      </c>
      <c r="G222" s="243"/>
      <c r="H222" s="246">
        <v>60</v>
      </c>
      <c r="I222" s="247"/>
      <c r="J222" s="243"/>
      <c r="K222" s="243"/>
      <c r="L222" s="248"/>
      <c r="M222" s="249"/>
      <c r="N222" s="250"/>
      <c r="O222" s="250"/>
      <c r="P222" s="250"/>
      <c r="Q222" s="250"/>
      <c r="R222" s="250"/>
      <c r="S222" s="250"/>
      <c r="T222" s="251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T222" s="252" t="s">
        <v>134</v>
      </c>
      <c r="AU222" s="252" t="s">
        <v>78</v>
      </c>
      <c r="AV222" s="15" t="s">
        <v>138</v>
      </c>
      <c r="AW222" s="15" t="s">
        <v>135</v>
      </c>
      <c r="AX222" s="15" t="s">
        <v>68</v>
      </c>
      <c r="AY222" s="252" t="s">
        <v>126</v>
      </c>
    </row>
    <row r="223" s="16" customFormat="1">
      <c r="A223" s="16"/>
      <c r="B223" s="253"/>
      <c r="C223" s="254"/>
      <c r="D223" s="222" t="s">
        <v>134</v>
      </c>
      <c r="E223" s="255" t="s">
        <v>19</v>
      </c>
      <c r="F223" s="256" t="s">
        <v>139</v>
      </c>
      <c r="G223" s="254"/>
      <c r="H223" s="257">
        <v>60</v>
      </c>
      <c r="I223" s="258"/>
      <c r="J223" s="254"/>
      <c r="K223" s="254"/>
      <c r="L223" s="259"/>
      <c r="M223" s="260"/>
      <c r="N223" s="261"/>
      <c r="O223" s="261"/>
      <c r="P223" s="261"/>
      <c r="Q223" s="261"/>
      <c r="R223" s="261"/>
      <c r="S223" s="261"/>
      <c r="T223" s="262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T223" s="263" t="s">
        <v>134</v>
      </c>
      <c r="AU223" s="263" t="s">
        <v>78</v>
      </c>
      <c r="AV223" s="16" t="s">
        <v>133</v>
      </c>
      <c r="AW223" s="16" t="s">
        <v>135</v>
      </c>
      <c r="AX223" s="16" t="s">
        <v>76</v>
      </c>
      <c r="AY223" s="263" t="s">
        <v>126</v>
      </c>
    </row>
    <row r="224" s="2" customFormat="1" ht="16.5" customHeight="1">
      <c r="A224" s="41"/>
      <c r="B224" s="42"/>
      <c r="C224" s="207" t="s">
        <v>268</v>
      </c>
      <c r="D224" s="207" t="s">
        <v>128</v>
      </c>
      <c r="E224" s="208" t="s">
        <v>269</v>
      </c>
      <c r="F224" s="209" t="s">
        <v>270</v>
      </c>
      <c r="G224" s="210" t="s">
        <v>131</v>
      </c>
      <c r="H224" s="211">
        <v>4</v>
      </c>
      <c r="I224" s="212"/>
      <c r="J224" s="213">
        <f>ROUND(I224*H224,2)</f>
        <v>0</v>
      </c>
      <c r="K224" s="209" t="s">
        <v>150</v>
      </c>
      <c r="L224" s="47"/>
      <c r="M224" s="214" t="s">
        <v>19</v>
      </c>
      <c r="N224" s="215" t="s">
        <v>39</v>
      </c>
      <c r="O224" s="87"/>
      <c r="P224" s="216">
        <f>O224*H224</f>
        <v>0</v>
      </c>
      <c r="Q224" s="216">
        <v>0</v>
      </c>
      <c r="R224" s="216">
        <f>Q224*H224</f>
        <v>0</v>
      </c>
      <c r="S224" s="216">
        <v>0</v>
      </c>
      <c r="T224" s="217">
        <f>S224*H224</f>
        <v>0</v>
      </c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R224" s="218" t="s">
        <v>133</v>
      </c>
      <c r="AT224" s="218" t="s">
        <v>128</v>
      </c>
      <c r="AU224" s="218" t="s">
        <v>78</v>
      </c>
      <c r="AY224" s="20" t="s">
        <v>126</v>
      </c>
      <c r="BE224" s="219">
        <f>IF(N224="základní",J224,0)</f>
        <v>0</v>
      </c>
      <c r="BF224" s="219">
        <f>IF(N224="snížená",J224,0)</f>
        <v>0</v>
      </c>
      <c r="BG224" s="219">
        <f>IF(N224="zákl. přenesená",J224,0)</f>
        <v>0</v>
      </c>
      <c r="BH224" s="219">
        <f>IF(N224="sníž. přenesená",J224,0)</f>
        <v>0</v>
      </c>
      <c r="BI224" s="219">
        <f>IF(N224="nulová",J224,0)</f>
        <v>0</v>
      </c>
      <c r="BJ224" s="20" t="s">
        <v>76</v>
      </c>
      <c r="BK224" s="219">
        <f>ROUND(I224*H224,2)</f>
        <v>0</v>
      </c>
      <c r="BL224" s="20" t="s">
        <v>133</v>
      </c>
      <c r="BM224" s="218" t="s">
        <v>271</v>
      </c>
    </row>
    <row r="225" s="2" customFormat="1">
      <c r="A225" s="41"/>
      <c r="B225" s="42"/>
      <c r="C225" s="43"/>
      <c r="D225" s="264" t="s">
        <v>152</v>
      </c>
      <c r="E225" s="43"/>
      <c r="F225" s="265" t="s">
        <v>272</v>
      </c>
      <c r="G225" s="43"/>
      <c r="H225" s="43"/>
      <c r="I225" s="266"/>
      <c r="J225" s="43"/>
      <c r="K225" s="43"/>
      <c r="L225" s="47"/>
      <c r="M225" s="267"/>
      <c r="N225" s="268"/>
      <c r="O225" s="87"/>
      <c r="P225" s="87"/>
      <c r="Q225" s="87"/>
      <c r="R225" s="87"/>
      <c r="S225" s="87"/>
      <c r="T225" s="88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T225" s="20" t="s">
        <v>152</v>
      </c>
      <c r="AU225" s="20" t="s">
        <v>78</v>
      </c>
    </row>
    <row r="226" s="13" customFormat="1">
      <c r="A226" s="13"/>
      <c r="B226" s="220"/>
      <c r="C226" s="221"/>
      <c r="D226" s="222" t="s">
        <v>134</v>
      </c>
      <c r="E226" s="223" t="s">
        <v>19</v>
      </c>
      <c r="F226" s="224" t="s">
        <v>133</v>
      </c>
      <c r="G226" s="221"/>
      <c r="H226" s="225">
        <v>4</v>
      </c>
      <c r="I226" s="226"/>
      <c r="J226" s="221"/>
      <c r="K226" s="221"/>
      <c r="L226" s="227"/>
      <c r="M226" s="228"/>
      <c r="N226" s="229"/>
      <c r="O226" s="229"/>
      <c r="P226" s="229"/>
      <c r="Q226" s="229"/>
      <c r="R226" s="229"/>
      <c r="S226" s="229"/>
      <c r="T226" s="230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1" t="s">
        <v>134</v>
      </c>
      <c r="AU226" s="231" t="s">
        <v>78</v>
      </c>
      <c r="AV226" s="13" t="s">
        <v>78</v>
      </c>
      <c r="AW226" s="13" t="s">
        <v>135</v>
      </c>
      <c r="AX226" s="13" t="s">
        <v>68</v>
      </c>
      <c r="AY226" s="231" t="s">
        <v>126</v>
      </c>
    </row>
    <row r="227" s="15" customFormat="1">
      <c r="A227" s="15"/>
      <c r="B227" s="242"/>
      <c r="C227" s="243"/>
      <c r="D227" s="222" t="s">
        <v>134</v>
      </c>
      <c r="E227" s="244" t="s">
        <v>19</v>
      </c>
      <c r="F227" s="245" t="s">
        <v>137</v>
      </c>
      <c r="G227" s="243"/>
      <c r="H227" s="246">
        <v>4</v>
      </c>
      <c r="I227" s="247"/>
      <c r="J227" s="243"/>
      <c r="K227" s="243"/>
      <c r="L227" s="248"/>
      <c r="M227" s="249"/>
      <c r="N227" s="250"/>
      <c r="O227" s="250"/>
      <c r="P227" s="250"/>
      <c r="Q227" s="250"/>
      <c r="R227" s="250"/>
      <c r="S227" s="250"/>
      <c r="T227" s="251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T227" s="252" t="s">
        <v>134</v>
      </c>
      <c r="AU227" s="252" t="s">
        <v>78</v>
      </c>
      <c r="AV227" s="15" t="s">
        <v>138</v>
      </c>
      <c r="AW227" s="15" t="s">
        <v>135</v>
      </c>
      <c r="AX227" s="15" t="s">
        <v>68</v>
      </c>
      <c r="AY227" s="252" t="s">
        <v>126</v>
      </c>
    </row>
    <row r="228" s="16" customFormat="1">
      <c r="A228" s="16"/>
      <c r="B228" s="253"/>
      <c r="C228" s="254"/>
      <c r="D228" s="222" t="s">
        <v>134</v>
      </c>
      <c r="E228" s="255" t="s">
        <v>19</v>
      </c>
      <c r="F228" s="256" t="s">
        <v>139</v>
      </c>
      <c r="G228" s="254"/>
      <c r="H228" s="257">
        <v>4</v>
      </c>
      <c r="I228" s="258"/>
      <c r="J228" s="254"/>
      <c r="K228" s="254"/>
      <c r="L228" s="259"/>
      <c r="M228" s="260"/>
      <c r="N228" s="261"/>
      <c r="O228" s="261"/>
      <c r="P228" s="261"/>
      <c r="Q228" s="261"/>
      <c r="R228" s="261"/>
      <c r="S228" s="261"/>
      <c r="T228" s="262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T228" s="263" t="s">
        <v>134</v>
      </c>
      <c r="AU228" s="263" t="s">
        <v>78</v>
      </c>
      <c r="AV228" s="16" t="s">
        <v>133</v>
      </c>
      <c r="AW228" s="16" t="s">
        <v>135</v>
      </c>
      <c r="AX228" s="16" t="s">
        <v>76</v>
      </c>
      <c r="AY228" s="263" t="s">
        <v>126</v>
      </c>
    </row>
    <row r="229" s="2" customFormat="1" ht="16.5" customHeight="1">
      <c r="A229" s="41"/>
      <c r="B229" s="42"/>
      <c r="C229" s="269" t="s">
        <v>208</v>
      </c>
      <c r="D229" s="269" t="s">
        <v>222</v>
      </c>
      <c r="E229" s="270" t="s">
        <v>273</v>
      </c>
      <c r="F229" s="271" t="s">
        <v>274</v>
      </c>
      <c r="G229" s="272" t="s">
        <v>131</v>
      </c>
      <c r="H229" s="273">
        <v>4</v>
      </c>
      <c r="I229" s="274"/>
      <c r="J229" s="275">
        <f>ROUND(I229*H229,2)</f>
        <v>0</v>
      </c>
      <c r="K229" s="271" t="s">
        <v>132</v>
      </c>
      <c r="L229" s="276"/>
      <c r="M229" s="277" t="s">
        <v>19</v>
      </c>
      <c r="N229" s="278" t="s">
        <v>39</v>
      </c>
      <c r="O229" s="87"/>
      <c r="P229" s="216">
        <f>O229*H229</f>
        <v>0</v>
      </c>
      <c r="Q229" s="216">
        <v>0</v>
      </c>
      <c r="R229" s="216">
        <f>Q229*H229</f>
        <v>0</v>
      </c>
      <c r="S229" s="216">
        <v>0</v>
      </c>
      <c r="T229" s="217">
        <f>S229*H229</f>
        <v>0</v>
      </c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R229" s="218" t="s">
        <v>151</v>
      </c>
      <c r="AT229" s="218" t="s">
        <v>222</v>
      </c>
      <c r="AU229" s="218" t="s">
        <v>78</v>
      </c>
      <c r="AY229" s="20" t="s">
        <v>126</v>
      </c>
      <c r="BE229" s="219">
        <f>IF(N229="základní",J229,0)</f>
        <v>0</v>
      </c>
      <c r="BF229" s="219">
        <f>IF(N229="snížená",J229,0)</f>
        <v>0</v>
      </c>
      <c r="BG229" s="219">
        <f>IF(N229="zákl. přenesená",J229,0)</f>
        <v>0</v>
      </c>
      <c r="BH229" s="219">
        <f>IF(N229="sníž. přenesená",J229,0)</f>
        <v>0</v>
      </c>
      <c r="BI229" s="219">
        <f>IF(N229="nulová",J229,0)</f>
        <v>0</v>
      </c>
      <c r="BJ229" s="20" t="s">
        <v>76</v>
      </c>
      <c r="BK229" s="219">
        <f>ROUND(I229*H229,2)</f>
        <v>0</v>
      </c>
      <c r="BL229" s="20" t="s">
        <v>133</v>
      </c>
      <c r="BM229" s="218" t="s">
        <v>275</v>
      </c>
    </row>
    <row r="230" s="13" customFormat="1">
      <c r="A230" s="13"/>
      <c r="B230" s="220"/>
      <c r="C230" s="221"/>
      <c r="D230" s="222" t="s">
        <v>134</v>
      </c>
      <c r="E230" s="223" t="s">
        <v>19</v>
      </c>
      <c r="F230" s="224" t="s">
        <v>133</v>
      </c>
      <c r="G230" s="221"/>
      <c r="H230" s="225">
        <v>4</v>
      </c>
      <c r="I230" s="226"/>
      <c r="J230" s="221"/>
      <c r="K230" s="221"/>
      <c r="L230" s="227"/>
      <c r="M230" s="228"/>
      <c r="N230" s="229"/>
      <c r="O230" s="229"/>
      <c r="P230" s="229"/>
      <c r="Q230" s="229"/>
      <c r="R230" s="229"/>
      <c r="S230" s="229"/>
      <c r="T230" s="230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1" t="s">
        <v>134</v>
      </c>
      <c r="AU230" s="231" t="s">
        <v>78</v>
      </c>
      <c r="AV230" s="13" t="s">
        <v>78</v>
      </c>
      <c r="AW230" s="13" t="s">
        <v>135</v>
      </c>
      <c r="AX230" s="13" t="s">
        <v>68</v>
      </c>
      <c r="AY230" s="231" t="s">
        <v>126</v>
      </c>
    </row>
    <row r="231" s="15" customFormat="1">
      <c r="A231" s="15"/>
      <c r="B231" s="242"/>
      <c r="C231" s="243"/>
      <c r="D231" s="222" t="s">
        <v>134</v>
      </c>
      <c r="E231" s="244" t="s">
        <v>19</v>
      </c>
      <c r="F231" s="245" t="s">
        <v>137</v>
      </c>
      <c r="G231" s="243"/>
      <c r="H231" s="246">
        <v>4</v>
      </c>
      <c r="I231" s="247"/>
      <c r="J231" s="243"/>
      <c r="K231" s="243"/>
      <c r="L231" s="248"/>
      <c r="M231" s="249"/>
      <c r="N231" s="250"/>
      <c r="O231" s="250"/>
      <c r="P231" s="250"/>
      <c r="Q231" s="250"/>
      <c r="R231" s="250"/>
      <c r="S231" s="250"/>
      <c r="T231" s="251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T231" s="252" t="s">
        <v>134</v>
      </c>
      <c r="AU231" s="252" t="s">
        <v>78</v>
      </c>
      <c r="AV231" s="15" t="s">
        <v>138</v>
      </c>
      <c r="AW231" s="15" t="s">
        <v>135</v>
      </c>
      <c r="AX231" s="15" t="s">
        <v>68</v>
      </c>
      <c r="AY231" s="252" t="s">
        <v>126</v>
      </c>
    </row>
    <row r="232" s="16" customFormat="1">
      <c r="A232" s="16"/>
      <c r="B232" s="253"/>
      <c r="C232" s="254"/>
      <c r="D232" s="222" t="s">
        <v>134</v>
      </c>
      <c r="E232" s="255" t="s">
        <v>19</v>
      </c>
      <c r="F232" s="256" t="s">
        <v>139</v>
      </c>
      <c r="G232" s="254"/>
      <c r="H232" s="257">
        <v>4</v>
      </c>
      <c r="I232" s="258"/>
      <c r="J232" s="254"/>
      <c r="K232" s="254"/>
      <c r="L232" s="259"/>
      <c r="M232" s="260"/>
      <c r="N232" s="261"/>
      <c r="O232" s="261"/>
      <c r="P232" s="261"/>
      <c r="Q232" s="261"/>
      <c r="R232" s="261"/>
      <c r="S232" s="261"/>
      <c r="T232" s="262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T232" s="263" t="s">
        <v>134</v>
      </c>
      <c r="AU232" s="263" t="s">
        <v>78</v>
      </c>
      <c r="AV232" s="16" t="s">
        <v>133</v>
      </c>
      <c r="AW232" s="16" t="s">
        <v>135</v>
      </c>
      <c r="AX232" s="16" t="s">
        <v>76</v>
      </c>
      <c r="AY232" s="263" t="s">
        <v>126</v>
      </c>
    </row>
    <row r="233" s="2" customFormat="1" ht="16.5" customHeight="1">
      <c r="A233" s="41"/>
      <c r="B233" s="42"/>
      <c r="C233" s="207" t="s">
        <v>218</v>
      </c>
      <c r="D233" s="207" t="s">
        <v>128</v>
      </c>
      <c r="E233" s="208" t="s">
        <v>276</v>
      </c>
      <c r="F233" s="209" t="s">
        <v>277</v>
      </c>
      <c r="G233" s="210" t="s">
        <v>131</v>
      </c>
      <c r="H233" s="211">
        <v>158</v>
      </c>
      <c r="I233" s="212"/>
      <c r="J233" s="213">
        <f>ROUND(I233*H233,2)</f>
        <v>0</v>
      </c>
      <c r="K233" s="209" t="s">
        <v>150</v>
      </c>
      <c r="L233" s="47"/>
      <c r="M233" s="214" t="s">
        <v>19</v>
      </c>
      <c r="N233" s="215" t="s">
        <v>39</v>
      </c>
      <c r="O233" s="87"/>
      <c r="P233" s="216">
        <f>O233*H233</f>
        <v>0</v>
      </c>
      <c r="Q233" s="216">
        <v>0</v>
      </c>
      <c r="R233" s="216">
        <f>Q233*H233</f>
        <v>0</v>
      </c>
      <c r="S233" s="216">
        <v>0</v>
      </c>
      <c r="T233" s="217">
        <f>S233*H233</f>
        <v>0</v>
      </c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R233" s="218" t="s">
        <v>133</v>
      </c>
      <c r="AT233" s="218" t="s">
        <v>128</v>
      </c>
      <c r="AU233" s="218" t="s">
        <v>78</v>
      </c>
      <c r="AY233" s="20" t="s">
        <v>126</v>
      </c>
      <c r="BE233" s="219">
        <f>IF(N233="základní",J233,0)</f>
        <v>0</v>
      </c>
      <c r="BF233" s="219">
        <f>IF(N233="snížená",J233,0)</f>
        <v>0</v>
      </c>
      <c r="BG233" s="219">
        <f>IF(N233="zákl. přenesená",J233,0)</f>
        <v>0</v>
      </c>
      <c r="BH233" s="219">
        <f>IF(N233="sníž. přenesená",J233,0)</f>
        <v>0</v>
      </c>
      <c r="BI233" s="219">
        <f>IF(N233="nulová",J233,0)</f>
        <v>0</v>
      </c>
      <c r="BJ233" s="20" t="s">
        <v>76</v>
      </c>
      <c r="BK233" s="219">
        <f>ROUND(I233*H233,2)</f>
        <v>0</v>
      </c>
      <c r="BL233" s="20" t="s">
        <v>133</v>
      </c>
      <c r="BM233" s="218" t="s">
        <v>278</v>
      </c>
    </row>
    <row r="234" s="2" customFormat="1">
      <c r="A234" s="41"/>
      <c r="B234" s="42"/>
      <c r="C234" s="43"/>
      <c r="D234" s="264" t="s">
        <v>152</v>
      </c>
      <c r="E234" s="43"/>
      <c r="F234" s="265" t="s">
        <v>279</v>
      </c>
      <c r="G234" s="43"/>
      <c r="H234" s="43"/>
      <c r="I234" s="266"/>
      <c r="J234" s="43"/>
      <c r="K234" s="43"/>
      <c r="L234" s="47"/>
      <c r="M234" s="267"/>
      <c r="N234" s="268"/>
      <c r="O234" s="87"/>
      <c r="P234" s="87"/>
      <c r="Q234" s="87"/>
      <c r="R234" s="87"/>
      <c r="S234" s="87"/>
      <c r="T234" s="88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T234" s="20" t="s">
        <v>152</v>
      </c>
      <c r="AU234" s="20" t="s">
        <v>78</v>
      </c>
    </row>
    <row r="235" s="13" customFormat="1">
      <c r="A235" s="13"/>
      <c r="B235" s="220"/>
      <c r="C235" s="221"/>
      <c r="D235" s="222" t="s">
        <v>134</v>
      </c>
      <c r="E235" s="223" t="s">
        <v>19</v>
      </c>
      <c r="F235" s="224" t="s">
        <v>280</v>
      </c>
      <c r="G235" s="221"/>
      <c r="H235" s="225">
        <v>50</v>
      </c>
      <c r="I235" s="226"/>
      <c r="J235" s="221"/>
      <c r="K235" s="221"/>
      <c r="L235" s="227"/>
      <c r="M235" s="228"/>
      <c r="N235" s="229"/>
      <c r="O235" s="229"/>
      <c r="P235" s="229"/>
      <c r="Q235" s="229"/>
      <c r="R235" s="229"/>
      <c r="S235" s="229"/>
      <c r="T235" s="230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31" t="s">
        <v>134</v>
      </c>
      <c r="AU235" s="231" t="s">
        <v>78</v>
      </c>
      <c r="AV235" s="13" t="s">
        <v>78</v>
      </c>
      <c r="AW235" s="13" t="s">
        <v>135</v>
      </c>
      <c r="AX235" s="13" t="s">
        <v>68</v>
      </c>
      <c r="AY235" s="231" t="s">
        <v>126</v>
      </c>
    </row>
    <row r="236" s="15" customFormat="1">
      <c r="A236" s="15"/>
      <c r="B236" s="242"/>
      <c r="C236" s="243"/>
      <c r="D236" s="222" t="s">
        <v>134</v>
      </c>
      <c r="E236" s="244" t="s">
        <v>19</v>
      </c>
      <c r="F236" s="245" t="s">
        <v>281</v>
      </c>
      <c r="G236" s="243"/>
      <c r="H236" s="246">
        <v>50</v>
      </c>
      <c r="I236" s="247"/>
      <c r="J236" s="243"/>
      <c r="K236" s="243"/>
      <c r="L236" s="248"/>
      <c r="M236" s="249"/>
      <c r="N236" s="250"/>
      <c r="O236" s="250"/>
      <c r="P236" s="250"/>
      <c r="Q236" s="250"/>
      <c r="R236" s="250"/>
      <c r="S236" s="250"/>
      <c r="T236" s="251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T236" s="252" t="s">
        <v>134</v>
      </c>
      <c r="AU236" s="252" t="s">
        <v>78</v>
      </c>
      <c r="AV236" s="15" t="s">
        <v>138</v>
      </c>
      <c r="AW236" s="15" t="s">
        <v>135</v>
      </c>
      <c r="AX236" s="15" t="s">
        <v>68</v>
      </c>
      <c r="AY236" s="252" t="s">
        <v>126</v>
      </c>
    </row>
    <row r="237" s="13" customFormat="1">
      <c r="A237" s="13"/>
      <c r="B237" s="220"/>
      <c r="C237" s="221"/>
      <c r="D237" s="222" t="s">
        <v>134</v>
      </c>
      <c r="E237" s="223" t="s">
        <v>19</v>
      </c>
      <c r="F237" s="224" t="s">
        <v>282</v>
      </c>
      <c r="G237" s="221"/>
      <c r="H237" s="225">
        <v>108</v>
      </c>
      <c r="I237" s="226"/>
      <c r="J237" s="221"/>
      <c r="K237" s="221"/>
      <c r="L237" s="227"/>
      <c r="M237" s="228"/>
      <c r="N237" s="229"/>
      <c r="O237" s="229"/>
      <c r="P237" s="229"/>
      <c r="Q237" s="229"/>
      <c r="R237" s="229"/>
      <c r="S237" s="229"/>
      <c r="T237" s="230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1" t="s">
        <v>134</v>
      </c>
      <c r="AU237" s="231" t="s">
        <v>78</v>
      </c>
      <c r="AV237" s="13" t="s">
        <v>78</v>
      </c>
      <c r="AW237" s="13" t="s">
        <v>135</v>
      </c>
      <c r="AX237" s="13" t="s">
        <v>68</v>
      </c>
      <c r="AY237" s="231" t="s">
        <v>126</v>
      </c>
    </row>
    <row r="238" s="15" customFormat="1">
      <c r="A238" s="15"/>
      <c r="B238" s="242"/>
      <c r="C238" s="243"/>
      <c r="D238" s="222" t="s">
        <v>134</v>
      </c>
      <c r="E238" s="244" t="s">
        <v>19</v>
      </c>
      <c r="F238" s="245" t="s">
        <v>283</v>
      </c>
      <c r="G238" s="243"/>
      <c r="H238" s="246">
        <v>108</v>
      </c>
      <c r="I238" s="247"/>
      <c r="J238" s="243"/>
      <c r="K238" s="243"/>
      <c r="L238" s="248"/>
      <c r="M238" s="249"/>
      <c r="N238" s="250"/>
      <c r="O238" s="250"/>
      <c r="P238" s="250"/>
      <c r="Q238" s="250"/>
      <c r="R238" s="250"/>
      <c r="S238" s="250"/>
      <c r="T238" s="251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T238" s="252" t="s">
        <v>134</v>
      </c>
      <c r="AU238" s="252" t="s">
        <v>78</v>
      </c>
      <c r="AV238" s="15" t="s">
        <v>138</v>
      </c>
      <c r="AW238" s="15" t="s">
        <v>135</v>
      </c>
      <c r="AX238" s="15" t="s">
        <v>68</v>
      </c>
      <c r="AY238" s="252" t="s">
        <v>126</v>
      </c>
    </row>
    <row r="239" s="16" customFormat="1">
      <c r="A239" s="16"/>
      <c r="B239" s="253"/>
      <c r="C239" s="254"/>
      <c r="D239" s="222" t="s">
        <v>134</v>
      </c>
      <c r="E239" s="255" t="s">
        <v>19</v>
      </c>
      <c r="F239" s="256" t="s">
        <v>139</v>
      </c>
      <c r="G239" s="254"/>
      <c r="H239" s="257">
        <v>158</v>
      </c>
      <c r="I239" s="258"/>
      <c r="J239" s="254"/>
      <c r="K239" s="254"/>
      <c r="L239" s="259"/>
      <c r="M239" s="260"/>
      <c r="N239" s="261"/>
      <c r="O239" s="261"/>
      <c r="P239" s="261"/>
      <c r="Q239" s="261"/>
      <c r="R239" s="261"/>
      <c r="S239" s="261"/>
      <c r="T239" s="262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T239" s="263" t="s">
        <v>134</v>
      </c>
      <c r="AU239" s="263" t="s">
        <v>78</v>
      </c>
      <c r="AV239" s="16" t="s">
        <v>133</v>
      </c>
      <c r="AW239" s="16" t="s">
        <v>135</v>
      </c>
      <c r="AX239" s="16" t="s">
        <v>76</v>
      </c>
      <c r="AY239" s="263" t="s">
        <v>126</v>
      </c>
    </row>
    <row r="240" s="2" customFormat="1" ht="16.5" customHeight="1">
      <c r="A240" s="41"/>
      <c r="B240" s="42"/>
      <c r="C240" s="269" t="s">
        <v>214</v>
      </c>
      <c r="D240" s="269" t="s">
        <v>222</v>
      </c>
      <c r="E240" s="270" t="s">
        <v>284</v>
      </c>
      <c r="F240" s="271" t="s">
        <v>285</v>
      </c>
      <c r="G240" s="272" t="s">
        <v>131</v>
      </c>
      <c r="H240" s="273">
        <v>158</v>
      </c>
      <c r="I240" s="274"/>
      <c r="J240" s="275">
        <f>ROUND(I240*H240,2)</f>
        <v>0</v>
      </c>
      <c r="K240" s="271" t="s">
        <v>132</v>
      </c>
      <c r="L240" s="276"/>
      <c r="M240" s="277" t="s">
        <v>19</v>
      </c>
      <c r="N240" s="278" t="s">
        <v>39</v>
      </c>
      <c r="O240" s="87"/>
      <c r="P240" s="216">
        <f>O240*H240</f>
        <v>0</v>
      </c>
      <c r="Q240" s="216">
        <v>0</v>
      </c>
      <c r="R240" s="216">
        <f>Q240*H240</f>
        <v>0</v>
      </c>
      <c r="S240" s="216">
        <v>0</v>
      </c>
      <c r="T240" s="217">
        <f>S240*H240</f>
        <v>0</v>
      </c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R240" s="218" t="s">
        <v>151</v>
      </c>
      <c r="AT240" s="218" t="s">
        <v>222</v>
      </c>
      <c r="AU240" s="218" t="s">
        <v>78</v>
      </c>
      <c r="AY240" s="20" t="s">
        <v>126</v>
      </c>
      <c r="BE240" s="219">
        <f>IF(N240="základní",J240,0)</f>
        <v>0</v>
      </c>
      <c r="BF240" s="219">
        <f>IF(N240="snížená",J240,0)</f>
        <v>0</v>
      </c>
      <c r="BG240" s="219">
        <f>IF(N240="zákl. přenesená",J240,0)</f>
        <v>0</v>
      </c>
      <c r="BH240" s="219">
        <f>IF(N240="sníž. přenesená",J240,0)</f>
        <v>0</v>
      </c>
      <c r="BI240" s="219">
        <f>IF(N240="nulová",J240,0)</f>
        <v>0</v>
      </c>
      <c r="BJ240" s="20" t="s">
        <v>76</v>
      </c>
      <c r="BK240" s="219">
        <f>ROUND(I240*H240,2)</f>
        <v>0</v>
      </c>
      <c r="BL240" s="20" t="s">
        <v>133</v>
      </c>
      <c r="BM240" s="218" t="s">
        <v>286</v>
      </c>
    </row>
    <row r="241" s="13" customFormat="1">
      <c r="A241" s="13"/>
      <c r="B241" s="220"/>
      <c r="C241" s="221"/>
      <c r="D241" s="222" t="s">
        <v>134</v>
      </c>
      <c r="E241" s="223" t="s">
        <v>19</v>
      </c>
      <c r="F241" s="224" t="s">
        <v>287</v>
      </c>
      <c r="G241" s="221"/>
      <c r="H241" s="225">
        <v>158</v>
      </c>
      <c r="I241" s="226"/>
      <c r="J241" s="221"/>
      <c r="K241" s="221"/>
      <c r="L241" s="227"/>
      <c r="M241" s="228"/>
      <c r="N241" s="229"/>
      <c r="O241" s="229"/>
      <c r="P241" s="229"/>
      <c r="Q241" s="229"/>
      <c r="R241" s="229"/>
      <c r="S241" s="229"/>
      <c r="T241" s="230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31" t="s">
        <v>134</v>
      </c>
      <c r="AU241" s="231" t="s">
        <v>78</v>
      </c>
      <c r="AV241" s="13" t="s">
        <v>78</v>
      </c>
      <c r="AW241" s="13" t="s">
        <v>135</v>
      </c>
      <c r="AX241" s="13" t="s">
        <v>68</v>
      </c>
      <c r="AY241" s="231" t="s">
        <v>126</v>
      </c>
    </row>
    <row r="242" s="15" customFormat="1">
      <c r="A242" s="15"/>
      <c r="B242" s="242"/>
      <c r="C242" s="243"/>
      <c r="D242" s="222" t="s">
        <v>134</v>
      </c>
      <c r="E242" s="244" t="s">
        <v>19</v>
      </c>
      <c r="F242" s="245" t="s">
        <v>137</v>
      </c>
      <c r="G242" s="243"/>
      <c r="H242" s="246">
        <v>158</v>
      </c>
      <c r="I242" s="247"/>
      <c r="J242" s="243"/>
      <c r="K242" s="243"/>
      <c r="L242" s="248"/>
      <c r="M242" s="249"/>
      <c r="N242" s="250"/>
      <c r="O242" s="250"/>
      <c r="P242" s="250"/>
      <c r="Q242" s="250"/>
      <c r="R242" s="250"/>
      <c r="S242" s="250"/>
      <c r="T242" s="251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T242" s="252" t="s">
        <v>134</v>
      </c>
      <c r="AU242" s="252" t="s">
        <v>78</v>
      </c>
      <c r="AV242" s="15" t="s">
        <v>138</v>
      </c>
      <c r="AW242" s="15" t="s">
        <v>135</v>
      </c>
      <c r="AX242" s="15" t="s">
        <v>68</v>
      </c>
      <c r="AY242" s="252" t="s">
        <v>126</v>
      </c>
    </row>
    <row r="243" s="16" customFormat="1">
      <c r="A243" s="16"/>
      <c r="B243" s="253"/>
      <c r="C243" s="254"/>
      <c r="D243" s="222" t="s">
        <v>134</v>
      </c>
      <c r="E243" s="255" t="s">
        <v>19</v>
      </c>
      <c r="F243" s="256" t="s">
        <v>139</v>
      </c>
      <c r="G243" s="254"/>
      <c r="H243" s="257">
        <v>158</v>
      </c>
      <c r="I243" s="258"/>
      <c r="J243" s="254"/>
      <c r="K243" s="254"/>
      <c r="L243" s="259"/>
      <c r="M243" s="260"/>
      <c r="N243" s="261"/>
      <c r="O243" s="261"/>
      <c r="P243" s="261"/>
      <c r="Q243" s="261"/>
      <c r="R243" s="261"/>
      <c r="S243" s="261"/>
      <c r="T243" s="262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T243" s="263" t="s">
        <v>134</v>
      </c>
      <c r="AU243" s="263" t="s">
        <v>78</v>
      </c>
      <c r="AV243" s="16" t="s">
        <v>133</v>
      </c>
      <c r="AW243" s="16" t="s">
        <v>135</v>
      </c>
      <c r="AX243" s="16" t="s">
        <v>76</v>
      </c>
      <c r="AY243" s="263" t="s">
        <v>126</v>
      </c>
    </row>
    <row r="244" s="2" customFormat="1" ht="16.5" customHeight="1">
      <c r="A244" s="41"/>
      <c r="B244" s="42"/>
      <c r="C244" s="207" t="s">
        <v>220</v>
      </c>
      <c r="D244" s="207" t="s">
        <v>128</v>
      </c>
      <c r="E244" s="208" t="s">
        <v>288</v>
      </c>
      <c r="F244" s="209" t="s">
        <v>289</v>
      </c>
      <c r="G244" s="210" t="s">
        <v>144</v>
      </c>
      <c r="H244" s="211">
        <v>25</v>
      </c>
      <c r="I244" s="212"/>
      <c r="J244" s="213">
        <f>ROUND(I244*H244,2)</f>
        <v>0</v>
      </c>
      <c r="K244" s="209" t="s">
        <v>150</v>
      </c>
      <c r="L244" s="47"/>
      <c r="M244" s="214" t="s">
        <v>19</v>
      </c>
      <c r="N244" s="215" t="s">
        <v>39</v>
      </c>
      <c r="O244" s="87"/>
      <c r="P244" s="216">
        <f>O244*H244</f>
        <v>0</v>
      </c>
      <c r="Q244" s="216">
        <v>0</v>
      </c>
      <c r="R244" s="216">
        <f>Q244*H244</f>
        <v>0</v>
      </c>
      <c r="S244" s="216">
        <v>0</v>
      </c>
      <c r="T244" s="217">
        <f>S244*H244</f>
        <v>0</v>
      </c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R244" s="218" t="s">
        <v>133</v>
      </c>
      <c r="AT244" s="218" t="s">
        <v>128</v>
      </c>
      <c r="AU244" s="218" t="s">
        <v>78</v>
      </c>
      <c r="AY244" s="20" t="s">
        <v>126</v>
      </c>
      <c r="BE244" s="219">
        <f>IF(N244="základní",J244,0)</f>
        <v>0</v>
      </c>
      <c r="BF244" s="219">
        <f>IF(N244="snížená",J244,0)</f>
        <v>0</v>
      </c>
      <c r="BG244" s="219">
        <f>IF(N244="zákl. přenesená",J244,0)</f>
        <v>0</v>
      </c>
      <c r="BH244" s="219">
        <f>IF(N244="sníž. přenesená",J244,0)</f>
        <v>0</v>
      </c>
      <c r="BI244" s="219">
        <f>IF(N244="nulová",J244,0)</f>
        <v>0</v>
      </c>
      <c r="BJ244" s="20" t="s">
        <v>76</v>
      </c>
      <c r="BK244" s="219">
        <f>ROUND(I244*H244,2)</f>
        <v>0</v>
      </c>
      <c r="BL244" s="20" t="s">
        <v>133</v>
      </c>
      <c r="BM244" s="218" t="s">
        <v>290</v>
      </c>
    </row>
    <row r="245" s="2" customFormat="1">
      <c r="A245" s="41"/>
      <c r="B245" s="42"/>
      <c r="C245" s="43"/>
      <c r="D245" s="264" t="s">
        <v>152</v>
      </c>
      <c r="E245" s="43"/>
      <c r="F245" s="265" t="s">
        <v>291</v>
      </c>
      <c r="G245" s="43"/>
      <c r="H245" s="43"/>
      <c r="I245" s="266"/>
      <c r="J245" s="43"/>
      <c r="K245" s="43"/>
      <c r="L245" s="47"/>
      <c r="M245" s="267"/>
      <c r="N245" s="268"/>
      <c r="O245" s="87"/>
      <c r="P245" s="87"/>
      <c r="Q245" s="87"/>
      <c r="R245" s="87"/>
      <c r="S245" s="87"/>
      <c r="T245" s="88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T245" s="20" t="s">
        <v>152</v>
      </c>
      <c r="AU245" s="20" t="s">
        <v>78</v>
      </c>
    </row>
    <row r="246" s="13" customFormat="1">
      <c r="A246" s="13"/>
      <c r="B246" s="220"/>
      <c r="C246" s="221"/>
      <c r="D246" s="222" t="s">
        <v>134</v>
      </c>
      <c r="E246" s="223" t="s">
        <v>19</v>
      </c>
      <c r="F246" s="224" t="s">
        <v>218</v>
      </c>
      <c r="G246" s="221"/>
      <c r="H246" s="225">
        <v>25</v>
      </c>
      <c r="I246" s="226"/>
      <c r="J246" s="221"/>
      <c r="K246" s="221"/>
      <c r="L246" s="227"/>
      <c r="M246" s="228"/>
      <c r="N246" s="229"/>
      <c r="O246" s="229"/>
      <c r="P246" s="229"/>
      <c r="Q246" s="229"/>
      <c r="R246" s="229"/>
      <c r="S246" s="229"/>
      <c r="T246" s="230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1" t="s">
        <v>134</v>
      </c>
      <c r="AU246" s="231" t="s">
        <v>78</v>
      </c>
      <c r="AV246" s="13" t="s">
        <v>78</v>
      </c>
      <c r="AW246" s="13" t="s">
        <v>135</v>
      </c>
      <c r="AX246" s="13" t="s">
        <v>68</v>
      </c>
      <c r="AY246" s="231" t="s">
        <v>126</v>
      </c>
    </row>
    <row r="247" s="14" customFormat="1">
      <c r="A247" s="14"/>
      <c r="B247" s="232"/>
      <c r="C247" s="233"/>
      <c r="D247" s="222" t="s">
        <v>134</v>
      </c>
      <c r="E247" s="234" t="s">
        <v>19</v>
      </c>
      <c r="F247" s="235" t="s">
        <v>292</v>
      </c>
      <c r="G247" s="233"/>
      <c r="H247" s="234" t="s">
        <v>19</v>
      </c>
      <c r="I247" s="236"/>
      <c r="J247" s="233"/>
      <c r="K247" s="233"/>
      <c r="L247" s="237"/>
      <c r="M247" s="238"/>
      <c r="N247" s="239"/>
      <c r="O247" s="239"/>
      <c r="P247" s="239"/>
      <c r="Q247" s="239"/>
      <c r="R247" s="239"/>
      <c r="S247" s="239"/>
      <c r="T247" s="240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41" t="s">
        <v>134</v>
      </c>
      <c r="AU247" s="241" t="s">
        <v>78</v>
      </c>
      <c r="AV247" s="14" t="s">
        <v>76</v>
      </c>
      <c r="AW247" s="14" t="s">
        <v>135</v>
      </c>
      <c r="AX247" s="14" t="s">
        <v>68</v>
      </c>
      <c r="AY247" s="241" t="s">
        <v>126</v>
      </c>
    </row>
    <row r="248" s="15" customFormat="1">
      <c r="A248" s="15"/>
      <c r="B248" s="242"/>
      <c r="C248" s="243"/>
      <c r="D248" s="222" t="s">
        <v>134</v>
      </c>
      <c r="E248" s="244" t="s">
        <v>19</v>
      </c>
      <c r="F248" s="245" t="s">
        <v>137</v>
      </c>
      <c r="G248" s="243"/>
      <c r="H248" s="246">
        <v>25</v>
      </c>
      <c r="I248" s="247"/>
      <c r="J248" s="243"/>
      <c r="K248" s="243"/>
      <c r="L248" s="248"/>
      <c r="M248" s="249"/>
      <c r="N248" s="250"/>
      <c r="O248" s="250"/>
      <c r="P248" s="250"/>
      <c r="Q248" s="250"/>
      <c r="R248" s="250"/>
      <c r="S248" s="250"/>
      <c r="T248" s="251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T248" s="252" t="s">
        <v>134</v>
      </c>
      <c r="AU248" s="252" t="s">
        <v>78</v>
      </c>
      <c r="AV248" s="15" t="s">
        <v>138</v>
      </c>
      <c r="AW248" s="15" t="s">
        <v>135</v>
      </c>
      <c r="AX248" s="15" t="s">
        <v>68</v>
      </c>
      <c r="AY248" s="252" t="s">
        <v>126</v>
      </c>
    </row>
    <row r="249" s="16" customFormat="1">
      <c r="A249" s="16"/>
      <c r="B249" s="253"/>
      <c r="C249" s="254"/>
      <c r="D249" s="222" t="s">
        <v>134</v>
      </c>
      <c r="E249" s="255" t="s">
        <v>19</v>
      </c>
      <c r="F249" s="256" t="s">
        <v>139</v>
      </c>
      <c r="G249" s="254"/>
      <c r="H249" s="257">
        <v>25</v>
      </c>
      <c r="I249" s="258"/>
      <c r="J249" s="254"/>
      <c r="K249" s="254"/>
      <c r="L249" s="259"/>
      <c r="M249" s="260"/>
      <c r="N249" s="261"/>
      <c r="O249" s="261"/>
      <c r="P249" s="261"/>
      <c r="Q249" s="261"/>
      <c r="R249" s="261"/>
      <c r="S249" s="261"/>
      <c r="T249" s="262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T249" s="263" t="s">
        <v>134</v>
      </c>
      <c r="AU249" s="263" t="s">
        <v>78</v>
      </c>
      <c r="AV249" s="16" t="s">
        <v>133</v>
      </c>
      <c r="AW249" s="16" t="s">
        <v>135</v>
      </c>
      <c r="AX249" s="16" t="s">
        <v>76</v>
      </c>
      <c r="AY249" s="263" t="s">
        <v>126</v>
      </c>
    </row>
    <row r="250" s="2" customFormat="1" ht="16.5" customHeight="1">
      <c r="A250" s="41"/>
      <c r="B250" s="42"/>
      <c r="C250" s="269" t="s">
        <v>225</v>
      </c>
      <c r="D250" s="269" t="s">
        <v>222</v>
      </c>
      <c r="E250" s="270" t="s">
        <v>293</v>
      </c>
      <c r="F250" s="271" t="s">
        <v>294</v>
      </c>
      <c r="G250" s="272" t="s">
        <v>144</v>
      </c>
      <c r="H250" s="273">
        <v>25</v>
      </c>
      <c r="I250" s="274"/>
      <c r="J250" s="275">
        <f>ROUND(I250*H250,2)</f>
        <v>0</v>
      </c>
      <c r="K250" s="271" t="s">
        <v>132</v>
      </c>
      <c r="L250" s="276"/>
      <c r="M250" s="277" t="s">
        <v>19</v>
      </c>
      <c r="N250" s="278" t="s">
        <v>39</v>
      </c>
      <c r="O250" s="87"/>
      <c r="P250" s="216">
        <f>O250*H250</f>
        <v>0</v>
      </c>
      <c r="Q250" s="216">
        <v>0</v>
      </c>
      <c r="R250" s="216">
        <f>Q250*H250</f>
        <v>0</v>
      </c>
      <c r="S250" s="216">
        <v>0</v>
      </c>
      <c r="T250" s="217">
        <f>S250*H250</f>
        <v>0</v>
      </c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R250" s="218" t="s">
        <v>151</v>
      </c>
      <c r="AT250" s="218" t="s">
        <v>222</v>
      </c>
      <c r="AU250" s="218" t="s">
        <v>78</v>
      </c>
      <c r="AY250" s="20" t="s">
        <v>126</v>
      </c>
      <c r="BE250" s="219">
        <f>IF(N250="základní",J250,0)</f>
        <v>0</v>
      </c>
      <c r="BF250" s="219">
        <f>IF(N250="snížená",J250,0)</f>
        <v>0</v>
      </c>
      <c r="BG250" s="219">
        <f>IF(N250="zákl. přenesená",J250,0)</f>
        <v>0</v>
      </c>
      <c r="BH250" s="219">
        <f>IF(N250="sníž. přenesená",J250,0)</f>
        <v>0</v>
      </c>
      <c r="BI250" s="219">
        <f>IF(N250="nulová",J250,0)</f>
        <v>0</v>
      </c>
      <c r="BJ250" s="20" t="s">
        <v>76</v>
      </c>
      <c r="BK250" s="219">
        <f>ROUND(I250*H250,2)</f>
        <v>0</v>
      </c>
      <c r="BL250" s="20" t="s">
        <v>133</v>
      </c>
      <c r="BM250" s="218" t="s">
        <v>295</v>
      </c>
    </row>
    <row r="251" s="2" customFormat="1" ht="16.5" customHeight="1">
      <c r="A251" s="41"/>
      <c r="B251" s="42"/>
      <c r="C251" s="207" t="s">
        <v>296</v>
      </c>
      <c r="D251" s="207" t="s">
        <v>128</v>
      </c>
      <c r="E251" s="208" t="s">
        <v>297</v>
      </c>
      <c r="F251" s="209" t="s">
        <v>298</v>
      </c>
      <c r="G251" s="210" t="s">
        <v>144</v>
      </c>
      <c r="H251" s="211">
        <v>25</v>
      </c>
      <c r="I251" s="212"/>
      <c r="J251" s="213">
        <f>ROUND(I251*H251,2)</f>
        <v>0</v>
      </c>
      <c r="K251" s="209" t="s">
        <v>150</v>
      </c>
      <c r="L251" s="47"/>
      <c r="M251" s="214" t="s">
        <v>19</v>
      </c>
      <c r="N251" s="215" t="s">
        <v>39</v>
      </c>
      <c r="O251" s="87"/>
      <c r="P251" s="216">
        <f>O251*H251</f>
        <v>0</v>
      </c>
      <c r="Q251" s="216">
        <v>0</v>
      </c>
      <c r="R251" s="216">
        <f>Q251*H251</f>
        <v>0</v>
      </c>
      <c r="S251" s="216">
        <v>0</v>
      </c>
      <c r="T251" s="217">
        <f>S251*H251</f>
        <v>0</v>
      </c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R251" s="218" t="s">
        <v>133</v>
      </c>
      <c r="AT251" s="218" t="s">
        <v>128</v>
      </c>
      <c r="AU251" s="218" t="s">
        <v>78</v>
      </c>
      <c r="AY251" s="20" t="s">
        <v>126</v>
      </c>
      <c r="BE251" s="219">
        <f>IF(N251="základní",J251,0)</f>
        <v>0</v>
      </c>
      <c r="BF251" s="219">
        <f>IF(N251="snížená",J251,0)</f>
        <v>0</v>
      </c>
      <c r="BG251" s="219">
        <f>IF(N251="zákl. přenesená",J251,0)</f>
        <v>0</v>
      </c>
      <c r="BH251" s="219">
        <f>IF(N251="sníž. přenesená",J251,0)</f>
        <v>0</v>
      </c>
      <c r="BI251" s="219">
        <f>IF(N251="nulová",J251,0)</f>
        <v>0</v>
      </c>
      <c r="BJ251" s="20" t="s">
        <v>76</v>
      </c>
      <c r="BK251" s="219">
        <f>ROUND(I251*H251,2)</f>
        <v>0</v>
      </c>
      <c r="BL251" s="20" t="s">
        <v>133</v>
      </c>
      <c r="BM251" s="218" t="s">
        <v>299</v>
      </c>
    </row>
    <row r="252" s="2" customFormat="1">
      <c r="A252" s="41"/>
      <c r="B252" s="42"/>
      <c r="C252" s="43"/>
      <c r="D252" s="264" t="s">
        <v>152</v>
      </c>
      <c r="E252" s="43"/>
      <c r="F252" s="265" t="s">
        <v>300</v>
      </c>
      <c r="G252" s="43"/>
      <c r="H252" s="43"/>
      <c r="I252" s="266"/>
      <c r="J252" s="43"/>
      <c r="K252" s="43"/>
      <c r="L252" s="47"/>
      <c r="M252" s="267"/>
      <c r="N252" s="268"/>
      <c r="O252" s="87"/>
      <c r="P252" s="87"/>
      <c r="Q252" s="87"/>
      <c r="R252" s="87"/>
      <c r="S252" s="87"/>
      <c r="T252" s="88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T252" s="20" t="s">
        <v>152</v>
      </c>
      <c r="AU252" s="20" t="s">
        <v>78</v>
      </c>
    </row>
    <row r="253" s="13" customFormat="1">
      <c r="A253" s="13"/>
      <c r="B253" s="220"/>
      <c r="C253" s="221"/>
      <c r="D253" s="222" t="s">
        <v>134</v>
      </c>
      <c r="E253" s="223" t="s">
        <v>19</v>
      </c>
      <c r="F253" s="224" t="s">
        <v>218</v>
      </c>
      <c r="G253" s="221"/>
      <c r="H253" s="225">
        <v>25</v>
      </c>
      <c r="I253" s="226"/>
      <c r="J253" s="221"/>
      <c r="K253" s="221"/>
      <c r="L253" s="227"/>
      <c r="M253" s="228"/>
      <c r="N253" s="229"/>
      <c r="O253" s="229"/>
      <c r="P253" s="229"/>
      <c r="Q253" s="229"/>
      <c r="R253" s="229"/>
      <c r="S253" s="229"/>
      <c r="T253" s="230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31" t="s">
        <v>134</v>
      </c>
      <c r="AU253" s="231" t="s">
        <v>78</v>
      </c>
      <c r="AV253" s="13" t="s">
        <v>78</v>
      </c>
      <c r="AW253" s="13" t="s">
        <v>135</v>
      </c>
      <c r="AX253" s="13" t="s">
        <v>68</v>
      </c>
      <c r="AY253" s="231" t="s">
        <v>126</v>
      </c>
    </row>
    <row r="254" s="14" customFormat="1">
      <c r="A254" s="14"/>
      <c r="B254" s="232"/>
      <c r="C254" s="233"/>
      <c r="D254" s="222" t="s">
        <v>134</v>
      </c>
      <c r="E254" s="234" t="s">
        <v>19</v>
      </c>
      <c r="F254" s="235" t="s">
        <v>301</v>
      </c>
      <c r="G254" s="233"/>
      <c r="H254" s="234" t="s">
        <v>19</v>
      </c>
      <c r="I254" s="236"/>
      <c r="J254" s="233"/>
      <c r="K254" s="233"/>
      <c r="L254" s="237"/>
      <c r="M254" s="238"/>
      <c r="N254" s="239"/>
      <c r="O254" s="239"/>
      <c r="P254" s="239"/>
      <c r="Q254" s="239"/>
      <c r="R254" s="239"/>
      <c r="S254" s="239"/>
      <c r="T254" s="240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41" t="s">
        <v>134</v>
      </c>
      <c r="AU254" s="241" t="s">
        <v>78</v>
      </c>
      <c r="AV254" s="14" t="s">
        <v>76</v>
      </c>
      <c r="AW254" s="14" t="s">
        <v>135</v>
      </c>
      <c r="AX254" s="14" t="s">
        <v>68</v>
      </c>
      <c r="AY254" s="241" t="s">
        <v>126</v>
      </c>
    </row>
    <row r="255" s="15" customFormat="1">
      <c r="A255" s="15"/>
      <c r="B255" s="242"/>
      <c r="C255" s="243"/>
      <c r="D255" s="222" t="s">
        <v>134</v>
      </c>
      <c r="E255" s="244" t="s">
        <v>19</v>
      </c>
      <c r="F255" s="245" t="s">
        <v>137</v>
      </c>
      <c r="G255" s="243"/>
      <c r="H255" s="246">
        <v>25</v>
      </c>
      <c r="I255" s="247"/>
      <c r="J255" s="243"/>
      <c r="K255" s="243"/>
      <c r="L255" s="248"/>
      <c r="M255" s="249"/>
      <c r="N255" s="250"/>
      <c r="O255" s="250"/>
      <c r="P255" s="250"/>
      <c r="Q255" s="250"/>
      <c r="R255" s="250"/>
      <c r="S255" s="250"/>
      <c r="T255" s="251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T255" s="252" t="s">
        <v>134</v>
      </c>
      <c r="AU255" s="252" t="s">
        <v>78</v>
      </c>
      <c r="AV255" s="15" t="s">
        <v>138</v>
      </c>
      <c r="AW255" s="15" t="s">
        <v>135</v>
      </c>
      <c r="AX255" s="15" t="s">
        <v>68</v>
      </c>
      <c r="AY255" s="252" t="s">
        <v>126</v>
      </c>
    </row>
    <row r="256" s="16" customFormat="1">
      <c r="A256" s="16"/>
      <c r="B256" s="253"/>
      <c r="C256" s="254"/>
      <c r="D256" s="222" t="s">
        <v>134</v>
      </c>
      <c r="E256" s="255" t="s">
        <v>19</v>
      </c>
      <c r="F256" s="256" t="s">
        <v>139</v>
      </c>
      <c r="G256" s="254"/>
      <c r="H256" s="257">
        <v>25</v>
      </c>
      <c r="I256" s="258"/>
      <c r="J256" s="254"/>
      <c r="K256" s="254"/>
      <c r="L256" s="259"/>
      <c r="M256" s="260"/>
      <c r="N256" s="261"/>
      <c r="O256" s="261"/>
      <c r="P256" s="261"/>
      <c r="Q256" s="261"/>
      <c r="R256" s="261"/>
      <c r="S256" s="261"/>
      <c r="T256" s="262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T256" s="263" t="s">
        <v>134</v>
      </c>
      <c r="AU256" s="263" t="s">
        <v>78</v>
      </c>
      <c r="AV256" s="16" t="s">
        <v>133</v>
      </c>
      <c r="AW256" s="16" t="s">
        <v>135</v>
      </c>
      <c r="AX256" s="16" t="s">
        <v>76</v>
      </c>
      <c r="AY256" s="263" t="s">
        <v>126</v>
      </c>
    </row>
    <row r="257" s="2" customFormat="1" ht="16.5" customHeight="1">
      <c r="A257" s="41"/>
      <c r="B257" s="42"/>
      <c r="C257" s="269" t="s">
        <v>235</v>
      </c>
      <c r="D257" s="269" t="s">
        <v>222</v>
      </c>
      <c r="E257" s="270" t="s">
        <v>302</v>
      </c>
      <c r="F257" s="271" t="s">
        <v>303</v>
      </c>
      <c r="G257" s="272" t="s">
        <v>165</v>
      </c>
      <c r="H257" s="273">
        <v>0.25800000000000001</v>
      </c>
      <c r="I257" s="274"/>
      <c r="J257" s="275">
        <f>ROUND(I257*H257,2)</f>
        <v>0</v>
      </c>
      <c r="K257" s="271" t="s">
        <v>132</v>
      </c>
      <c r="L257" s="276"/>
      <c r="M257" s="277" t="s">
        <v>19</v>
      </c>
      <c r="N257" s="278" t="s">
        <v>39</v>
      </c>
      <c r="O257" s="87"/>
      <c r="P257" s="216">
        <f>O257*H257</f>
        <v>0</v>
      </c>
      <c r="Q257" s="216">
        <v>0</v>
      </c>
      <c r="R257" s="216">
        <f>Q257*H257</f>
        <v>0</v>
      </c>
      <c r="S257" s="216">
        <v>0</v>
      </c>
      <c r="T257" s="217">
        <f>S257*H257</f>
        <v>0</v>
      </c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R257" s="218" t="s">
        <v>151</v>
      </c>
      <c r="AT257" s="218" t="s">
        <v>222</v>
      </c>
      <c r="AU257" s="218" t="s">
        <v>78</v>
      </c>
      <c r="AY257" s="20" t="s">
        <v>126</v>
      </c>
      <c r="BE257" s="219">
        <f>IF(N257="základní",J257,0)</f>
        <v>0</v>
      </c>
      <c r="BF257" s="219">
        <f>IF(N257="snížená",J257,0)</f>
        <v>0</v>
      </c>
      <c r="BG257" s="219">
        <f>IF(N257="zákl. přenesená",J257,0)</f>
        <v>0</v>
      </c>
      <c r="BH257" s="219">
        <f>IF(N257="sníž. přenesená",J257,0)</f>
        <v>0</v>
      </c>
      <c r="BI257" s="219">
        <f>IF(N257="nulová",J257,0)</f>
        <v>0</v>
      </c>
      <c r="BJ257" s="20" t="s">
        <v>76</v>
      </c>
      <c r="BK257" s="219">
        <f>ROUND(I257*H257,2)</f>
        <v>0</v>
      </c>
      <c r="BL257" s="20" t="s">
        <v>133</v>
      </c>
      <c r="BM257" s="218" t="s">
        <v>257</v>
      </c>
    </row>
    <row r="258" s="2" customFormat="1" ht="16.5" customHeight="1">
      <c r="A258" s="41"/>
      <c r="B258" s="42"/>
      <c r="C258" s="207" t="s">
        <v>304</v>
      </c>
      <c r="D258" s="207" t="s">
        <v>128</v>
      </c>
      <c r="E258" s="208" t="s">
        <v>305</v>
      </c>
      <c r="F258" s="209" t="s">
        <v>306</v>
      </c>
      <c r="G258" s="210" t="s">
        <v>196</v>
      </c>
      <c r="H258" s="211">
        <v>0.002</v>
      </c>
      <c r="I258" s="212"/>
      <c r="J258" s="213">
        <f>ROUND(I258*H258,2)</f>
        <v>0</v>
      </c>
      <c r="K258" s="209" t="s">
        <v>150</v>
      </c>
      <c r="L258" s="47"/>
      <c r="M258" s="214" t="s">
        <v>19</v>
      </c>
      <c r="N258" s="215" t="s">
        <v>39</v>
      </c>
      <c r="O258" s="87"/>
      <c r="P258" s="216">
        <f>O258*H258</f>
        <v>0</v>
      </c>
      <c r="Q258" s="216">
        <v>0</v>
      </c>
      <c r="R258" s="216">
        <f>Q258*H258</f>
        <v>0</v>
      </c>
      <c r="S258" s="216">
        <v>0</v>
      </c>
      <c r="T258" s="217">
        <f>S258*H258</f>
        <v>0</v>
      </c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R258" s="218" t="s">
        <v>133</v>
      </c>
      <c r="AT258" s="218" t="s">
        <v>128</v>
      </c>
      <c r="AU258" s="218" t="s">
        <v>78</v>
      </c>
      <c r="AY258" s="20" t="s">
        <v>126</v>
      </c>
      <c r="BE258" s="219">
        <f>IF(N258="základní",J258,0)</f>
        <v>0</v>
      </c>
      <c r="BF258" s="219">
        <f>IF(N258="snížená",J258,0)</f>
        <v>0</v>
      </c>
      <c r="BG258" s="219">
        <f>IF(N258="zákl. přenesená",J258,0)</f>
        <v>0</v>
      </c>
      <c r="BH258" s="219">
        <f>IF(N258="sníž. přenesená",J258,0)</f>
        <v>0</v>
      </c>
      <c r="BI258" s="219">
        <f>IF(N258="nulová",J258,0)</f>
        <v>0</v>
      </c>
      <c r="BJ258" s="20" t="s">
        <v>76</v>
      </c>
      <c r="BK258" s="219">
        <f>ROUND(I258*H258,2)</f>
        <v>0</v>
      </c>
      <c r="BL258" s="20" t="s">
        <v>133</v>
      </c>
      <c r="BM258" s="218" t="s">
        <v>307</v>
      </c>
    </row>
    <row r="259" s="2" customFormat="1">
      <c r="A259" s="41"/>
      <c r="B259" s="42"/>
      <c r="C259" s="43"/>
      <c r="D259" s="264" t="s">
        <v>152</v>
      </c>
      <c r="E259" s="43"/>
      <c r="F259" s="265" t="s">
        <v>308</v>
      </c>
      <c r="G259" s="43"/>
      <c r="H259" s="43"/>
      <c r="I259" s="266"/>
      <c r="J259" s="43"/>
      <c r="K259" s="43"/>
      <c r="L259" s="47"/>
      <c r="M259" s="267"/>
      <c r="N259" s="268"/>
      <c r="O259" s="87"/>
      <c r="P259" s="87"/>
      <c r="Q259" s="87"/>
      <c r="R259" s="87"/>
      <c r="S259" s="87"/>
      <c r="T259" s="88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T259" s="20" t="s">
        <v>152</v>
      </c>
      <c r="AU259" s="20" t="s">
        <v>78</v>
      </c>
    </row>
    <row r="260" s="13" customFormat="1">
      <c r="A260" s="13"/>
      <c r="B260" s="220"/>
      <c r="C260" s="221"/>
      <c r="D260" s="222" t="s">
        <v>134</v>
      </c>
      <c r="E260" s="223" t="s">
        <v>19</v>
      </c>
      <c r="F260" s="224" t="s">
        <v>309</v>
      </c>
      <c r="G260" s="221"/>
      <c r="H260" s="225">
        <v>0.0019200000000000001</v>
      </c>
      <c r="I260" s="226"/>
      <c r="J260" s="221"/>
      <c r="K260" s="221"/>
      <c r="L260" s="227"/>
      <c r="M260" s="228"/>
      <c r="N260" s="229"/>
      <c r="O260" s="229"/>
      <c r="P260" s="229"/>
      <c r="Q260" s="229"/>
      <c r="R260" s="229"/>
      <c r="S260" s="229"/>
      <c r="T260" s="230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31" t="s">
        <v>134</v>
      </c>
      <c r="AU260" s="231" t="s">
        <v>78</v>
      </c>
      <c r="AV260" s="13" t="s">
        <v>78</v>
      </c>
      <c r="AW260" s="13" t="s">
        <v>135</v>
      </c>
      <c r="AX260" s="13" t="s">
        <v>68</v>
      </c>
      <c r="AY260" s="231" t="s">
        <v>126</v>
      </c>
    </row>
    <row r="261" s="15" customFormat="1">
      <c r="A261" s="15"/>
      <c r="B261" s="242"/>
      <c r="C261" s="243"/>
      <c r="D261" s="222" t="s">
        <v>134</v>
      </c>
      <c r="E261" s="244" t="s">
        <v>19</v>
      </c>
      <c r="F261" s="245" t="s">
        <v>137</v>
      </c>
      <c r="G261" s="243"/>
      <c r="H261" s="246">
        <v>0.0019200000000000001</v>
      </c>
      <c r="I261" s="247"/>
      <c r="J261" s="243"/>
      <c r="K261" s="243"/>
      <c r="L261" s="248"/>
      <c r="M261" s="249"/>
      <c r="N261" s="250"/>
      <c r="O261" s="250"/>
      <c r="P261" s="250"/>
      <c r="Q261" s="250"/>
      <c r="R261" s="250"/>
      <c r="S261" s="250"/>
      <c r="T261" s="251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T261" s="252" t="s">
        <v>134</v>
      </c>
      <c r="AU261" s="252" t="s">
        <v>78</v>
      </c>
      <c r="AV261" s="15" t="s">
        <v>138</v>
      </c>
      <c r="AW261" s="15" t="s">
        <v>135</v>
      </c>
      <c r="AX261" s="15" t="s">
        <v>68</v>
      </c>
      <c r="AY261" s="252" t="s">
        <v>126</v>
      </c>
    </row>
    <row r="262" s="16" customFormat="1">
      <c r="A262" s="16"/>
      <c r="B262" s="253"/>
      <c r="C262" s="254"/>
      <c r="D262" s="222" t="s">
        <v>134</v>
      </c>
      <c r="E262" s="255" t="s">
        <v>19</v>
      </c>
      <c r="F262" s="256" t="s">
        <v>139</v>
      </c>
      <c r="G262" s="254"/>
      <c r="H262" s="257">
        <v>0.0019200000000000001</v>
      </c>
      <c r="I262" s="258"/>
      <c r="J262" s="254"/>
      <c r="K262" s="254"/>
      <c r="L262" s="259"/>
      <c r="M262" s="260"/>
      <c r="N262" s="261"/>
      <c r="O262" s="261"/>
      <c r="P262" s="261"/>
      <c r="Q262" s="261"/>
      <c r="R262" s="261"/>
      <c r="S262" s="261"/>
      <c r="T262" s="262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T262" s="263" t="s">
        <v>134</v>
      </c>
      <c r="AU262" s="263" t="s">
        <v>78</v>
      </c>
      <c r="AV262" s="16" t="s">
        <v>133</v>
      </c>
      <c r="AW262" s="16" t="s">
        <v>135</v>
      </c>
      <c r="AX262" s="16" t="s">
        <v>76</v>
      </c>
      <c r="AY262" s="263" t="s">
        <v>126</v>
      </c>
    </row>
    <row r="263" s="2" customFormat="1" ht="16.5" customHeight="1">
      <c r="A263" s="41"/>
      <c r="B263" s="42"/>
      <c r="C263" s="269" t="s">
        <v>241</v>
      </c>
      <c r="D263" s="269" t="s">
        <v>222</v>
      </c>
      <c r="E263" s="270" t="s">
        <v>310</v>
      </c>
      <c r="F263" s="271" t="s">
        <v>311</v>
      </c>
      <c r="G263" s="272" t="s">
        <v>240</v>
      </c>
      <c r="H263" s="273">
        <v>1.9199999999999999</v>
      </c>
      <c r="I263" s="274"/>
      <c r="J263" s="275">
        <f>ROUND(I263*H263,2)</f>
        <v>0</v>
      </c>
      <c r="K263" s="271" t="s">
        <v>150</v>
      </c>
      <c r="L263" s="276"/>
      <c r="M263" s="277" t="s">
        <v>19</v>
      </c>
      <c r="N263" s="278" t="s">
        <v>39</v>
      </c>
      <c r="O263" s="87"/>
      <c r="P263" s="216">
        <f>O263*H263</f>
        <v>0</v>
      </c>
      <c r="Q263" s="216">
        <v>0</v>
      </c>
      <c r="R263" s="216">
        <f>Q263*H263</f>
        <v>0</v>
      </c>
      <c r="S263" s="216">
        <v>0</v>
      </c>
      <c r="T263" s="217">
        <f>S263*H263</f>
        <v>0</v>
      </c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R263" s="218" t="s">
        <v>151</v>
      </c>
      <c r="AT263" s="218" t="s">
        <v>222</v>
      </c>
      <c r="AU263" s="218" t="s">
        <v>78</v>
      </c>
      <c r="AY263" s="20" t="s">
        <v>126</v>
      </c>
      <c r="BE263" s="219">
        <f>IF(N263="základní",J263,0)</f>
        <v>0</v>
      </c>
      <c r="BF263" s="219">
        <f>IF(N263="snížená",J263,0)</f>
        <v>0</v>
      </c>
      <c r="BG263" s="219">
        <f>IF(N263="zákl. přenesená",J263,0)</f>
        <v>0</v>
      </c>
      <c r="BH263" s="219">
        <f>IF(N263="sníž. přenesená",J263,0)</f>
        <v>0</v>
      </c>
      <c r="BI263" s="219">
        <f>IF(N263="nulová",J263,0)</f>
        <v>0</v>
      </c>
      <c r="BJ263" s="20" t="s">
        <v>76</v>
      </c>
      <c r="BK263" s="219">
        <f>ROUND(I263*H263,2)</f>
        <v>0</v>
      </c>
      <c r="BL263" s="20" t="s">
        <v>133</v>
      </c>
      <c r="BM263" s="218" t="s">
        <v>312</v>
      </c>
    </row>
    <row r="264" s="13" customFormat="1">
      <c r="A264" s="13"/>
      <c r="B264" s="220"/>
      <c r="C264" s="221"/>
      <c r="D264" s="222" t="s">
        <v>134</v>
      </c>
      <c r="E264" s="223" t="s">
        <v>19</v>
      </c>
      <c r="F264" s="224" t="s">
        <v>313</v>
      </c>
      <c r="G264" s="221"/>
      <c r="H264" s="225">
        <v>1.9199999999999999</v>
      </c>
      <c r="I264" s="226"/>
      <c r="J264" s="221"/>
      <c r="K264" s="221"/>
      <c r="L264" s="227"/>
      <c r="M264" s="228"/>
      <c r="N264" s="229"/>
      <c r="O264" s="229"/>
      <c r="P264" s="229"/>
      <c r="Q264" s="229"/>
      <c r="R264" s="229"/>
      <c r="S264" s="229"/>
      <c r="T264" s="230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1" t="s">
        <v>134</v>
      </c>
      <c r="AU264" s="231" t="s">
        <v>78</v>
      </c>
      <c r="AV264" s="13" t="s">
        <v>78</v>
      </c>
      <c r="AW264" s="13" t="s">
        <v>135</v>
      </c>
      <c r="AX264" s="13" t="s">
        <v>68</v>
      </c>
      <c r="AY264" s="231" t="s">
        <v>126</v>
      </c>
    </row>
    <row r="265" s="16" customFormat="1">
      <c r="A265" s="16"/>
      <c r="B265" s="253"/>
      <c r="C265" s="254"/>
      <c r="D265" s="222" t="s">
        <v>134</v>
      </c>
      <c r="E265" s="255" t="s">
        <v>19</v>
      </c>
      <c r="F265" s="256" t="s">
        <v>139</v>
      </c>
      <c r="G265" s="254"/>
      <c r="H265" s="257">
        <v>1.9199999999999999</v>
      </c>
      <c r="I265" s="258"/>
      <c r="J265" s="254"/>
      <c r="K265" s="254"/>
      <c r="L265" s="259"/>
      <c r="M265" s="260"/>
      <c r="N265" s="261"/>
      <c r="O265" s="261"/>
      <c r="P265" s="261"/>
      <c r="Q265" s="261"/>
      <c r="R265" s="261"/>
      <c r="S265" s="261"/>
      <c r="T265" s="262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T265" s="263" t="s">
        <v>134</v>
      </c>
      <c r="AU265" s="263" t="s">
        <v>78</v>
      </c>
      <c r="AV265" s="16" t="s">
        <v>133</v>
      </c>
      <c r="AW265" s="16" t="s">
        <v>135</v>
      </c>
      <c r="AX265" s="16" t="s">
        <v>76</v>
      </c>
      <c r="AY265" s="263" t="s">
        <v>126</v>
      </c>
    </row>
    <row r="266" s="2" customFormat="1" ht="16.5" customHeight="1">
      <c r="A266" s="41"/>
      <c r="B266" s="42"/>
      <c r="C266" s="207" t="s">
        <v>314</v>
      </c>
      <c r="D266" s="207" t="s">
        <v>128</v>
      </c>
      <c r="E266" s="208" t="s">
        <v>315</v>
      </c>
      <c r="F266" s="209" t="s">
        <v>316</v>
      </c>
      <c r="G266" s="210" t="s">
        <v>144</v>
      </c>
      <c r="H266" s="211">
        <v>36</v>
      </c>
      <c r="I266" s="212"/>
      <c r="J266" s="213">
        <f>ROUND(I266*H266,2)</f>
        <v>0</v>
      </c>
      <c r="K266" s="209" t="s">
        <v>150</v>
      </c>
      <c r="L266" s="47"/>
      <c r="M266" s="214" t="s">
        <v>19</v>
      </c>
      <c r="N266" s="215" t="s">
        <v>39</v>
      </c>
      <c r="O266" s="87"/>
      <c r="P266" s="216">
        <f>O266*H266</f>
        <v>0</v>
      </c>
      <c r="Q266" s="216">
        <v>0</v>
      </c>
      <c r="R266" s="216">
        <f>Q266*H266</f>
        <v>0</v>
      </c>
      <c r="S266" s="216">
        <v>0</v>
      </c>
      <c r="T266" s="217">
        <f>S266*H266</f>
        <v>0</v>
      </c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R266" s="218" t="s">
        <v>133</v>
      </c>
      <c r="AT266" s="218" t="s">
        <v>128</v>
      </c>
      <c r="AU266" s="218" t="s">
        <v>78</v>
      </c>
      <c r="AY266" s="20" t="s">
        <v>126</v>
      </c>
      <c r="BE266" s="219">
        <f>IF(N266="základní",J266,0)</f>
        <v>0</v>
      </c>
      <c r="BF266" s="219">
        <f>IF(N266="snížená",J266,0)</f>
        <v>0</v>
      </c>
      <c r="BG266" s="219">
        <f>IF(N266="zákl. přenesená",J266,0)</f>
        <v>0</v>
      </c>
      <c r="BH266" s="219">
        <f>IF(N266="sníž. přenesená",J266,0)</f>
        <v>0</v>
      </c>
      <c r="BI266" s="219">
        <f>IF(N266="nulová",J266,0)</f>
        <v>0</v>
      </c>
      <c r="BJ266" s="20" t="s">
        <v>76</v>
      </c>
      <c r="BK266" s="219">
        <f>ROUND(I266*H266,2)</f>
        <v>0</v>
      </c>
      <c r="BL266" s="20" t="s">
        <v>133</v>
      </c>
      <c r="BM266" s="218" t="s">
        <v>317</v>
      </c>
    </row>
    <row r="267" s="2" customFormat="1">
      <c r="A267" s="41"/>
      <c r="B267" s="42"/>
      <c r="C267" s="43"/>
      <c r="D267" s="264" t="s">
        <v>152</v>
      </c>
      <c r="E267" s="43"/>
      <c r="F267" s="265" t="s">
        <v>318</v>
      </c>
      <c r="G267" s="43"/>
      <c r="H267" s="43"/>
      <c r="I267" s="266"/>
      <c r="J267" s="43"/>
      <c r="K267" s="43"/>
      <c r="L267" s="47"/>
      <c r="M267" s="267"/>
      <c r="N267" s="268"/>
      <c r="O267" s="87"/>
      <c r="P267" s="87"/>
      <c r="Q267" s="87"/>
      <c r="R267" s="87"/>
      <c r="S267" s="87"/>
      <c r="T267" s="88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T267" s="20" t="s">
        <v>152</v>
      </c>
      <c r="AU267" s="20" t="s">
        <v>78</v>
      </c>
    </row>
    <row r="268" s="13" customFormat="1">
      <c r="A268" s="13"/>
      <c r="B268" s="220"/>
      <c r="C268" s="221"/>
      <c r="D268" s="222" t="s">
        <v>134</v>
      </c>
      <c r="E268" s="223" t="s">
        <v>19</v>
      </c>
      <c r="F268" s="224" t="s">
        <v>216</v>
      </c>
      <c r="G268" s="221"/>
      <c r="H268" s="225">
        <v>36</v>
      </c>
      <c r="I268" s="226"/>
      <c r="J268" s="221"/>
      <c r="K268" s="221"/>
      <c r="L268" s="227"/>
      <c r="M268" s="228"/>
      <c r="N268" s="229"/>
      <c r="O268" s="229"/>
      <c r="P268" s="229"/>
      <c r="Q268" s="229"/>
      <c r="R268" s="229"/>
      <c r="S268" s="229"/>
      <c r="T268" s="230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31" t="s">
        <v>134</v>
      </c>
      <c r="AU268" s="231" t="s">
        <v>78</v>
      </c>
      <c r="AV268" s="13" t="s">
        <v>78</v>
      </c>
      <c r="AW268" s="13" t="s">
        <v>135</v>
      </c>
      <c r="AX268" s="13" t="s">
        <v>68</v>
      </c>
      <c r="AY268" s="231" t="s">
        <v>126</v>
      </c>
    </row>
    <row r="269" s="15" customFormat="1">
      <c r="A269" s="15"/>
      <c r="B269" s="242"/>
      <c r="C269" s="243"/>
      <c r="D269" s="222" t="s">
        <v>134</v>
      </c>
      <c r="E269" s="244" t="s">
        <v>19</v>
      </c>
      <c r="F269" s="245" t="s">
        <v>137</v>
      </c>
      <c r="G269" s="243"/>
      <c r="H269" s="246">
        <v>36</v>
      </c>
      <c r="I269" s="247"/>
      <c r="J269" s="243"/>
      <c r="K269" s="243"/>
      <c r="L269" s="248"/>
      <c r="M269" s="249"/>
      <c r="N269" s="250"/>
      <c r="O269" s="250"/>
      <c r="P269" s="250"/>
      <c r="Q269" s="250"/>
      <c r="R269" s="250"/>
      <c r="S269" s="250"/>
      <c r="T269" s="251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T269" s="252" t="s">
        <v>134</v>
      </c>
      <c r="AU269" s="252" t="s">
        <v>78</v>
      </c>
      <c r="AV269" s="15" t="s">
        <v>138</v>
      </c>
      <c r="AW269" s="15" t="s">
        <v>135</v>
      </c>
      <c r="AX269" s="15" t="s">
        <v>68</v>
      </c>
      <c r="AY269" s="252" t="s">
        <v>126</v>
      </c>
    </row>
    <row r="270" s="16" customFormat="1">
      <c r="A270" s="16"/>
      <c r="B270" s="253"/>
      <c r="C270" s="254"/>
      <c r="D270" s="222" t="s">
        <v>134</v>
      </c>
      <c r="E270" s="255" t="s">
        <v>19</v>
      </c>
      <c r="F270" s="256" t="s">
        <v>139</v>
      </c>
      <c r="G270" s="254"/>
      <c r="H270" s="257">
        <v>36</v>
      </c>
      <c r="I270" s="258"/>
      <c r="J270" s="254"/>
      <c r="K270" s="254"/>
      <c r="L270" s="259"/>
      <c r="M270" s="260"/>
      <c r="N270" s="261"/>
      <c r="O270" s="261"/>
      <c r="P270" s="261"/>
      <c r="Q270" s="261"/>
      <c r="R270" s="261"/>
      <c r="S270" s="261"/>
      <c r="T270" s="262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T270" s="263" t="s">
        <v>134</v>
      </c>
      <c r="AU270" s="263" t="s">
        <v>78</v>
      </c>
      <c r="AV270" s="16" t="s">
        <v>133</v>
      </c>
      <c r="AW270" s="16" t="s">
        <v>135</v>
      </c>
      <c r="AX270" s="16" t="s">
        <v>76</v>
      </c>
      <c r="AY270" s="263" t="s">
        <v>126</v>
      </c>
    </row>
    <row r="271" s="12" customFormat="1" ht="22.8" customHeight="1">
      <c r="A271" s="12"/>
      <c r="B271" s="191"/>
      <c r="C271" s="192"/>
      <c r="D271" s="193" t="s">
        <v>67</v>
      </c>
      <c r="E271" s="205" t="s">
        <v>78</v>
      </c>
      <c r="F271" s="205" t="s">
        <v>319</v>
      </c>
      <c r="G271" s="192"/>
      <c r="H271" s="192"/>
      <c r="I271" s="195"/>
      <c r="J271" s="206">
        <f>BK271</f>
        <v>0</v>
      </c>
      <c r="K271" s="192"/>
      <c r="L271" s="197"/>
      <c r="M271" s="198"/>
      <c r="N271" s="199"/>
      <c r="O271" s="199"/>
      <c r="P271" s="200">
        <f>SUM(P272:P287)</f>
        <v>0</v>
      </c>
      <c r="Q271" s="199"/>
      <c r="R271" s="200">
        <f>SUM(R272:R287)</f>
        <v>0</v>
      </c>
      <c r="S271" s="199"/>
      <c r="T271" s="201">
        <f>SUM(T272:T287)</f>
        <v>0</v>
      </c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R271" s="202" t="s">
        <v>76</v>
      </c>
      <c r="AT271" s="203" t="s">
        <v>67</v>
      </c>
      <c r="AU271" s="203" t="s">
        <v>76</v>
      </c>
      <c r="AY271" s="202" t="s">
        <v>126</v>
      </c>
      <c r="BK271" s="204">
        <f>SUM(BK272:BK287)</f>
        <v>0</v>
      </c>
    </row>
    <row r="272" s="2" customFormat="1" ht="16.5" customHeight="1">
      <c r="A272" s="41"/>
      <c r="B272" s="42"/>
      <c r="C272" s="207" t="s">
        <v>246</v>
      </c>
      <c r="D272" s="207" t="s">
        <v>128</v>
      </c>
      <c r="E272" s="208" t="s">
        <v>320</v>
      </c>
      <c r="F272" s="209" t="s">
        <v>321</v>
      </c>
      <c r="G272" s="210" t="s">
        <v>165</v>
      </c>
      <c r="H272" s="211">
        <v>0.27000000000000002</v>
      </c>
      <c r="I272" s="212"/>
      <c r="J272" s="213">
        <f>ROUND(I272*H272,2)</f>
        <v>0</v>
      </c>
      <c r="K272" s="209" t="s">
        <v>150</v>
      </c>
      <c r="L272" s="47"/>
      <c r="M272" s="214" t="s">
        <v>19</v>
      </c>
      <c r="N272" s="215" t="s">
        <v>39</v>
      </c>
      <c r="O272" s="87"/>
      <c r="P272" s="216">
        <f>O272*H272</f>
        <v>0</v>
      </c>
      <c r="Q272" s="216">
        <v>0</v>
      </c>
      <c r="R272" s="216">
        <f>Q272*H272</f>
        <v>0</v>
      </c>
      <c r="S272" s="216">
        <v>0</v>
      </c>
      <c r="T272" s="217">
        <f>S272*H272</f>
        <v>0</v>
      </c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R272" s="218" t="s">
        <v>133</v>
      </c>
      <c r="AT272" s="218" t="s">
        <v>128</v>
      </c>
      <c r="AU272" s="218" t="s">
        <v>78</v>
      </c>
      <c r="AY272" s="20" t="s">
        <v>126</v>
      </c>
      <c r="BE272" s="219">
        <f>IF(N272="základní",J272,0)</f>
        <v>0</v>
      </c>
      <c r="BF272" s="219">
        <f>IF(N272="snížená",J272,0)</f>
        <v>0</v>
      </c>
      <c r="BG272" s="219">
        <f>IF(N272="zákl. přenesená",J272,0)</f>
        <v>0</v>
      </c>
      <c r="BH272" s="219">
        <f>IF(N272="sníž. přenesená",J272,0)</f>
        <v>0</v>
      </c>
      <c r="BI272" s="219">
        <f>IF(N272="nulová",J272,0)</f>
        <v>0</v>
      </c>
      <c r="BJ272" s="20" t="s">
        <v>76</v>
      </c>
      <c r="BK272" s="219">
        <f>ROUND(I272*H272,2)</f>
        <v>0</v>
      </c>
      <c r="BL272" s="20" t="s">
        <v>133</v>
      </c>
      <c r="BM272" s="218" t="s">
        <v>322</v>
      </c>
    </row>
    <row r="273" s="2" customFormat="1">
      <c r="A273" s="41"/>
      <c r="B273" s="42"/>
      <c r="C273" s="43"/>
      <c r="D273" s="264" t="s">
        <v>152</v>
      </c>
      <c r="E273" s="43"/>
      <c r="F273" s="265" t="s">
        <v>323</v>
      </c>
      <c r="G273" s="43"/>
      <c r="H273" s="43"/>
      <c r="I273" s="266"/>
      <c r="J273" s="43"/>
      <c r="K273" s="43"/>
      <c r="L273" s="47"/>
      <c r="M273" s="267"/>
      <c r="N273" s="268"/>
      <c r="O273" s="87"/>
      <c r="P273" s="87"/>
      <c r="Q273" s="87"/>
      <c r="R273" s="87"/>
      <c r="S273" s="87"/>
      <c r="T273" s="88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T273" s="20" t="s">
        <v>152</v>
      </c>
      <c r="AU273" s="20" t="s">
        <v>78</v>
      </c>
    </row>
    <row r="274" s="13" customFormat="1">
      <c r="A274" s="13"/>
      <c r="B274" s="220"/>
      <c r="C274" s="221"/>
      <c r="D274" s="222" t="s">
        <v>134</v>
      </c>
      <c r="E274" s="223" t="s">
        <v>19</v>
      </c>
      <c r="F274" s="224" t="s">
        <v>324</v>
      </c>
      <c r="G274" s="221"/>
      <c r="H274" s="225">
        <v>0.27000000000000002</v>
      </c>
      <c r="I274" s="226"/>
      <c r="J274" s="221"/>
      <c r="K274" s="221"/>
      <c r="L274" s="227"/>
      <c r="M274" s="228"/>
      <c r="N274" s="229"/>
      <c r="O274" s="229"/>
      <c r="P274" s="229"/>
      <c r="Q274" s="229"/>
      <c r="R274" s="229"/>
      <c r="S274" s="229"/>
      <c r="T274" s="230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31" t="s">
        <v>134</v>
      </c>
      <c r="AU274" s="231" t="s">
        <v>78</v>
      </c>
      <c r="AV274" s="13" t="s">
        <v>78</v>
      </c>
      <c r="AW274" s="13" t="s">
        <v>135</v>
      </c>
      <c r="AX274" s="13" t="s">
        <v>68</v>
      </c>
      <c r="AY274" s="231" t="s">
        <v>126</v>
      </c>
    </row>
    <row r="275" s="14" customFormat="1">
      <c r="A275" s="14"/>
      <c r="B275" s="232"/>
      <c r="C275" s="233"/>
      <c r="D275" s="222" t="s">
        <v>134</v>
      </c>
      <c r="E275" s="234" t="s">
        <v>19</v>
      </c>
      <c r="F275" s="235" t="s">
        <v>325</v>
      </c>
      <c r="G275" s="233"/>
      <c r="H275" s="234" t="s">
        <v>19</v>
      </c>
      <c r="I275" s="236"/>
      <c r="J275" s="233"/>
      <c r="K275" s="233"/>
      <c r="L275" s="237"/>
      <c r="M275" s="238"/>
      <c r="N275" s="239"/>
      <c r="O275" s="239"/>
      <c r="P275" s="239"/>
      <c r="Q275" s="239"/>
      <c r="R275" s="239"/>
      <c r="S275" s="239"/>
      <c r="T275" s="240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41" t="s">
        <v>134</v>
      </c>
      <c r="AU275" s="241" t="s">
        <v>78</v>
      </c>
      <c r="AV275" s="14" t="s">
        <v>76</v>
      </c>
      <c r="AW275" s="14" t="s">
        <v>135</v>
      </c>
      <c r="AX275" s="14" t="s">
        <v>68</v>
      </c>
      <c r="AY275" s="241" t="s">
        <v>126</v>
      </c>
    </row>
    <row r="276" s="15" customFormat="1">
      <c r="A276" s="15"/>
      <c r="B276" s="242"/>
      <c r="C276" s="243"/>
      <c r="D276" s="222" t="s">
        <v>134</v>
      </c>
      <c r="E276" s="244" t="s">
        <v>19</v>
      </c>
      <c r="F276" s="245" t="s">
        <v>137</v>
      </c>
      <c r="G276" s="243"/>
      <c r="H276" s="246">
        <v>0.27000000000000002</v>
      </c>
      <c r="I276" s="247"/>
      <c r="J276" s="243"/>
      <c r="K276" s="243"/>
      <c r="L276" s="248"/>
      <c r="M276" s="249"/>
      <c r="N276" s="250"/>
      <c r="O276" s="250"/>
      <c r="P276" s="250"/>
      <c r="Q276" s="250"/>
      <c r="R276" s="250"/>
      <c r="S276" s="250"/>
      <c r="T276" s="251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T276" s="252" t="s">
        <v>134</v>
      </c>
      <c r="AU276" s="252" t="s">
        <v>78</v>
      </c>
      <c r="AV276" s="15" t="s">
        <v>138</v>
      </c>
      <c r="AW276" s="15" t="s">
        <v>135</v>
      </c>
      <c r="AX276" s="15" t="s">
        <v>68</v>
      </c>
      <c r="AY276" s="252" t="s">
        <v>126</v>
      </c>
    </row>
    <row r="277" s="16" customFormat="1">
      <c r="A277" s="16"/>
      <c r="B277" s="253"/>
      <c r="C277" s="254"/>
      <c r="D277" s="222" t="s">
        <v>134</v>
      </c>
      <c r="E277" s="255" t="s">
        <v>19</v>
      </c>
      <c r="F277" s="256" t="s">
        <v>139</v>
      </c>
      <c r="G277" s="254"/>
      <c r="H277" s="257">
        <v>0.27000000000000002</v>
      </c>
      <c r="I277" s="258"/>
      <c r="J277" s="254"/>
      <c r="K277" s="254"/>
      <c r="L277" s="259"/>
      <c r="M277" s="260"/>
      <c r="N277" s="261"/>
      <c r="O277" s="261"/>
      <c r="P277" s="261"/>
      <c r="Q277" s="261"/>
      <c r="R277" s="261"/>
      <c r="S277" s="261"/>
      <c r="T277" s="262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T277" s="263" t="s">
        <v>134</v>
      </c>
      <c r="AU277" s="263" t="s">
        <v>78</v>
      </c>
      <c r="AV277" s="16" t="s">
        <v>133</v>
      </c>
      <c r="AW277" s="16" t="s">
        <v>135</v>
      </c>
      <c r="AX277" s="16" t="s">
        <v>76</v>
      </c>
      <c r="AY277" s="263" t="s">
        <v>126</v>
      </c>
    </row>
    <row r="278" s="2" customFormat="1" ht="16.5" customHeight="1">
      <c r="A278" s="41"/>
      <c r="B278" s="42"/>
      <c r="C278" s="207" t="s">
        <v>326</v>
      </c>
      <c r="D278" s="207" t="s">
        <v>128</v>
      </c>
      <c r="E278" s="208" t="s">
        <v>327</v>
      </c>
      <c r="F278" s="209" t="s">
        <v>328</v>
      </c>
      <c r="G278" s="210" t="s">
        <v>144</v>
      </c>
      <c r="H278" s="211">
        <v>3.6000000000000001</v>
      </c>
      <c r="I278" s="212"/>
      <c r="J278" s="213">
        <f>ROUND(I278*H278,2)</f>
        <v>0</v>
      </c>
      <c r="K278" s="209" t="s">
        <v>150</v>
      </c>
      <c r="L278" s="47"/>
      <c r="M278" s="214" t="s">
        <v>19</v>
      </c>
      <c r="N278" s="215" t="s">
        <v>39</v>
      </c>
      <c r="O278" s="87"/>
      <c r="P278" s="216">
        <f>O278*H278</f>
        <v>0</v>
      </c>
      <c r="Q278" s="216">
        <v>0</v>
      </c>
      <c r="R278" s="216">
        <f>Q278*H278</f>
        <v>0</v>
      </c>
      <c r="S278" s="216">
        <v>0</v>
      </c>
      <c r="T278" s="217">
        <f>S278*H278</f>
        <v>0</v>
      </c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R278" s="218" t="s">
        <v>133</v>
      </c>
      <c r="AT278" s="218" t="s">
        <v>128</v>
      </c>
      <c r="AU278" s="218" t="s">
        <v>78</v>
      </c>
      <c r="AY278" s="20" t="s">
        <v>126</v>
      </c>
      <c r="BE278" s="219">
        <f>IF(N278="základní",J278,0)</f>
        <v>0</v>
      </c>
      <c r="BF278" s="219">
        <f>IF(N278="snížená",J278,0)</f>
        <v>0</v>
      </c>
      <c r="BG278" s="219">
        <f>IF(N278="zákl. přenesená",J278,0)</f>
        <v>0</v>
      </c>
      <c r="BH278" s="219">
        <f>IF(N278="sníž. přenesená",J278,0)</f>
        <v>0</v>
      </c>
      <c r="BI278" s="219">
        <f>IF(N278="nulová",J278,0)</f>
        <v>0</v>
      </c>
      <c r="BJ278" s="20" t="s">
        <v>76</v>
      </c>
      <c r="BK278" s="219">
        <f>ROUND(I278*H278,2)</f>
        <v>0</v>
      </c>
      <c r="BL278" s="20" t="s">
        <v>133</v>
      </c>
      <c r="BM278" s="218" t="s">
        <v>329</v>
      </c>
    </row>
    <row r="279" s="2" customFormat="1">
      <c r="A279" s="41"/>
      <c r="B279" s="42"/>
      <c r="C279" s="43"/>
      <c r="D279" s="264" t="s">
        <v>152</v>
      </c>
      <c r="E279" s="43"/>
      <c r="F279" s="265" t="s">
        <v>330</v>
      </c>
      <c r="G279" s="43"/>
      <c r="H279" s="43"/>
      <c r="I279" s="266"/>
      <c r="J279" s="43"/>
      <c r="K279" s="43"/>
      <c r="L279" s="47"/>
      <c r="M279" s="267"/>
      <c r="N279" s="268"/>
      <c r="O279" s="87"/>
      <c r="P279" s="87"/>
      <c r="Q279" s="87"/>
      <c r="R279" s="87"/>
      <c r="S279" s="87"/>
      <c r="T279" s="88"/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T279" s="20" t="s">
        <v>152</v>
      </c>
      <c r="AU279" s="20" t="s">
        <v>78</v>
      </c>
    </row>
    <row r="280" s="13" customFormat="1">
      <c r="A280" s="13"/>
      <c r="B280" s="220"/>
      <c r="C280" s="221"/>
      <c r="D280" s="222" t="s">
        <v>134</v>
      </c>
      <c r="E280" s="223" t="s">
        <v>19</v>
      </c>
      <c r="F280" s="224" t="s">
        <v>331</v>
      </c>
      <c r="G280" s="221"/>
      <c r="H280" s="225">
        <v>3.5999999999999996</v>
      </c>
      <c r="I280" s="226"/>
      <c r="J280" s="221"/>
      <c r="K280" s="221"/>
      <c r="L280" s="227"/>
      <c r="M280" s="228"/>
      <c r="N280" s="229"/>
      <c r="O280" s="229"/>
      <c r="P280" s="229"/>
      <c r="Q280" s="229"/>
      <c r="R280" s="229"/>
      <c r="S280" s="229"/>
      <c r="T280" s="230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31" t="s">
        <v>134</v>
      </c>
      <c r="AU280" s="231" t="s">
        <v>78</v>
      </c>
      <c r="AV280" s="13" t="s">
        <v>78</v>
      </c>
      <c r="AW280" s="13" t="s">
        <v>135</v>
      </c>
      <c r="AX280" s="13" t="s">
        <v>68</v>
      </c>
      <c r="AY280" s="231" t="s">
        <v>126</v>
      </c>
    </row>
    <row r="281" s="15" customFormat="1">
      <c r="A281" s="15"/>
      <c r="B281" s="242"/>
      <c r="C281" s="243"/>
      <c r="D281" s="222" t="s">
        <v>134</v>
      </c>
      <c r="E281" s="244" t="s">
        <v>19</v>
      </c>
      <c r="F281" s="245" t="s">
        <v>137</v>
      </c>
      <c r="G281" s="243"/>
      <c r="H281" s="246">
        <v>3.5999999999999996</v>
      </c>
      <c r="I281" s="247"/>
      <c r="J281" s="243"/>
      <c r="K281" s="243"/>
      <c r="L281" s="248"/>
      <c r="M281" s="249"/>
      <c r="N281" s="250"/>
      <c r="O281" s="250"/>
      <c r="P281" s="250"/>
      <c r="Q281" s="250"/>
      <c r="R281" s="250"/>
      <c r="S281" s="250"/>
      <c r="T281" s="251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T281" s="252" t="s">
        <v>134</v>
      </c>
      <c r="AU281" s="252" t="s">
        <v>78</v>
      </c>
      <c r="AV281" s="15" t="s">
        <v>138</v>
      </c>
      <c r="AW281" s="15" t="s">
        <v>135</v>
      </c>
      <c r="AX281" s="15" t="s">
        <v>68</v>
      </c>
      <c r="AY281" s="252" t="s">
        <v>126</v>
      </c>
    </row>
    <row r="282" s="16" customFormat="1">
      <c r="A282" s="16"/>
      <c r="B282" s="253"/>
      <c r="C282" s="254"/>
      <c r="D282" s="222" t="s">
        <v>134</v>
      </c>
      <c r="E282" s="255" t="s">
        <v>19</v>
      </c>
      <c r="F282" s="256" t="s">
        <v>139</v>
      </c>
      <c r="G282" s="254"/>
      <c r="H282" s="257">
        <v>3.5999999999999996</v>
      </c>
      <c r="I282" s="258"/>
      <c r="J282" s="254"/>
      <c r="K282" s="254"/>
      <c r="L282" s="259"/>
      <c r="M282" s="260"/>
      <c r="N282" s="261"/>
      <c r="O282" s="261"/>
      <c r="P282" s="261"/>
      <c r="Q282" s="261"/>
      <c r="R282" s="261"/>
      <c r="S282" s="261"/>
      <c r="T282" s="262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T282" s="263" t="s">
        <v>134</v>
      </c>
      <c r="AU282" s="263" t="s">
        <v>78</v>
      </c>
      <c r="AV282" s="16" t="s">
        <v>133</v>
      </c>
      <c r="AW282" s="16" t="s">
        <v>135</v>
      </c>
      <c r="AX282" s="16" t="s">
        <v>76</v>
      </c>
      <c r="AY282" s="263" t="s">
        <v>126</v>
      </c>
    </row>
    <row r="283" s="2" customFormat="1" ht="16.5" customHeight="1">
      <c r="A283" s="41"/>
      <c r="B283" s="42"/>
      <c r="C283" s="207" t="s">
        <v>216</v>
      </c>
      <c r="D283" s="207" t="s">
        <v>128</v>
      </c>
      <c r="E283" s="208" t="s">
        <v>332</v>
      </c>
      <c r="F283" s="209" t="s">
        <v>333</v>
      </c>
      <c r="G283" s="210" t="s">
        <v>144</v>
      </c>
      <c r="H283" s="211">
        <v>3.6000000000000001</v>
      </c>
      <c r="I283" s="212"/>
      <c r="J283" s="213">
        <f>ROUND(I283*H283,2)</f>
        <v>0</v>
      </c>
      <c r="K283" s="209" t="s">
        <v>150</v>
      </c>
      <c r="L283" s="47"/>
      <c r="M283" s="214" t="s">
        <v>19</v>
      </c>
      <c r="N283" s="215" t="s">
        <v>39</v>
      </c>
      <c r="O283" s="87"/>
      <c r="P283" s="216">
        <f>O283*H283</f>
        <v>0</v>
      </c>
      <c r="Q283" s="216">
        <v>0</v>
      </c>
      <c r="R283" s="216">
        <f>Q283*H283</f>
        <v>0</v>
      </c>
      <c r="S283" s="216">
        <v>0</v>
      </c>
      <c r="T283" s="217">
        <f>S283*H283</f>
        <v>0</v>
      </c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R283" s="218" t="s">
        <v>133</v>
      </c>
      <c r="AT283" s="218" t="s">
        <v>128</v>
      </c>
      <c r="AU283" s="218" t="s">
        <v>78</v>
      </c>
      <c r="AY283" s="20" t="s">
        <v>126</v>
      </c>
      <c r="BE283" s="219">
        <f>IF(N283="základní",J283,0)</f>
        <v>0</v>
      </c>
      <c r="BF283" s="219">
        <f>IF(N283="snížená",J283,0)</f>
        <v>0</v>
      </c>
      <c r="BG283" s="219">
        <f>IF(N283="zákl. přenesená",J283,0)</f>
        <v>0</v>
      </c>
      <c r="BH283" s="219">
        <f>IF(N283="sníž. přenesená",J283,0)</f>
        <v>0</v>
      </c>
      <c r="BI283" s="219">
        <f>IF(N283="nulová",J283,0)</f>
        <v>0</v>
      </c>
      <c r="BJ283" s="20" t="s">
        <v>76</v>
      </c>
      <c r="BK283" s="219">
        <f>ROUND(I283*H283,2)</f>
        <v>0</v>
      </c>
      <c r="BL283" s="20" t="s">
        <v>133</v>
      </c>
      <c r="BM283" s="218" t="s">
        <v>334</v>
      </c>
    </row>
    <row r="284" s="2" customFormat="1">
      <c r="A284" s="41"/>
      <c r="B284" s="42"/>
      <c r="C284" s="43"/>
      <c r="D284" s="264" t="s">
        <v>152</v>
      </c>
      <c r="E284" s="43"/>
      <c r="F284" s="265" t="s">
        <v>335</v>
      </c>
      <c r="G284" s="43"/>
      <c r="H284" s="43"/>
      <c r="I284" s="266"/>
      <c r="J284" s="43"/>
      <c r="K284" s="43"/>
      <c r="L284" s="47"/>
      <c r="M284" s="267"/>
      <c r="N284" s="268"/>
      <c r="O284" s="87"/>
      <c r="P284" s="87"/>
      <c r="Q284" s="87"/>
      <c r="R284" s="87"/>
      <c r="S284" s="87"/>
      <c r="T284" s="88"/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T284" s="20" t="s">
        <v>152</v>
      </c>
      <c r="AU284" s="20" t="s">
        <v>78</v>
      </c>
    </row>
    <row r="285" s="13" customFormat="1">
      <c r="A285" s="13"/>
      <c r="B285" s="220"/>
      <c r="C285" s="221"/>
      <c r="D285" s="222" t="s">
        <v>134</v>
      </c>
      <c r="E285" s="223" t="s">
        <v>19</v>
      </c>
      <c r="F285" s="224" t="s">
        <v>336</v>
      </c>
      <c r="G285" s="221"/>
      <c r="H285" s="225">
        <v>3.6000000000000001</v>
      </c>
      <c r="I285" s="226"/>
      <c r="J285" s="221"/>
      <c r="K285" s="221"/>
      <c r="L285" s="227"/>
      <c r="M285" s="228"/>
      <c r="N285" s="229"/>
      <c r="O285" s="229"/>
      <c r="P285" s="229"/>
      <c r="Q285" s="229"/>
      <c r="R285" s="229"/>
      <c r="S285" s="229"/>
      <c r="T285" s="230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31" t="s">
        <v>134</v>
      </c>
      <c r="AU285" s="231" t="s">
        <v>78</v>
      </c>
      <c r="AV285" s="13" t="s">
        <v>78</v>
      </c>
      <c r="AW285" s="13" t="s">
        <v>135</v>
      </c>
      <c r="AX285" s="13" t="s">
        <v>68</v>
      </c>
      <c r="AY285" s="231" t="s">
        <v>126</v>
      </c>
    </row>
    <row r="286" s="15" customFormat="1">
      <c r="A286" s="15"/>
      <c r="B286" s="242"/>
      <c r="C286" s="243"/>
      <c r="D286" s="222" t="s">
        <v>134</v>
      </c>
      <c r="E286" s="244" t="s">
        <v>19</v>
      </c>
      <c r="F286" s="245" t="s">
        <v>137</v>
      </c>
      <c r="G286" s="243"/>
      <c r="H286" s="246">
        <v>3.6000000000000001</v>
      </c>
      <c r="I286" s="247"/>
      <c r="J286" s="243"/>
      <c r="K286" s="243"/>
      <c r="L286" s="248"/>
      <c r="M286" s="249"/>
      <c r="N286" s="250"/>
      <c r="O286" s="250"/>
      <c r="P286" s="250"/>
      <c r="Q286" s="250"/>
      <c r="R286" s="250"/>
      <c r="S286" s="250"/>
      <c r="T286" s="251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T286" s="252" t="s">
        <v>134</v>
      </c>
      <c r="AU286" s="252" t="s">
        <v>78</v>
      </c>
      <c r="AV286" s="15" t="s">
        <v>138</v>
      </c>
      <c r="AW286" s="15" t="s">
        <v>135</v>
      </c>
      <c r="AX286" s="15" t="s">
        <v>68</v>
      </c>
      <c r="AY286" s="252" t="s">
        <v>126</v>
      </c>
    </row>
    <row r="287" s="16" customFormat="1">
      <c r="A287" s="16"/>
      <c r="B287" s="253"/>
      <c r="C287" s="254"/>
      <c r="D287" s="222" t="s">
        <v>134</v>
      </c>
      <c r="E287" s="255" t="s">
        <v>19</v>
      </c>
      <c r="F287" s="256" t="s">
        <v>139</v>
      </c>
      <c r="G287" s="254"/>
      <c r="H287" s="257">
        <v>3.6000000000000001</v>
      </c>
      <c r="I287" s="258"/>
      <c r="J287" s="254"/>
      <c r="K287" s="254"/>
      <c r="L287" s="259"/>
      <c r="M287" s="260"/>
      <c r="N287" s="261"/>
      <c r="O287" s="261"/>
      <c r="P287" s="261"/>
      <c r="Q287" s="261"/>
      <c r="R287" s="261"/>
      <c r="S287" s="261"/>
      <c r="T287" s="262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T287" s="263" t="s">
        <v>134</v>
      </c>
      <c r="AU287" s="263" t="s">
        <v>78</v>
      </c>
      <c r="AV287" s="16" t="s">
        <v>133</v>
      </c>
      <c r="AW287" s="16" t="s">
        <v>135</v>
      </c>
      <c r="AX287" s="16" t="s">
        <v>76</v>
      </c>
      <c r="AY287" s="263" t="s">
        <v>126</v>
      </c>
    </row>
    <row r="288" s="12" customFormat="1" ht="22.8" customHeight="1">
      <c r="A288" s="12"/>
      <c r="B288" s="191"/>
      <c r="C288" s="192"/>
      <c r="D288" s="193" t="s">
        <v>67</v>
      </c>
      <c r="E288" s="205" t="s">
        <v>138</v>
      </c>
      <c r="F288" s="205" t="s">
        <v>337</v>
      </c>
      <c r="G288" s="192"/>
      <c r="H288" s="192"/>
      <c r="I288" s="195"/>
      <c r="J288" s="206">
        <f>BK288</f>
        <v>0</v>
      </c>
      <c r="K288" s="192"/>
      <c r="L288" s="197"/>
      <c r="M288" s="198"/>
      <c r="N288" s="199"/>
      <c r="O288" s="199"/>
      <c r="P288" s="200">
        <f>SUM(P289:P299)</f>
        <v>0</v>
      </c>
      <c r="Q288" s="199"/>
      <c r="R288" s="200">
        <f>SUM(R289:R299)</f>
        <v>0</v>
      </c>
      <c r="S288" s="199"/>
      <c r="T288" s="201">
        <f>SUM(T289:T299)</f>
        <v>0</v>
      </c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R288" s="202" t="s">
        <v>76</v>
      </c>
      <c r="AT288" s="203" t="s">
        <v>67</v>
      </c>
      <c r="AU288" s="203" t="s">
        <v>76</v>
      </c>
      <c r="AY288" s="202" t="s">
        <v>126</v>
      </c>
      <c r="BK288" s="204">
        <f>SUM(BK289:BK299)</f>
        <v>0</v>
      </c>
    </row>
    <row r="289" s="2" customFormat="1" ht="24.15" customHeight="1">
      <c r="A289" s="41"/>
      <c r="B289" s="42"/>
      <c r="C289" s="207" t="s">
        <v>338</v>
      </c>
      <c r="D289" s="207" t="s">
        <v>128</v>
      </c>
      <c r="E289" s="208" t="s">
        <v>339</v>
      </c>
      <c r="F289" s="209" t="s">
        <v>340</v>
      </c>
      <c r="G289" s="210" t="s">
        <v>165</v>
      </c>
      <c r="H289" s="211">
        <v>6.0350000000000001</v>
      </c>
      <c r="I289" s="212"/>
      <c r="J289" s="213">
        <f>ROUND(I289*H289,2)</f>
        <v>0</v>
      </c>
      <c r="K289" s="209" t="s">
        <v>132</v>
      </c>
      <c r="L289" s="47"/>
      <c r="M289" s="214" t="s">
        <v>19</v>
      </c>
      <c r="N289" s="215" t="s">
        <v>39</v>
      </c>
      <c r="O289" s="87"/>
      <c r="P289" s="216">
        <f>O289*H289</f>
        <v>0</v>
      </c>
      <c r="Q289" s="216">
        <v>0</v>
      </c>
      <c r="R289" s="216">
        <f>Q289*H289</f>
        <v>0</v>
      </c>
      <c r="S289" s="216">
        <v>0</v>
      </c>
      <c r="T289" s="217">
        <f>S289*H289</f>
        <v>0</v>
      </c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R289" s="218" t="s">
        <v>133</v>
      </c>
      <c r="AT289" s="218" t="s">
        <v>128</v>
      </c>
      <c r="AU289" s="218" t="s">
        <v>78</v>
      </c>
      <c r="AY289" s="20" t="s">
        <v>126</v>
      </c>
      <c r="BE289" s="219">
        <f>IF(N289="základní",J289,0)</f>
        <v>0</v>
      </c>
      <c r="BF289" s="219">
        <f>IF(N289="snížená",J289,0)</f>
        <v>0</v>
      </c>
      <c r="BG289" s="219">
        <f>IF(N289="zákl. přenesená",J289,0)</f>
        <v>0</v>
      </c>
      <c r="BH289" s="219">
        <f>IF(N289="sníž. přenesená",J289,0)</f>
        <v>0</v>
      </c>
      <c r="BI289" s="219">
        <f>IF(N289="nulová",J289,0)</f>
        <v>0</v>
      </c>
      <c r="BJ289" s="20" t="s">
        <v>76</v>
      </c>
      <c r="BK289" s="219">
        <f>ROUND(I289*H289,2)</f>
        <v>0</v>
      </c>
      <c r="BL289" s="20" t="s">
        <v>133</v>
      </c>
      <c r="BM289" s="218" t="s">
        <v>341</v>
      </c>
    </row>
    <row r="290" s="13" customFormat="1">
      <c r="A290" s="13"/>
      <c r="B290" s="220"/>
      <c r="C290" s="221"/>
      <c r="D290" s="222" t="s">
        <v>134</v>
      </c>
      <c r="E290" s="223" t="s">
        <v>19</v>
      </c>
      <c r="F290" s="224" t="s">
        <v>342</v>
      </c>
      <c r="G290" s="221"/>
      <c r="H290" s="225">
        <v>6.0350000000000001</v>
      </c>
      <c r="I290" s="226"/>
      <c r="J290" s="221"/>
      <c r="K290" s="221"/>
      <c r="L290" s="227"/>
      <c r="M290" s="228"/>
      <c r="N290" s="229"/>
      <c r="O290" s="229"/>
      <c r="P290" s="229"/>
      <c r="Q290" s="229"/>
      <c r="R290" s="229"/>
      <c r="S290" s="229"/>
      <c r="T290" s="230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31" t="s">
        <v>134</v>
      </c>
      <c r="AU290" s="231" t="s">
        <v>78</v>
      </c>
      <c r="AV290" s="13" t="s">
        <v>78</v>
      </c>
      <c r="AW290" s="13" t="s">
        <v>135</v>
      </c>
      <c r="AX290" s="13" t="s">
        <v>68</v>
      </c>
      <c r="AY290" s="231" t="s">
        <v>126</v>
      </c>
    </row>
    <row r="291" s="14" customFormat="1">
      <c r="A291" s="14"/>
      <c r="B291" s="232"/>
      <c r="C291" s="233"/>
      <c r="D291" s="222" t="s">
        <v>134</v>
      </c>
      <c r="E291" s="234" t="s">
        <v>19</v>
      </c>
      <c r="F291" s="235" t="s">
        <v>343</v>
      </c>
      <c r="G291" s="233"/>
      <c r="H291" s="234" t="s">
        <v>19</v>
      </c>
      <c r="I291" s="236"/>
      <c r="J291" s="233"/>
      <c r="K291" s="233"/>
      <c r="L291" s="237"/>
      <c r="M291" s="238"/>
      <c r="N291" s="239"/>
      <c r="O291" s="239"/>
      <c r="P291" s="239"/>
      <c r="Q291" s="239"/>
      <c r="R291" s="239"/>
      <c r="S291" s="239"/>
      <c r="T291" s="240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41" t="s">
        <v>134</v>
      </c>
      <c r="AU291" s="241" t="s">
        <v>78</v>
      </c>
      <c r="AV291" s="14" t="s">
        <v>76</v>
      </c>
      <c r="AW291" s="14" t="s">
        <v>135</v>
      </c>
      <c r="AX291" s="14" t="s">
        <v>68</v>
      </c>
      <c r="AY291" s="241" t="s">
        <v>126</v>
      </c>
    </row>
    <row r="292" s="15" customFormat="1">
      <c r="A292" s="15"/>
      <c r="B292" s="242"/>
      <c r="C292" s="243"/>
      <c r="D292" s="222" t="s">
        <v>134</v>
      </c>
      <c r="E292" s="244" t="s">
        <v>19</v>
      </c>
      <c r="F292" s="245" t="s">
        <v>137</v>
      </c>
      <c r="G292" s="243"/>
      <c r="H292" s="246">
        <v>6.0350000000000001</v>
      </c>
      <c r="I292" s="247"/>
      <c r="J292" s="243"/>
      <c r="K292" s="243"/>
      <c r="L292" s="248"/>
      <c r="M292" s="249"/>
      <c r="N292" s="250"/>
      <c r="O292" s="250"/>
      <c r="P292" s="250"/>
      <c r="Q292" s="250"/>
      <c r="R292" s="250"/>
      <c r="S292" s="250"/>
      <c r="T292" s="251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T292" s="252" t="s">
        <v>134</v>
      </c>
      <c r="AU292" s="252" t="s">
        <v>78</v>
      </c>
      <c r="AV292" s="15" t="s">
        <v>138</v>
      </c>
      <c r="AW292" s="15" t="s">
        <v>135</v>
      </c>
      <c r="AX292" s="15" t="s">
        <v>68</v>
      </c>
      <c r="AY292" s="252" t="s">
        <v>126</v>
      </c>
    </row>
    <row r="293" s="16" customFormat="1">
      <c r="A293" s="16"/>
      <c r="B293" s="253"/>
      <c r="C293" s="254"/>
      <c r="D293" s="222" t="s">
        <v>134</v>
      </c>
      <c r="E293" s="255" t="s">
        <v>19</v>
      </c>
      <c r="F293" s="256" t="s">
        <v>139</v>
      </c>
      <c r="G293" s="254"/>
      <c r="H293" s="257">
        <v>6.0350000000000001</v>
      </c>
      <c r="I293" s="258"/>
      <c r="J293" s="254"/>
      <c r="K293" s="254"/>
      <c r="L293" s="259"/>
      <c r="M293" s="260"/>
      <c r="N293" s="261"/>
      <c r="O293" s="261"/>
      <c r="P293" s="261"/>
      <c r="Q293" s="261"/>
      <c r="R293" s="261"/>
      <c r="S293" s="261"/>
      <c r="T293" s="262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T293" s="263" t="s">
        <v>134</v>
      </c>
      <c r="AU293" s="263" t="s">
        <v>78</v>
      </c>
      <c r="AV293" s="16" t="s">
        <v>133</v>
      </c>
      <c r="AW293" s="16" t="s">
        <v>135</v>
      </c>
      <c r="AX293" s="16" t="s">
        <v>76</v>
      </c>
      <c r="AY293" s="263" t="s">
        <v>126</v>
      </c>
    </row>
    <row r="294" s="2" customFormat="1" ht="37.8" customHeight="1">
      <c r="A294" s="41"/>
      <c r="B294" s="42"/>
      <c r="C294" s="207" t="s">
        <v>255</v>
      </c>
      <c r="D294" s="207" t="s">
        <v>128</v>
      </c>
      <c r="E294" s="208" t="s">
        <v>344</v>
      </c>
      <c r="F294" s="209" t="s">
        <v>345</v>
      </c>
      <c r="G294" s="210" t="s">
        <v>165</v>
      </c>
      <c r="H294" s="211">
        <v>1.7849999999999999</v>
      </c>
      <c r="I294" s="212"/>
      <c r="J294" s="213">
        <f>ROUND(I294*H294,2)</f>
        <v>0</v>
      </c>
      <c r="K294" s="209" t="s">
        <v>132</v>
      </c>
      <c r="L294" s="47"/>
      <c r="M294" s="214" t="s">
        <v>19</v>
      </c>
      <c r="N294" s="215" t="s">
        <v>39</v>
      </c>
      <c r="O294" s="87"/>
      <c r="P294" s="216">
        <f>O294*H294</f>
        <v>0</v>
      </c>
      <c r="Q294" s="216">
        <v>0</v>
      </c>
      <c r="R294" s="216">
        <f>Q294*H294</f>
        <v>0</v>
      </c>
      <c r="S294" s="216">
        <v>0</v>
      </c>
      <c r="T294" s="217">
        <f>S294*H294</f>
        <v>0</v>
      </c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R294" s="218" t="s">
        <v>133</v>
      </c>
      <c r="AT294" s="218" t="s">
        <v>128</v>
      </c>
      <c r="AU294" s="218" t="s">
        <v>78</v>
      </c>
      <c r="AY294" s="20" t="s">
        <v>126</v>
      </c>
      <c r="BE294" s="219">
        <f>IF(N294="základní",J294,0)</f>
        <v>0</v>
      </c>
      <c r="BF294" s="219">
        <f>IF(N294="snížená",J294,0)</f>
        <v>0</v>
      </c>
      <c r="BG294" s="219">
        <f>IF(N294="zákl. přenesená",J294,0)</f>
        <v>0</v>
      </c>
      <c r="BH294" s="219">
        <f>IF(N294="sníž. přenesená",J294,0)</f>
        <v>0</v>
      </c>
      <c r="BI294" s="219">
        <f>IF(N294="nulová",J294,0)</f>
        <v>0</v>
      </c>
      <c r="BJ294" s="20" t="s">
        <v>76</v>
      </c>
      <c r="BK294" s="219">
        <f>ROUND(I294*H294,2)</f>
        <v>0</v>
      </c>
      <c r="BL294" s="20" t="s">
        <v>133</v>
      </c>
      <c r="BM294" s="218" t="s">
        <v>346</v>
      </c>
    </row>
    <row r="295" s="2" customFormat="1" ht="24.15" customHeight="1">
      <c r="A295" s="41"/>
      <c r="B295" s="42"/>
      <c r="C295" s="207" t="s">
        <v>347</v>
      </c>
      <c r="D295" s="207" t="s">
        <v>128</v>
      </c>
      <c r="E295" s="208" t="s">
        <v>348</v>
      </c>
      <c r="F295" s="209" t="s">
        <v>349</v>
      </c>
      <c r="G295" s="210" t="s">
        <v>165</v>
      </c>
      <c r="H295" s="211">
        <v>4.5</v>
      </c>
      <c r="I295" s="212"/>
      <c r="J295" s="213">
        <f>ROUND(I295*H295,2)</f>
        <v>0</v>
      </c>
      <c r="K295" s="209" t="s">
        <v>132</v>
      </c>
      <c r="L295" s="47"/>
      <c r="M295" s="214" t="s">
        <v>19</v>
      </c>
      <c r="N295" s="215" t="s">
        <v>39</v>
      </c>
      <c r="O295" s="87"/>
      <c r="P295" s="216">
        <f>O295*H295</f>
        <v>0</v>
      </c>
      <c r="Q295" s="216">
        <v>0</v>
      </c>
      <c r="R295" s="216">
        <f>Q295*H295</f>
        <v>0</v>
      </c>
      <c r="S295" s="216">
        <v>0</v>
      </c>
      <c r="T295" s="217">
        <f>S295*H295</f>
        <v>0</v>
      </c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R295" s="218" t="s">
        <v>133</v>
      </c>
      <c r="AT295" s="218" t="s">
        <v>128</v>
      </c>
      <c r="AU295" s="218" t="s">
        <v>78</v>
      </c>
      <c r="AY295" s="20" t="s">
        <v>126</v>
      </c>
      <c r="BE295" s="219">
        <f>IF(N295="základní",J295,0)</f>
        <v>0</v>
      </c>
      <c r="BF295" s="219">
        <f>IF(N295="snížená",J295,0)</f>
        <v>0</v>
      </c>
      <c r="BG295" s="219">
        <f>IF(N295="zákl. přenesená",J295,0)</f>
        <v>0</v>
      </c>
      <c r="BH295" s="219">
        <f>IF(N295="sníž. přenesená",J295,0)</f>
        <v>0</v>
      </c>
      <c r="BI295" s="219">
        <f>IF(N295="nulová",J295,0)</f>
        <v>0</v>
      </c>
      <c r="BJ295" s="20" t="s">
        <v>76</v>
      </c>
      <c r="BK295" s="219">
        <f>ROUND(I295*H295,2)</f>
        <v>0</v>
      </c>
      <c r="BL295" s="20" t="s">
        <v>133</v>
      </c>
      <c r="BM295" s="218" t="s">
        <v>350</v>
      </c>
    </row>
    <row r="296" s="13" customFormat="1">
      <c r="A296" s="13"/>
      <c r="B296" s="220"/>
      <c r="C296" s="221"/>
      <c r="D296" s="222" t="s">
        <v>134</v>
      </c>
      <c r="E296" s="223" t="s">
        <v>19</v>
      </c>
      <c r="F296" s="224" t="s">
        <v>351</v>
      </c>
      <c r="G296" s="221"/>
      <c r="H296" s="225">
        <v>4.5</v>
      </c>
      <c r="I296" s="226"/>
      <c r="J296" s="221"/>
      <c r="K296" s="221"/>
      <c r="L296" s="227"/>
      <c r="M296" s="228"/>
      <c r="N296" s="229"/>
      <c r="O296" s="229"/>
      <c r="P296" s="229"/>
      <c r="Q296" s="229"/>
      <c r="R296" s="229"/>
      <c r="S296" s="229"/>
      <c r="T296" s="230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31" t="s">
        <v>134</v>
      </c>
      <c r="AU296" s="231" t="s">
        <v>78</v>
      </c>
      <c r="AV296" s="13" t="s">
        <v>78</v>
      </c>
      <c r="AW296" s="13" t="s">
        <v>135</v>
      </c>
      <c r="AX296" s="13" t="s">
        <v>68</v>
      </c>
      <c r="AY296" s="231" t="s">
        <v>126</v>
      </c>
    </row>
    <row r="297" s="14" customFormat="1">
      <c r="A297" s="14"/>
      <c r="B297" s="232"/>
      <c r="C297" s="233"/>
      <c r="D297" s="222" t="s">
        <v>134</v>
      </c>
      <c r="E297" s="234" t="s">
        <v>19</v>
      </c>
      <c r="F297" s="235" t="s">
        <v>352</v>
      </c>
      <c r="G297" s="233"/>
      <c r="H297" s="234" t="s">
        <v>19</v>
      </c>
      <c r="I297" s="236"/>
      <c r="J297" s="233"/>
      <c r="K297" s="233"/>
      <c r="L297" s="237"/>
      <c r="M297" s="238"/>
      <c r="N297" s="239"/>
      <c r="O297" s="239"/>
      <c r="P297" s="239"/>
      <c r="Q297" s="239"/>
      <c r="R297" s="239"/>
      <c r="S297" s="239"/>
      <c r="T297" s="240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41" t="s">
        <v>134</v>
      </c>
      <c r="AU297" s="241" t="s">
        <v>78</v>
      </c>
      <c r="AV297" s="14" t="s">
        <v>76</v>
      </c>
      <c r="AW297" s="14" t="s">
        <v>135</v>
      </c>
      <c r="AX297" s="14" t="s">
        <v>68</v>
      </c>
      <c r="AY297" s="241" t="s">
        <v>126</v>
      </c>
    </row>
    <row r="298" s="15" customFormat="1">
      <c r="A298" s="15"/>
      <c r="B298" s="242"/>
      <c r="C298" s="243"/>
      <c r="D298" s="222" t="s">
        <v>134</v>
      </c>
      <c r="E298" s="244" t="s">
        <v>19</v>
      </c>
      <c r="F298" s="245" t="s">
        <v>353</v>
      </c>
      <c r="G298" s="243"/>
      <c r="H298" s="246">
        <v>4.5</v>
      </c>
      <c r="I298" s="247"/>
      <c r="J298" s="243"/>
      <c r="K298" s="243"/>
      <c r="L298" s="248"/>
      <c r="M298" s="249"/>
      <c r="N298" s="250"/>
      <c r="O298" s="250"/>
      <c r="P298" s="250"/>
      <c r="Q298" s="250"/>
      <c r="R298" s="250"/>
      <c r="S298" s="250"/>
      <c r="T298" s="251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T298" s="252" t="s">
        <v>134</v>
      </c>
      <c r="AU298" s="252" t="s">
        <v>78</v>
      </c>
      <c r="AV298" s="15" t="s">
        <v>138</v>
      </c>
      <c r="AW298" s="15" t="s">
        <v>135</v>
      </c>
      <c r="AX298" s="15" t="s">
        <v>68</v>
      </c>
      <c r="AY298" s="252" t="s">
        <v>126</v>
      </c>
    </row>
    <row r="299" s="16" customFormat="1">
      <c r="A299" s="16"/>
      <c r="B299" s="253"/>
      <c r="C299" s="254"/>
      <c r="D299" s="222" t="s">
        <v>134</v>
      </c>
      <c r="E299" s="255" t="s">
        <v>19</v>
      </c>
      <c r="F299" s="256" t="s">
        <v>139</v>
      </c>
      <c r="G299" s="254"/>
      <c r="H299" s="257">
        <v>4.5</v>
      </c>
      <c r="I299" s="258"/>
      <c r="J299" s="254"/>
      <c r="K299" s="254"/>
      <c r="L299" s="259"/>
      <c r="M299" s="260"/>
      <c r="N299" s="261"/>
      <c r="O299" s="261"/>
      <c r="P299" s="261"/>
      <c r="Q299" s="261"/>
      <c r="R299" s="261"/>
      <c r="S299" s="261"/>
      <c r="T299" s="262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T299" s="263" t="s">
        <v>134</v>
      </c>
      <c r="AU299" s="263" t="s">
        <v>78</v>
      </c>
      <c r="AV299" s="16" t="s">
        <v>133</v>
      </c>
      <c r="AW299" s="16" t="s">
        <v>135</v>
      </c>
      <c r="AX299" s="16" t="s">
        <v>76</v>
      </c>
      <c r="AY299" s="263" t="s">
        <v>126</v>
      </c>
    </row>
    <row r="300" s="12" customFormat="1" ht="22.8" customHeight="1">
      <c r="A300" s="12"/>
      <c r="B300" s="191"/>
      <c r="C300" s="192"/>
      <c r="D300" s="193" t="s">
        <v>67</v>
      </c>
      <c r="E300" s="205" t="s">
        <v>133</v>
      </c>
      <c r="F300" s="205" t="s">
        <v>354</v>
      </c>
      <c r="G300" s="192"/>
      <c r="H300" s="192"/>
      <c r="I300" s="195"/>
      <c r="J300" s="206">
        <f>BK300</f>
        <v>0</v>
      </c>
      <c r="K300" s="192"/>
      <c r="L300" s="197"/>
      <c r="M300" s="198"/>
      <c r="N300" s="199"/>
      <c r="O300" s="199"/>
      <c r="P300" s="200">
        <f>SUM(P301:P306)</f>
        <v>0</v>
      </c>
      <c r="Q300" s="199"/>
      <c r="R300" s="200">
        <f>SUM(R301:R306)</f>
        <v>0</v>
      </c>
      <c r="S300" s="199"/>
      <c r="T300" s="201">
        <f>SUM(T301:T306)</f>
        <v>0</v>
      </c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R300" s="202" t="s">
        <v>76</v>
      </c>
      <c r="AT300" s="203" t="s">
        <v>67</v>
      </c>
      <c r="AU300" s="203" t="s">
        <v>76</v>
      </c>
      <c r="AY300" s="202" t="s">
        <v>126</v>
      </c>
      <c r="BK300" s="204">
        <f>SUM(BK301:BK306)</f>
        <v>0</v>
      </c>
    </row>
    <row r="301" s="2" customFormat="1" ht="21.75" customHeight="1">
      <c r="A301" s="41"/>
      <c r="B301" s="42"/>
      <c r="C301" s="207" t="s">
        <v>258</v>
      </c>
      <c r="D301" s="207" t="s">
        <v>128</v>
      </c>
      <c r="E301" s="208" t="s">
        <v>355</v>
      </c>
      <c r="F301" s="209" t="s">
        <v>356</v>
      </c>
      <c r="G301" s="210" t="s">
        <v>144</v>
      </c>
      <c r="H301" s="211">
        <v>6</v>
      </c>
      <c r="I301" s="212"/>
      <c r="J301" s="213">
        <f>ROUND(I301*H301,2)</f>
        <v>0</v>
      </c>
      <c r="K301" s="209" t="s">
        <v>150</v>
      </c>
      <c r="L301" s="47"/>
      <c r="M301" s="214" t="s">
        <v>19</v>
      </c>
      <c r="N301" s="215" t="s">
        <v>39</v>
      </c>
      <c r="O301" s="87"/>
      <c r="P301" s="216">
        <f>O301*H301</f>
        <v>0</v>
      </c>
      <c r="Q301" s="216">
        <v>0</v>
      </c>
      <c r="R301" s="216">
        <f>Q301*H301</f>
        <v>0</v>
      </c>
      <c r="S301" s="216">
        <v>0</v>
      </c>
      <c r="T301" s="217">
        <f>S301*H301</f>
        <v>0</v>
      </c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R301" s="218" t="s">
        <v>133</v>
      </c>
      <c r="AT301" s="218" t="s">
        <v>128</v>
      </c>
      <c r="AU301" s="218" t="s">
        <v>78</v>
      </c>
      <c r="AY301" s="20" t="s">
        <v>126</v>
      </c>
      <c r="BE301" s="219">
        <f>IF(N301="základní",J301,0)</f>
        <v>0</v>
      </c>
      <c r="BF301" s="219">
        <f>IF(N301="snížená",J301,0)</f>
        <v>0</v>
      </c>
      <c r="BG301" s="219">
        <f>IF(N301="zákl. přenesená",J301,0)</f>
        <v>0</v>
      </c>
      <c r="BH301" s="219">
        <f>IF(N301="sníž. přenesená",J301,0)</f>
        <v>0</v>
      </c>
      <c r="BI301" s="219">
        <f>IF(N301="nulová",J301,0)</f>
        <v>0</v>
      </c>
      <c r="BJ301" s="20" t="s">
        <v>76</v>
      </c>
      <c r="BK301" s="219">
        <f>ROUND(I301*H301,2)</f>
        <v>0</v>
      </c>
      <c r="BL301" s="20" t="s">
        <v>133</v>
      </c>
      <c r="BM301" s="218" t="s">
        <v>357</v>
      </c>
    </row>
    <row r="302" s="2" customFormat="1">
      <c r="A302" s="41"/>
      <c r="B302" s="42"/>
      <c r="C302" s="43"/>
      <c r="D302" s="264" t="s">
        <v>152</v>
      </c>
      <c r="E302" s="43"/>
      <c r="F302" s="265" t="s">
        <v>358</v>
      </c>
      <c r="G302" s="43"/>
      <c r="H302" s="43"/>
      <c r="I302" s="266"/>
      <c r="J302" s="43"/>
      <c r="K302" s="43"/>
      <c r="L302" s="47"/>
      <c r="M302" s="267"/>
      <c r="N302" s="268"/>
      <c r="O302" s="87"/>
      <c r="P302" s="87"/>
      <c r="Q302" s="87"/>
      <c r="R302" s="87"/>
      <c r="S302" s="87"/>
      <c r="T302" s="88"/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T302" s="20" t="s">
        <v>152</v>
      </c>
      <c r="AU302" s="20" t="s">
        <v>78</v>
      </c>
    </row>
    <row r="303" s="13" customFormat="1">
      <c r="A303" s="13"/>
      <c r="B303" s="220"/>
      <c r="C303" s="221"/>
      <c r="D303" s="222" t="s">
        <v>134</v>
      </c>
      <c r="E303" s="223" t="s">
        <v>19</v>
      </c>
      <c r="F303" s="224" t="s">
        <v>145</v>
      </c>
      <c r="G303" s="221"/>
      <c r="H303" s="225">
        <v>6</v>
      </c>
      <c r="I303" s="226"/>
      <c r="J303" s="221"/>
      <c r="K303" s="221"/>
      <c r="L303" s="227"/>
      <c r="M303" s="228"/>
      <c r="N303" s="229"/>
      <c r="O303" s="229"/>
      <c r="P303" s="229"/>
      <c r="Q303" s="229"/>
      <c r="R303" s="229"/>
      <c r="S303" s="229"/>
      <c r="T303" s="230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31" t="s">
        <v>134</v>
      </c>
      <c r="AU303" s="231" t="s">
        <v>78</v>
      </c>
      <c r="AV303" s="13" t="s">
        <v>78</v>
      </c>
      <c r="AW303" s="13" t="s">
        <v>135</v>
      </c>
      <c r="AX303" s="13" t="s">
        <v>68</v>
      </c>
      <c r="AY303" s="231" t="s">
        <v>126</v>
      </c>
    </row>
    <row r="304" s="14" customFormat="1">
      <c r="A304" s="14"/>
      <c r="B304" s="232"/>
      <c r="C304" s="233"/>
      <c r="D304" s="222" t="s">
        <v>134</v>
      </c>
      <c r="E304" s="234" t="s">
        <v>19</v>
      </c>
      <c r="F304" s="235" t="s">
        <v>359</v>
      </c>
      <c r="G304" s="233"/>
      <c r="H304" s="234" t="s">
        <v>19</v>
      </c>
      <c r="I304" s="236"/>
      <c r="J304" s="233"/>
      <c r="K304" s="233"/>
      <c r="L304" s="237"/>
      <c r="M304" s="238"/>
      <c r="N304" s="239"/>
      <c r="O304" s="239"/>
      <c r="P304" s="239"/>
      <c r="Q304" s="239"/>
      <c r="R304" s="239"/>
      <c r="S304" s="239"/>
      <c r="T304" s="240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41" t="s">
        <v>134</v>
      </c>
      <c r="AU304" s="241" t="s">
        <v>78</v>
      </c>
      <c r="AV304" s="14" t="s">
        <v>76</v>
      </c>
      <c r="AW304" s="14" t="s">
        <v>135</v>
      </c>
      <c r="AX304" s="14" t="s">
        <v>68</v>
      </c>
      <c r="AY304" s="241" t="s">
        <v>126</v>
      </c>
    </row>
    <row r="305" s="15" customFormat="1">
      <c r="A305" s="15"/>
      <c r="B305" s="242"/>
      <c r="C305" s="243"/>
      <c r="D305" s="222" t="s">
        <v>134</v>
      </c>
      <c r="E305" s="244" t="s">
        <v>19</v>
      </c>
      <c r="F305" s="245" t="s">
        <v>137</v>
      </c>
      <c r="G305" s="243"/>
      <c r="H305" s="246">
        <v>6</v>
      </c>
      <c r="I305" s="247"/>
      <c r="J305" s="243"/>
      <c r="K305" s="243"/>
      <c r="L305" s="248"/>
      <c r="M305" s="249"/>
      <c r="N305" s="250"/>
      <c r="O305" s="250"/>
      <c r="P305" s="250"/>
      <c r="Q305" s="250"/>
      <c r="R305" s="250"/>
      <c r="S305" s="250"/>
      <c r="T305" s="251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T305" s="252" t="s">
        <v>134</v>
      </c>
      <c r="AU305" s="252" t="s">
        <v>78</v>
      </c>
      <c r="AV305" s="15" t="s">
        <v>138</v>
      </c>
      <c r="AW305" s="15" t="s">
        <v>135</v>
      </c>
      <c r="AX305" s="15" t="s">
        <v>68</v>
      </c>
      <c r="AY305" s="252" t="s">
        <v>126</v>
      </c>
    </row>
    <row r="306" s="16" customFormat="1">
      <c r="A306" s="16"/>
      <c r="B306" s="253"/>
      <c r="C306" s="254"/>
      <c r="D306" s="222" t="s">
        <v>134</v>
      </c>
      <c r="E306" s="255" t="s">
        <v>19</v>
      </c>
      <c r="F306" s="256" t="s">
        <v>139</v>
      </c>
      <c r="G306" s="254"/>
      <c r="H306" s="257">
        <v>6</v>
      </c>
      <c r="I306" s="258"/>
      <c r="J306" s="254"/>
      <c r="K306" s="254"/>
      <c r="L306" s="259"/>
      <c r="M306" s="260"/>
      <c r="N306" s="261"/>
      <c r="O306" s="261"/>
      <c r="P306" s="261"/>
      <c r="Q306" s="261"/>
      <c r="R306" s="261"/>
      <c r="S306" s="261"/>
      <c r="T306" s="262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T306" s="263" t="s">
        <v>134</v>
      </c>
      <c r="AU306" s="263" t="s">
        <v>78</v>
      </c>
      <c r="AV306" s="16" t="s">
        <v>133</v>
      </c>
      <c r="AW306" s="16" t="s">
        <v>135</v>
      </c>
      <c r="AX306" s="16" t="s">
        <v>76</v>
      </c>
      <c r="AY306" s="263" t="s">
        <v>126</v>
      </c>
    </row>
    <row r="307" s="12" customFormat="1" ht="22.8" customHeight="1">
      <c r="A307" s="12"/>
      <c r="B307" s="191"/>
      <c r="C307" s="192"/>
      <c r="D307" s="193" t="s">
        <v>67</v>
      </c>
      <c r="E307" s="205" t="s">
        <v>146</v>
      </c>
      <c r="F307" s="205" t="s">
        <v>360</v>
      </c>
      <c r="G307" s="192"/>
      <c r="H307" s="192"/>
      <c r="I307" s="195"/>
      <c r="J307" s="206">
        <f>BK307</f>
        <v>0</v>
      </c>
      <c r="K307" s="192"/>
      <c r="L307" s="197"/>
      <c r="M307" s="198"/>
      <c r="N307" s="199"/>
      <c r="O307" s="199"/>
      <c r="P307" s="200">
        <f>SUM(P308:P346)</f>
        <v>0</v>
      </c>
      <c r="Q307" s="199"/>
      <c r="R307" s="200">
        <f>SUM(R308:R346)</f>
        <v>0</v>
      </c>
      <c r="S307" s="199"/>
      <c r="T307" s="201">
        <f>SUM(T308:T346)</f>
        <v>0</v>
      </c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R307" s="202" t="s">
        <v>76</v>
      </c>
      <c r="AT307" s="203" t="s">
        <v>67</v>
      </c>
      <c r="AU307" s="203" t="s">
        <v>76</v>
      </c>
      <c r="AY307" s="202" t="s">
        <v>126</v>
      </c>
      <c r="BK307" s="204">
        <f>SUM(BK308:BK346)</f>
        <v>0</v>
      </c>
    </row>
    <row r="308" s="2" customFormat="1" ht="16.5" customHeight="1">
      <c r="A308" s="41"/>
      <c r="B308" s="42"/>
      <c r="C308" s="207" t="s">
        <v>361</v>
      </c>
      <c r="D308" s="207" t="s">
        <v>128</v>
      </c>
      <c r="E308" s="208" t="s">
        <v>362</v>
      </c>
      <c r="F308" s="209" t="s">
        <v>363</v>
      </c>
      <c r="G308" s="210" t="s">
        <v>144</v>
      </c>
      <c r="H308" s="211">
        <v>70</v>
      </c>
      <c r="I308" s="212"/>
      <c r="J308" s="213">
        <f>ROUND(I308*H308,2)</f>
        <v>0</v>
      </c>
      <c r="K308" s="209" t="s">
        <v>150</v>
      </c>
      <c r="L308" s="47"/>
      <c r="M308" s="214" t="s">
        <v>19</v>
      </c>
      <c r="N308" s="215" t="s">
        <v>39</v>
      </c>
      <c r="O308" s="87"/>
      <c r="P308" s="216">
        <f>O308*H308</f>
        <v>0</v>
      </c>
      <c r="Q308" s="216">
        <v>0</v>
      </c>
      <c r="R308" s="216">
        <f>Q308*H308</f>
        <v>0</v>
      </c>
      <c r="S308" s="216">
        <v>0</v>
      </c>
      <c r="T308" s="217">
        <f>S308*H308</f>
        <v>0</v>
      </c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R308" s="218" t="s">
        <v>133</v>
      </c>
      <c r="AT308" s="218" t="s">
        <v>128</v>
      </c>
      <c r="AU308" s="218" t="s">
        <v>78</v>
      </c>
      <c r="AY308" s="20" t="s">
        <v>126</v>
      </c>
      <c r="BE308" s="219">
        <f>IF(N308="základní",J308,0)</f>
        <v>0</v>
      </c>
      <c r="BF308" s="219">
        <f>IF(N308="snížená",J308,0)</f>
        <v>0</v>
      </c>
      <c r="BG308" s="219">
        <f>IF(N308="zákl. přenesená",J308,0)</f>
        <v>0</v>
      </c>
      <c r="BH308" s="219">
        <f>IF(N308="sníž. přenesená",J308,0)</f>
        <v>0</v>
      </c>
      <c r="BI308" s="219">
        <f>IF(N308="nulová",J308,0)</f>
        <v>0</v>
      </c>
      <c r="BJ308" s="20" t="s">
        <v>76</v>
      </c>
      <c r="BK308" s="219">
        <f>ROUND(I308*H308,2)</f>
        <v>0</v>
      </c>
      <c r="BL308" s="20" t="s">
        <v>133</v>
      </c>
      <c r="BM308" s="218" t="s">
        <v>364</v>
      </c>
    </row>
    <row r="309" s="2" customFormat="1">
      <c r="A309" s="41"/>
      <c r="B309" s="42"/>
      <c r="C309" s="43"/>
      <c r="D309" s="264" t="s">
        <v>152</v>
      </c>
      <c r="E309" s="43"/>
      <c r="F309" s="265" t="s">
        <v>365</v>
      </c>
      <c r="G309" s="43"/>
      <c r="H309" s="43"/>
      <c r="I309" s="266"/>
      <c r="J309" s="43"/>
      <c r="K309" s="43"/>
      <c r="L309" s="47"/>
      <c r="M309" s="267"/>
      <c r="N309" s="268"/>
      <c r="O309" s="87"/>
      <c r="P309" s="87"/>
      <c r="Q309" s="87"/>
      <c r="R309" s="87"/>
      <c r="S309" s="87"/>
      <c r="T309" s="88"/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T309" s="20" t="s">
        <v>152</v>
      </c>
      <c r="AU309" s="20" t="s">
        <v>78</v>
      </c>
    </row>
    <row r="310" s="13" customFormat="1">
      <c r="A310" s="13"/>
      <c r="B310" s="220"/>
      <c r="C310" s="221"/>
      <c r="D310" s="222" t="s">
        <v>134</v>
      </c>
      <c r="E310" s="223" t="s">
        <v>19</v>
      </c>
      <c r="F310" s="224" t="s">
        <v>268</v>
      </c>
      <c r="G310" s="221"/>
      <c r="H310" s="225">
        <v>23</v>
      </c>
      <c r="I310" s="226"/>
      <c r="J310" s="221"/>
      <c r="K310" s="221"/>
      <c r="L310" s="227"/>
      <c r="M310" s="228"/>
      <c r="N310" s="229"/>
      <c r="O310" s="229"/>
      <c r="P310" s="229"/>
      <c r="Q310" s="229"/>
      <c r="R310" s="229"/>
      <c r="S310" s="229"/>
      <c r="T310" s="230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31" t="s">
        <v>134</v>
      </c>
      <c r="AU310" s="231" t="s">
        <v>78</v>
      </c>
      <c r="AV310" s="13" t="s">
        <v>78</v>
      </c>
      <c r="AW310" s="13" t="s">
        <v>135</v>
      </c>
      <c r="AX310" s="13" t="s">
        <v>68</v>
      </c>
      <c r="AY310" s="231" t="s">
        <v>126</v>
      </c>
    </row>
    <row r="311" s="14" customFormat="1">
      <c r="A311" s="14"/>
      <c r="B311" s="232"/>
      <c r="C311" s="233"/>
      <c r="D311" s="222" t="s">
        <v>134</v>
      </c>
      <c r="E311" s="234" t="s">
        <v>19</v>
      </c>
      <c r="F311" s="235" t="s">
        <v>366</v>
      </c>
      <c r="G311" s="233"/>
      <c r="H311" s="234" t="s">
        <v>19</v>
      </c>
      <c r="I311" s="236"/>
      <c r="J311" s="233"/>
      <c r="K311" s="233"/>
      <c r="L311" s="237"/>
      <c r="M311" s="238"/>
      <c r="N311" s="239"/>
      <c r="O311" s="239"/>
      <c r="P311" s="239"/>
      <c r="Q311" s="239"/>
      <c r="R311" s="239"/>
      <c r="S311" s="239"/>
      <c r="T311" s="240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41" t="s">
        <v>134</v>
      </c>
      <c r="AU311" s="241" t="s">
        <v>78</v>
      </c>
      <c r="AV311" s="14" t="s">
        <v>76</v>
      </c>
      <c r="AW311" s="14" t="s">
        <v>135</v>
      </c>
      <c r="AX311" s="14" t="s">
        <v>68</v>
      </c>
      <c r="AY311" s="241" t="s">
        <v>126</v>
      </c>
    </row>
    <row r="312" s="13" customFormat="1">
      <c r="A312" s="13"/>
      <c r="B312" s="220"/>
      <c r="C312" s="221"/>
      <c r="D312" s="222" t="s">
        <v>134</v>
      </c>
      <c r="E312" s="223" t="s">
        <v>19</v>
      </c>
      <c r="F312" s="224" t="s">
        <v>191</v>
      </c>
      <c r="G312" s="221"/>
      <c r="H312" s="225">
        <v>18</v>
      </c>
      <c r="I312" s="226"/>
      <c r="J312" s="221"/>
      <c r="K312" s="221"/>
      <c r="L312" s="227"/>
      <c r="M312" s="228"/>
      <c r="N312" s="229"/>
      <c r="O312" s="229"/>
      <c r="P312" s="229"/>
      <c r="Q312" s="229"/>
      <c r="R312" s="229"/>
      <c r="S312" s="229"/>
      <c r="T312" s="230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31" t="s">
        <v>134</v>
      </c>
      <c r="AU312" s="231" t="s">
        <v>78</v>
      </c>
      <c r="AV312" s="13" t="s">
        <v>78</v>
      </c>
      <c r="AW312" s="13" t="s">
        <v>135</v>
      </c>
      <c r="AX312" s="13" t="s">
        <v>68</v>
      </c>
      <c r="AY312" s="231" t="s">
        <v>126</v>
      </c>
    </row>
    <row r="313" s="14" customFormat="1">
      <c r="A313" s="14"/>
      <c r="B313" s="232"/>
      <c r="C313" s="233"/>
      <c r="D313" s="222" t="s">
        <v>134</v>
      </c>
      <c r="E313" s="234" t="s">
        <v>19</v>
      </c>
      <c r="F313" s="235" t="s">
        <v>367</v>
      </c>
      <c r="G313" s="233"/>
      <c r="H313" s="234" t="s">
        <v>19</v>
      </c>
      <c r="I313" s="236"/>
      <c r="J313" s="233"/>
      <c r="K313" s="233"/>
      <c r="L313" s="237"/>
      <c r="M313" s="238"/>
      <c r="N313" s="239"/>
      <c r="O313" s="239"/>
      <c r="P313" s="239"/>
      <c r="Q313" s="239"/>
      <c r="R313" s="239"/>
      <c r="S313" s="239"/>
      <c r="T313" s="240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41" t="s">
        <v>134</v>
      </c>
      <c r="AU313" s="241" t="s">
        <v>78</v>
      </c>
      <c r="AV313" s="14" t="s">
        <v>76</v>
      </c>
      <c r="AW313" s="14" t="s">
        <v>135</v>
      </c>
      <c r="AX313" s="14" t="s">
        <v>68</v>
      </c>
      <c r="AY313" s="241" t="s">
        <v>126</v>
      </c>
    </row>
    <row r="314" s="13" customFormat="1">
      <c r="A314" s="13"/>
      <c r="B314" s="220"/>
      <c r="C314" s="221"/>
      <c r="D314" s="222" t="s">
        <v>134</v>
      </c>
      <c r="E314" s="223" t="s">
        <v>19</v>
      </c>
      <c r="F314" s="224" t="s">
        <v>368</v>
      </c>
      <c r="G314" s="221"/>
      <c r="H314" s="225">
        <v>29</v>
      </c>
      <c r="I314" s="226"/>
      <c r="J314" s="221"/>
      <c r="K314" s="221"/>
      <c r="L314" s="227"/>
      <c r="M314" s="228"/>
      <c r="N314" s="229"/>
      <c r="O314" s="229"/>
      <c r="P314" s="229"/>
      <c r="Q314" s="229"/>
      <c r="R314" s="229"/>
      <c r="S314" s="229"/>
      <c r="T314" s="230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31" t="s">
        <v>134</v>
      </c>
      <c r="AU314" s="231" t="s">
        <v>78</v>
      </c>
      <c r="AV314" s="13" t="s">
        <v>78</v>
      </c>
      <c r="AW314" s="13" t="s">
        <v>135</v>
      </c>
      <c r="AX314" s="13" t="s">
        <v>68</v>
      </c>
      <c r="AY314" s="231" t="s">
        <v>126</v>
      </c>
    </row>
    <row r="315" s="14" customFormat="1">
      <c r="A315" s="14"/>
      <c r="B315" s="232"/>
      <c r="C315" s="233"/>
      <c r="D315" s="222" t="s">
        <v>134</v>
      </c>
      <c r="E315" s="234" t="s">
        <v>19</v>
      </c>
      <c r="F315" s="235" t="s">
        <v>369</v>
      </c>
      <c r="G315" s="233"/>
      <c r="H315" s="234" t="s">
        <v>19</v>
      </c>
      <c r="I315" s="236"/>
      <c r="J315" s="233"/>
      <c r="K315" s="233"/>
      <c r="L315" s="237"/>
      <c r="M315" s="238"/>
      <c r="N315" s="239"/>
      <c r="O315" s="239"/>
      <c r="P315" s="239"/>
      <c r="Q315" s="239"/>
      <c r="R315" s="239"/>
      <c r="S315" s="239"/>
      <c r="T315" s="240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41" t="s">
        <v>134</v>
      </c>
      <c r="AU315" s="241" t="s">
        <v>78</v>
      </c>
      <c r="AV315" s="14" t="s">
        <v>76</v>
      </c>
      <c r="AW315" s="14" t="s">
        <v>135</v>
      </c>
      <c r="AX315" s="14" t="s">
        <v>68</v>
      </c>
      <c r="AY315" s="241" t="s">
        <v>126</v>
      </c>
    </row>
    <row r="316" s="15" customFormat="1">
      <c r="A316" s="15"/>
      <c r="B316" s="242"/>
      <c r="C316" s="243"/>
      <c r="D316" s="222" t="s">
        <v>134</v>
      </c>
      <c r="E316" s="244" t="s">
        <v>19</v>
      </c>
      <c r="F316" s="245" t="s">
        <v>370</v>
      </c>
      <c r="G316" s="243"/>
      <c r="H316" s="246">
        <v>70</v>
      </c>
      <c r="I316" s="247"/>
      <c r="J316" s="243"/>
      <c r="K316" s="243"/>
      <c r="L316" s="248"/>
      <c r="M316" s="249"/>
      <c r="N316" s="250"/>
      <c r="O316" s="250"/>
      <c r="P316" s="250"/>
      <c r="Q316" s="250"/>
      <c r="R316" s="250"/>
      <c r="S316" s="250"/>
      <c r="T316" s="251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T316" s="252" t="s">
        <v>134</v>
      </c>
      <c r="AU316" s="252" t="s">
        <v>78</v>
      </c>
      <c r="AV316" s="15" t="s">
        <v>138</v>
      </c>
      <c r="AW316" s="15" t="s">
        <v>135</v>
      </c>
      <c r="AX316" s="15" t="s">
        <v>68</v>
      </c>
      <c r="AY316" s="252" t="s">
        <v>126</v>
      </c>
    </row>
    <row r="317" s="16" customFormat="1">
      <c r="A317" s="16"/>
      <c r="B317" s="253"/>
      <c r="C317" s="254"/>
      <c r="D317" s="222" t="s">
        <v>134</v>
      </c>
      <c r="E317" s="255" t="s">
        <v>19</v>
      </c>
      <c r="F317" s="256" t="s">
        <v>139</v>
      </c>
      <c r="G317" s="254"/>
      <c r="H317" s="257">
        <v>70</v>
      </c>
      <c r="I317" s="258"/>
      <c r="J317" s="254"/>
      <c r="K317" s="254"/>
      <c r="L317" s="259"/>
      <c r="M317" s="260"/>
      <c r="N317" s="261"/>
      <c r="O317" s="261"/>
      <c r="P317" s="261"/>
      <c r="Q317" s="261"/>
      <c r="R317" s="261"/>
      <c r="S317" s="261"/>
      <c r="T317" s="262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T317" s="263" t="s">
        <v>134</v>
      </c>
      <c r="AU317" s="263" t="s">
        <v>78</v>
      </c>
      <c r="AV317" s="16" t="s">
        <v>133</v>
      </c>
      <c r="AW317" s="16" t="s">
        <v>135</v>
      </c>
      <c r="AX317" s="16" t="s">
        <v>76</v>
      </c>
      <c r="AY317" s="263" t="s">
        <v>126</v>
      </c>
    </row>
    <row r="318" s="2" customFormat="1" ht="24.15" customHeight="1">
      <c r="A318" s="41"/>
      <c r="B318" s="42"/>
      <c r="C318" s="207" t="s">
        <v>262</v>
      </c>
      <c r="D318" s="207" t="s">
        <v>128</v>
      </c>
      <c r="E318" s="208" t="s">
        <v>371</v>
      </c>
      <c r="F318" s="209" t="s">
        <v>372</v>
      </c>
      <c r="G318" s="210" t="s">
        <v>144</v>
      </c>
      <c r="H318" s="211">
        <v>17</v>
      </c>
      <c r="I318" s="212"/>
      <c r="J318" s="213">
        <f>ROUND(I318*H318,2)</f>
        <v>0</v>
      </c>
      <c r="K318" s="209" t="s">
        <v>150</v>
      </c>
      <c r="L318" s="47"/>
      <c r="M318" s="214" t="s">
        <v>19</v>
      </c>
      <c r="N318" s="215" t="s">
        <v>39</v>
      </c>
      <c r="O318" s="87"/>
      <c r="P318" s="216">
        <f>O318*H318</f>
        <v>0</v>
      </c>
      <c r="Q318" s="216">
        <v>0</v>
      </c>
      <c r="R318" s="216">
        <f>Q318*H318</f>
        <v>0</v>
      </c>
      <c r="S318" s="216">
        <v>0</v>
      </c>
      <c r="T318" s="217">
        <f>S318*H318</f>
        <v>0</v>
      </c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R318" s="218" t="s">
        <v>133</v>
      </c>
      <c r="AT318" s="218" t="s">
        <v>128</v>
      </c>
      <c r="AU318" s="218" t="s">
        <v>78</v>
      </c>
      <c r="AY318" s="20" t="s">
        <v>126</v>
      </c>
      <c r="BE318" s="219">
        <f>IF(N318="základní",J318,0)</f>
        <v>0</v>
      </c>
      <c r="BF318" s="219">
        <f>IF(N318="snížená",J318,0)</f>
        <v>0</v>
      </c>
      <c r="BG318" s="219">
        <f>IF(N318="zákl. přenesená",J318,0)</f>
        <v>0</v>
      </c>
      <c r="BH318" s="219">
        <f>IF(N318="sníž. přenesená",J318,0)</f>
        <v>0</v>
      </c>
      <c r="BI318" s="219">
        <f>IF(N318="nulová",J318,0)</f>
        <v>0</v>
      </c>
      <c r="BJ318" s="20" t="s">
        <v>76</v>
      </c>
      <c r="BK318" s="219">
        <f>ROUND(I318*H318,2)</f>
        <v>0</v>
      </c>
      <c r="BL318" s="20" t="s">
        <v>133</v>
      </c>
      <c r="BM318" s="218" t="s">
        <v>373</v>
      </c>
    </row>
    <row r="319" s="2" customFormat="1">
      <c r="A319" s="41"/>
      <c r="B319" s="42"/>
      <c r="C319" s="43"/>
      <c r="D319" s="264" t="s">
        <v>152</v>
      </c>
      <c r="E319" s="43"/>
      <c r="F319" s="265" t="s">
        <v>374</v>
      </c>
      <c r="G319" s="43"/>
      <c r="H319" s="43"/>
      <c r="I319" s="266"/>
      <c r="J319" s="43"/>
      <c r="K319" s="43"/>
      <c r="L319" s="47"/>
      <c r="M319" s="267"/>
      <c r="N319" s="268"/>
      <c r="O319" s="87"/>
      <c r="P319" s="87"/>
      <c r="Q319" s="87"/>
      <c r="R319" s="87"/>
      <c r="S319" s="87"/>
      <c r="T319" s="88"/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T319" s="20" t="s">
        <v>152</v>
      </c>
      <c r="AU319" s="20" t="s">
        <v>78</v>
      </c>
    </row>
    <row r="320" s="13" customFormat="1">
      <c r="A320" s="13"/>
      <c r="B320" s="220"/>
      <c r="C320" s="221"/>
      <c r="D320" s="222" t="s">
        <v>134</v>
      </c>
      <c r="E320" s="223" t="s">
        <v>19</v>
      </c>
      <c r="F320" s="224" t="s">
        <v>243</v>
      </c>
      <c r="G320" s="221"/>
      <c r="H320" s="225">
        <v>17</v>
      </c>
      <c r="I320" s="226"/>
      <c r="J320" s="221"/>
      <c r="K320" s="221"/>
      <c r="L320" s="227"/>
      <c r="M320" s="228"/>
      <c r="N320" s="229"/>
      <c r="O320" s="229"/>
      <c r="P320" s="229"/>
      <c r="Q320" s="229"/>
      <c r="R320" s="229"/>
      <c r="S320" s="229"/>
      <c r="T320" s="230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31" t="s">
        <v>134</v>
      </c>
      <c r="AU320" s="231" t="s">
        <v>78</v>
      </c>
      <c r="AV320" s="13" t="s">
        <v>78</v>
      </c>
      <c r="AW320" s="13" t="s">
        <v>135</v>
      </c>
      <c r="AX320" s="13" t="s">
        <v>68</v>
      </c>
      <c r="AY320" s="231" t="s">
        <v>126</v>
      </c>
    </row>
    <row r="321" s="14" customFormat="1">
      <c r="A321" s="14"/>
      <c r="B321" s="232"/>
      <c r="C321" s="233"/>
      <c r="D321" s="222" t="s">
        <v>134</v>
      </c>
      <c r="E321" s="234" t="s">
        <v>19</v>
      </c>
      <c r="F321" s="235" t="s">
        <v>375</v>
      </c>
      <c r="G321" s="233"/>
      <c r="H321" s="234" t="s">
        <v>19</v>
      </c>
      <c r="I321" s="236"/>
      <c r="J321" s="233"/>
      <c r="K321" s="233"/>
      <c r="L321" s="237"/>
      <c r="M321" s="238"/>
      <c r="N321" s="239"/>
      <c r="O321" s="239"/>
      <c r="P321" s="239"/>
      <c r="Q321" s="239"/>
      <c r="R321" s="239"/>
      <c r="S321" s="239"/>
      <c r="T321" s="240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41" t="s">
        <v>134</v>
      </c>
      <c r="AU321" s="241" t="s">
        <v>78</v>
      </c>
      <c r="AV321" s="14" t="s">
        <v>76</v>
      </c>
      <c r="AW321" s="14" t="s">
        <v>135</v>
      </c>
      <c r="AX321" s="14" t="s">
        <v>68</v>
      </c>
      <c r="AY321" s="241" t="s">
        <v>126</v>
      </c>
    </row>
    <row r="322" s="14" customFormat="1">
      <c r="A322" s="14"/>
      <c r="B322" s="232"/>
      <c r="C322" s="233"/>
      <c r="D322" s="222" t="s">
        <v>134</v>
      </c>
      <c r="E322" s="234" t="s">
        <v>19</v>
      </c>
      <c r="F322" s="235" t="s">
        <v>376</v>
      </c>
      <c r="G322" s="233"/>
      <c r="H322" s="234" t="s">
        <v>19</v>
      </c>
      <c r="I322" s="236"/>
      <c r="J322" s="233"/>
      <c r="K322" s="233"/>
      <c r="L322" s="237"/>
      <c r="M322" s="238"/>
      <c r="N322" s="239"/>
      <c r="O322" s="239"/>
      <c r="P322" s="239"/>
      <c r="Q322" s="239"/>
      <c r="R322" s="239"/>
      <c r="S322" s="239"/>
      <c r="T322" s="240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41" t="s">
        <v>134</v>
      </c>
      <c r="AU322" s="241" t="s">
        <v>78</v>
      </c>
      <c r="AV322" s="14" t="s">
        <v>76</v>
      </c>
      <c r="AW322" s="14" t="s">
        <v>135</v>
      </c>
      <c r="AX322" s="14" t="s">
        <v>68</v>
      </c>
      <c r="AY322" s="241" t="s">
        <v>126</v>
      </c>
    </row>
    <row r="323" s="15" customFormat="1">
      <c r="A323" s="15"/>
      <c r="B323" s="242"/>
      <c r="C323" s="243"/>
      <c r="D323" s="222" t="s">
        <v>134</v>
      </c>
      <c r="E323" s="244" t="s">
        <v>19</v>
      </c>
      <c r="F323" s="245" t="s">
        <v>137</v>
      </c>
      <c r="G323" s="243"/>
      <c r="H323" s="246">
        <v>17</v>
      </c>
      <c r="I323" s="247"/>
      <c r="J323" s="243"/>
      <c r="K323" s="243"/>
      <c r="L323" s="248"/>
      <c r="M323" s="249"/>
      <c r="N323" s="250"/>
      <c r="O323" s="250"/>
      <c r="P323" s="250"/>
      <c r="Q323" s="250"/>
      <c r="R323" s="250"/>
      <c r="S323" s="250"/>
      <c r="T323" s="251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T323" s="252" t="s">
        <v>134</v>
      </c>
      <c r="AU323" s="252" t="s">
        <v>78</v>
      </c>
      <c r="AV323" s="15" t="s">
        <v>138</v>
      </c>
      <c r="AW323" s="15" t="s">
        <v>135</v>
      </c>
      <c r="AX323" s="15" t="s">
        <v>68</v>
      </c>
      <c r="AY323" s="252" t="s">
        <v>126</v>
      </c>
    </row>
    <row r="324" s="16" customFormat="1">
      <c r="A324" s="16"/>
      <c r="B324" s="253"/>
      <c r="C324" s="254"/>
      <c r="D324" s="222" t="s">
        <v>134</v>
      </c>
      <c r="E324" s="255" t="s">
        <v>19</v>
      </c>
      <c r="F324" s="256" t="s">
        <v>139</v>
      </c>
      <c r="G324" s="254"/>
      <c r="H324" s="257">
        <v>17</v>
      </c>
      <c r="I324" s="258"/>
      <c r="J324" s="254"/>
      <c r="K324" s="254"/>
      <c r="L324" s="259"/>
      <c r="M324" s="260"/>
      <c r="N324" s="261"/>
      <c r="O324" s="261"/>
      <c r="P324" s="261"/>
      <c r="Q324" s="261"/>
      <c r="R324" s="261"/>
      <c r="S324" s="261"/>
      <c r="T324" s="262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T324" s="263" t="s">
        <v>134</v>
      </c>
      <c r="AU324" s="263" t="s">
        <v>78</v>
      </c>
      <c r="AV324" s="16" t="s">
        <v>133</v>
      </c>
      <c r="AW324" s="16" t="s">
        <v>135</v>
      </c>
      <c r="AX324" s="16" t="s">
        <v>76</v>
      </c>
      <c r="AY324" s="263" t="s">
        <v>126</v>
      </c>
    </row>
    <row r="325" s="2" customFormat="1" ht="16.5" customHeight="1">
      <c r="A325" s="41"/>
      <c r="B325" s="42"/>
      <c r="C325" s="207" t="s">
        <v>377</v>
      </c>
      <c r="D325" s="207" t="s">
        <v>128</v>
      </c>
      <c r="E325" s="208" t="s">
        <v>378</v>
      </c>
      <c r="F325" s="209" t="s">
        <v>379</v>
      </c>
      <c r="G325" s="210" t="s">
        <v>144</v>
      </c>
      <c r="H325" s="211">
        <v>6</v>
      </c>
      <c r="I325" s="212"/>
      <c r="J325" s="213">
        <f>ROUND(I325*H325,2)</f>
        <v>0</v>
      </c>
      <c r="K325" s="209" t="s">
        <v>132</v>
      </c>
      <c r="L325" s="47"/>
      <c r="M325" s="214" t="s">
        <v>19</v>
      </c>
      <c r="N325" s="215" t="s">
        <v>39</v>
      </c>
      <c r="O325" s="87"/>
      <c r="P325" s="216">
        <f>O325*H325</f>
        <v>0</v>
      </c>
      <c r="Q325" s="216">
        <v>0</v>
      </c>
      <c r="R325" s="216">
        <f>Q325*H325</f>
        <v>0</v>
      </c>
      <c r="S325" s="216">
        <v>0</v>
      </c>
      <c r="T325" s="217">
        <f>S325*H325</f>
        <v>0</v>
      </c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  <c r="AR325" s="218" t="s">
        <v>133</v>
      </c>
      <c r="AT325" s="218" t="s">
        <v>128</v>
      </c>
      <c r="AU325" s="218" t="s">
        <v>78</v>
      </c>
      <c r="AY325" s="20" t="s">
        <v>126</v>
      </c>
      <c r="BE325" s="219">
        <f>IF(N325="základní",J325,0)</f>
        <v>0</v>
      </c>
      <c r="BF325" s="219">
        <f>IF(N325="snížená",J325,0)</f>
        <v>0</v>
      </c>
      <c r="BG325" s="219">
        <f>IF(N325="zákl. přenesená",J325,0)</f>
        <v>0</v>
      </c>
      <c r="BH325" s="219">
        <f>IF(N325="sníž. přenesená",J325,0)</f>
        <v>0</v>
      </c>
      <c r="BI325" s="219">
        <f>IF(N325="nulová",J325,0)</f>
        <v>0</v>
      </c>
      <c r="BJ325" s="20" t="s">
        <v>76</v>
      </c>
      <c r="BK325" s="219">
        <f>ROUND(I325*H325,2)</f>
        <v>0</v>
      </c>
      <c r="BL325" s="20" t="s">
        <v>133</v>
      </c>
      <c r="BM325" s="218" t="s">
        <v>380</v>
      </c>
    </row>
    <row r="326" s="13" customFormat="1">
      <c r="A326" s="13"/>
      <c r="B326" s="220"/>
      <c r="C326" s="221"/>
      <c r="D326" s="222" t="s">
        <v>134</v>
      </c>
      <c r="E326" s="223" t="s">
        <v>19</v>
      </c>
      <c r="F326" s="224" t="s">
        <v>145</v>
      </c>
      <c r="G326" s="221"/>
      <c r="H326" s="225">
        <v>6</v>
      </c>
      <c r="I326" s="226"/>
      <c r="J326" s="221"/>
      <c r="K326" s="221"/>
      <c r="L326" s="227"/>
      <c r="M326" s="228"/>
      <c r="N326" s="229"/>
      <c r="O326" s="229"/>
      <c r="P326" s="229"/>
      <c r="Q326" s="229"/>
      <c r="R326" s="229"/>
      <c r="S326" s="229"/>
      <c r="T326" s="230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31" t="s">
        <v>134</v>
      </c>
      <c r="AU326" s="231" t="s">
        <v>78</v>
      </c>
      <c r="AV326" s="13" t="s">
        <v>78</v>
      </c>
      <c r="AW326" s="13" t="s">
        <v>135</v>
      </c>
      <c r="AX326" s="13" t="s">
        <v>68</v>
      </c>
      <c r="AY326" s="231" t="s">
        <v>126</v>
      </c>
    </row>
    <row r="327" s="14" customFormat="1">
      <c r="A327" s="14"/>
      <c r="B327" s="232"/>
      <c r="C327" s="233"/>
      <c r="D327" s="222" t="s">
        <v>134</v>
      </c>
      <c r="E327" s="234" t="s">
        <v>19</v>
      </c>
      <c r="F327" s="235" t="s">
        <v>381</v>
      </c>
      <c r="G327" s="233"/>
      <c r="H327" s="234" t="s">
        <v>19</v>
      </c>
      <c r="I327" s="236"/>
      <c r="J327" s="233"/>
      <c r="K327" s="233"/>
      <c r="L327" s="237"/>
      <c r="M327" s="238"/>
      <c r="N327" s="239"/>
      <c r="O327" s="239"/>
      <c r="P327" s="239"/>
      <c r="Q327" s="239"/>
      <c r="R327" s="239"/>
      <c r="S327" s="239"/>
      <c r="T327" s="240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41" t="s">
        <v>134</v>
      </c>
      <c r="AU327" s="241" t="s">
        <v>78</v>
      </c>
      <c r="AV327" s="14" t="s">
        <v>76</v>
      </c>
      <c r="AW327" s="14" t="s">
        <v>135</v>
      </c>
      <c r="AX327" s="14" t="s">
        <v>68</v>
      </c>
      <c r="AY327" s="241" t="s">
        <v>126</v>
      </c>
    </row>
    <row r="328" s="14" customFormat="1">
      <c r="A328" s="14"/>
      <c r="B328" s="232"/>
      <c r="C328" s="233"/>
      <c r="D328" s="222" t="s">
        <v>134</v>
      </c>
      <c r="E328" s="234" t="s">
        <v>19</v>
      </c>
      <c r="F328" s="235" t="s">
        <v>382</v>
      </c>
      <c r="G328" s="233"/>
      <c r="H328" s="234" t="s">
        <v>19</v>
      </c>
      <c r="I328" s="236"/>
      <c r="J328" s="233"/>
      <c r="K328" s="233"/>
      <c r="L328" s="237"/>
      <c r="M328" s="238"/>
      <c r="N328" s="239"/>
      <c r="O328" s="239"/>
      <c r="P328" s="239"/>
      <c r="Q328" s="239"/>
      <c r="R328" s="239"/>
      <c r="S328" s="239"/>
      <c r="T328" s="240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41" t="s">
        <v>134</v>
      </c>
      <c r="AU328" s="241" t="s">
        <v>78</v>
      </c>
      <c r="AV328" s="14" t="s">
        <v>76</v>
      </c>
      <c r="AW328" s="14" t="s">
        <v>135</v>
      </c>
      <c r="AX328" s="14" t="s">
        <v>68</v>
      </c>
      <c r="AY328" s="241" t="s">
        <v>126</v>
      </c>
    </row>
    <row r="329" s="15" customFormat="1">
      <c r="A329" s="15"/>
      <c r="B329" s="242"/>
      <c r="C329" s="243"/>
      <c r="D329" s="222" t="s">
        <v>134</v>
      </c>
      <c r="E329" s="244" t="s">
        <v>19</v>
      </c>
      <c r="F329" s="245" t="s">
        <v>137</v>
      </c>
      <c r="G329" s="243"/>
      <c r="H329" s="246">
        <v>6</v>
      </c>
      <c r="I329" s="247"/>
      <c r="J329" s="243"/>
      <c r="K329" s="243"/>
      <c r="L329" s="248"/>
      <c r="M329" s="249"/>
      <c r="N329" s="250"/>
      <c r="O329" s="250"/>
      <c r="P329" s="250"/>
      <c r="Q329" s="250"/>
      <c r="R329" s="250"/>
      <c r="S329" s="250"/>
      <c r="T329" s="251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T329" s="252" t="s">
        <v>134</v>
      </c>
      <c r="AU329" s="252" t="s">
        <v>78</v>
      </c>
      <c r="AV329" s="15" t="s">
        <v>138</v>
      </c>
      <c r="AW329" s="15" t="s">
        <v>135</v>
      </c>
      <c r="AX329" s="15" t="s">
        <v>68</v>
      </c>
      <c r="AY329" s="252" t="s">
        <v>126</v>
      </c>
    </row>
    <row r="330" s="16" customFormat="1">
      <c r="A330" s="16"/>
      <c r="B330" s="253"/>
      <c r="C330" s="254"/>
      <c r="D330" s="222" t="s">
        <v>134</v>
      </c>
      <c r="E330" s="255" t="s">
        <v>19</v>
      </c>
      <c r="F330" s="256" t="s">
        <v>139</v>
      </c>
      <c r="G330" s="254"/>
      <c r="H330" s="257">
        <v>6</v>
      </c>
      <c r="I330" s="258"/>
      <c r="J330" s="254"/>
      <c r="K330" s="254"/>
      <c r="L330" s="259"/>
      <c r="M330" s="260"/>
      <c r="N330" s="261"/>
      <c r="O330" s="261"/>
      <c r="P330" s="261"/>
      <c r="Q330" s="261"/>
      <c r="R330" s="261"/>
      <c r="S330" s="261"/>
      <c r="T330" s="262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T330" s="263" t="s">
        <v>134</v>
      </c>
      <c r="AU330" s="263" t="s">
        <v>78</v>
      </c>
      <c r="AV330" s="16" t="s">
        <v>133</v>
      </c>
      <c r="AW330" s="16" t="s">
        <v>135</v>
      </c>
      <c r="AX330" s="16" t="s">
        <v>76</v>
      </c>
      <c r="AY330" s="263" t="s">
        <v>126</v>
      </c>
    </row>
    <row r="331" s="2" customFormat="1" ht="16.5" customHeight="1">
      <c r="A331" s="41"/>
      <c r="B331" s="42"/>
      <c r="C331" s="269" t="s">
        <v>267</v>
      </c>
      <c r="D331" s="269" t="s">
        <v>222</v>
      </c>
      <c r="E331" s="270" t="s">
        <v>383</v>
      </c>
      <c r="F331" s="271" t="s">
        <v>384</v>
      </c>
      <c r="G331" s="272" t="s">
        <v>196</v>
      </c>
      <c r="H331" s="273">
        <v>3.2400000000000002</v>
      </c>
      <c r="I331" s="274"/>
      <c r="J331" s="275">
        <f>ROUND(I331*H331,2)</f>
        <v>0</v>
      </c>
      <c r="K331" s="271" t="s">
        <v>132</v>
      </c>
      <c r="L331" s="276"/>
      <c r="M331" s="277" t="s">
        <v>19</v>
      </c>
      <c r="N331" s="278" t="s">
        <v>39</v>
      </c>
      <c r="O331" s="87"/>
      <c r="P331" s="216">
        <f>O331*H331</f>
        <v>0</v>
      </c>
      <c r="Q331" s="216">
        <v>0</v>
      </c>
      <c r="R331" s="216">
        <f>Q331*H331</f>
        <v>0</v>
      </c>
      <c r="S331" s="216">
        <v>0</v>
      </c>
      <c r="T331" s="217">
        <f>S331*H331</f>
        <v>0</v>
      </c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R331" s="218" t="s">
        <v>151</v>
      </c>
      <c r="AT331" s="218" t="s">
        <v>222</v>
      </c>
      <c r="AU331" s="218" t="s">
        <v>78</v>
      </c>
      <c r="AY331" s="20" t="s">
        <v>126</v>
      </c>
      <c r="BE331" s="219">
        <f>IF(N331="základní",J331,0)</f>
        <v>0</v>
      </c>
      <c r="BF331" s="219">
        <f>IF(N331="snížená",J331,0)</f>
        <v>0</v>
      </c>
      <c r="BG331" s="219">
        <f>IF(N331="zákl. přenesená",J331,0)</f>
        <v>0</v>
      </c>
      <c r="BH331" s="219">
        <f>IF(N331="sníž. přenesená",J331,0)</f>
        <v>0</v>
      </c>
      <c r="BI331" s="219">
        <f>IF(N331="nulová",J331,0)</f>
        <v>0</v>
      </c>
      <c r="BJ331" s="20" t="s">
        <v>76</v>
      </c>
      <c r="BK331" s="219">
        <f>ROUND(I331*H331,2)</f>
        <v>0</v>
      </c>
      <c r="BL331" s="20" t="s">
        <v>133</v>
      </c>
      <c r="BM331" s="218" t="s">
        <v>385</v>
      </c>
    </row>
    <row r="332" s="13" customFormat="1">
      <c r="A332" s="13"/>
      <c r="B332" s="220"/>
      <c r="C332" s="221"/>
      <c r="D332" s="222" t="s">
        <v>134</v>
      </c>
      <c r="E332" s="223" t="s">
        <v>19</v>
      </c>
      <c r="F332" s="224" t="s">
        <v>386</v>
      </c>
      <c r="G332" s="221"/>
      <c r="H332" s="225">
        <v>3.2400000000000002</v>
      </c>
      <c r="I332" s="226"/>
      <c r="J332" s="221"/>
      <c r="K332" s="221"/>
      <c r="L332" s="227"/>
      <c r="M332" s="228"/>
      <c r="N332" s="229"/>
      <c r="O332" s="229"/>
      <c r="P332" s="229"/>
      <c r="Q332" s="229"/>
      <c r="R332" s="229"/>
      <c r="S332" s="229"/>
      <c r="T332" s="230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31" t="s">
        <v>134</v>
      </c>
      <c r="AU332" s="231" t="s">
        <v>78</v>
      </c>
      <c r="AV332" s="13" t="s">
        <v>78</v>
      </c>
      <c r="AW332" s="13" t="s">
        <v>135</v>
      </c>
      <c r="AX332" s="13" t="s">
        <v>68</v>
      </c>
      <c r="AY332" s="231" t="s">
        <v>126</v>
      </c>
    </row>
    <row r="333" s="15" customFormat="1">
      <c r="A333" s="15"/>
      <c r="B333" s="242"/>
      <c r="C333" s="243"/>
      <c r="D333" s="222" t="s">
        <v>134</v>
      </c>
      <c r="E333" s="244" t="s">
        <v>19</v>
      </c>
      <c r="F333" s="245" t="s">
        <v>137</v>
      </c>
      <c r="G333" s="243"/>
      <c r="H333" s="246">
        <v>3.2400000000000002</v>
      </c>
      <c r="I333" s="247"/>
      <c r="J333" s="243"/>
      <c r="K333" s="243"/>
      <c r="L333" s="248"/>
      <c r="M333" s="249"/>
      <c r="N333" s="250"/>
      <c r="O333" s="250"/>
      <c r="P333" s="250"/>
      <c r="Q333" s="250"/>
      <c r="R333" s="250"/>
      <c r="S333" s="250"/>
      <c r="T333" s="251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T333" s="252" t="s">
        <v>134</v>
      </c>
      <c r="AU333" s="252" t="s">
        <v>78</v>
      </c>
      <c r="AV333" s="15" t="s">
        <v>138</v>
      </c>
      <c r="AW333" s="15" t="s">
        <v>135</v>
      </c>
      <c r="AX333" s="15" t="s">
        <v>68</v>
      </c>
      <c r="AY333" s="252" t="s">
        <v>126</v>
      </c>
    </row>
    <row r="334" s="16" customFormat="1">
      <c r="A334" s="16"/>
      <c r="B334" s="253"/>
      <c r="C334" s="254"/>
      <c r="D334" s="222" t="s">
        <v>134</v>
      </c>
      <c r="E334" s="255" t="s">
        <v>19</v>
      </c>
      <c r="F334" s="256" t="s">
        <v>139</v>
      </c>
      <c r="G334" s="254"/>
      <c r="H334" s="257">
        <v>3.2400000000000002</v>
      </c>
      <c r="I334" s="258"/>
      <c r="J334" s="254"/>
      <c r="K334" s="254"/>
      <c r="L334" s="259"/>
      <c r="M334" s="260"/>
      <c r="N334" s="261"/>
      <c r="O334" s="261"/>
      <c r="P334" s="261"/>
      <c r="Q334" s="261"/>
      <c r="R334" s="261"/>
      <c r="S334" s="261"/>
      <c r="T334" s="262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T334" s="263" t="s">
        <v>134</v>
      </c>
      <c r="AU334" s="263" t="s">
        <v>78</v>
      </c>
      <c r="AV334" s="16" t="s">
        <v>133</v>
      </c>
      <c r="AW334" s="16" t="s">
        <v>135</v>
      </c>
      <c r="AX334" s="16" t="s">
        <v>76</v>
      </c>
      <c r="AY334" s="263" t="s">
        <v>126</v>
      </c>
    </row>
    <row r="335" s="2" customFormat="1" ht="24.15" customHeight="1">
      <c r="A335" s="41"/>
      <c r="B335" s="42"/>
      <c r="C335" s="207" t="s">
        <v>387</v>
      </c>
      <c r="D335" s="207" t="s">
        <v>128</v>
      </c>
      <c r="E335" s="208" t="s">
        <v>388</v>
      </c>
      <c r="F335" s="209" t="s">
        <v>389</v>
      </c>
      <c r="G335" s="210" t="s">
        <v>144</v>
      </c>
      <c r="H335" s="211">
        <v>5</v>
      </c>
      <c r="I335" s="212"/>
      <c r="J335" s="213">
        <f>ROUND(I335*H335,2)</f>
        <v>0</v>
      </c>
      <c r="K335" s="209" t="s">
        <v>132</v>
      </c>
      <c r="L335" s="47"/>
      <c r="M335" s="214" t="s">
        <v>19</v>
      </c>
      <c r="N335" s="215" t="s">
        <v>39</v>
      </c>
      <c r="O335" s="87"/>
      <c r="P335" s="216">
        <f>O335*H335</f>
        <v>0</v>
      </c>
      <c r="Q335" s="216">
        <v>0</v>
      </c>
      <c r="R335" s="216">
        <f>Q335*H335</f>
        <v>0</v>
      </c>
      <c r="S335" s="216">
        <v>0</v>
      </c>
      <c r="T335" s="217">
        <f>S335*H335</f>
        <v>0</v>
      </c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R335" s="218" t="s">
        <v>133</v>
      </c>
      <c r="AT335" s="218" t="s">
        <v>128</v>
      </c>
      <c r="AU335" s="218" t="s">
        <v>78</v>
      </c>
      <c r="AY335" s="20" t="s">
        <v>126</v>
      </c>
      <c r="BE335" s="219">
        <f>IF(N335="základní",J335,0)</f>
        <v>0</v>
      </c>
      <c r="BF335" s="219">
        <f>IF(N335="snížená",J335,0)</f>
        <v>0</v>
      </c>
      <c r="BG335" s="219">
        <f>IF(N335="zákl. přenesená",J335,0)</f>
        <v>0</v>
      </c>
      <c r="BH335" s="219">
        <f>IF(N335="sníž. přenesená",J335,0)</f>
        <v>0</v>
      </c>
      <c r="BI335" s="219">
        <f>IF(N335="nulová",J335,0)</f>
        <v>0</v>
      </c>
      <c r="BJ335" s="20" t="s">
        <v>76</v>
      </c>
      <c r="BK335" s="219">
        <f>ROUND(I335*H335,2)</f>
        <v>0</v>
      </c>
      <c r="BL335" s="20" t="s">
        <v>133</v>
      </c>
      <c r="BM335" s="218" t="s">
        <v>390</v>
      </c>
    </row>
    <row r="336" s="13" customFormat="1">
      <c r="A336" s="13"/>
      <c r="B336" s="220"/>
      <c r="C336" s="221"/>
      <c r="D336" s="222" t="s">
        <v>134</v>
      </c>
      <c r="E336" s="223" t="s">
        <v>19</v>
      </c>
      <c r="F336" s="224" t="s">
        <v>146</v>
      </c>
      <c r="G336" s="221"/>
      <c r="H336" s="225">
        <v>5</v>
      </c>
      <c r="I336" s="226"/>
      <c r="J336" s="221"/>
      <c r="K336" s="221"/>
      <c r="L336" s="227"/>
      <c r="M336" s="228"/>
      <c r="N336" s="229"/>
      <c r="O336" s="229"/>
      <c r="P336" s="229"/>
      <c r="Q336" s="229"/>
      <c r="R336" s="229"/>
      <c r="S336" s="229"/>
      <c r="T336" s="230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31" t="s">
        <v>134</v>
      </c>
      <c r="AU336" s="231" t="s">
        <v>78</v>
      </c>
      <c r="AV336" s="13" t="s">
        <v>78</v>
      </c>
      <c r="AW336" s="13" t="s">
        <v>135</v>
      </c>
      <c r="AX336" s="13" t="s">
        <v>68</v>
      </c>
      <c r="AY336" s="231" t="s">
        <v>126</v>
      </c>
    </row>
    <row r="337" s="14" customFormat="1">
      <c r="A337" s="14"/>
      <c r="B337" s="232"/>
      <c r="C337" s="233"/>
      <c r="D337" s="222" t="s">
        <v>134</v>
      </c>
      <c r="E337" s="234" t="s">
        <v>19</v>
      </c>
      <c r="F337" s="235" t="s">
        <v>391</v>
      </c>
      <c r="G337" s="233"/>
      <c r="H337" s="234" t="s">
        <v>19</v>
      </c>
      <c r="I337" s="236"/>
      <c r="J337" s="233"/>
      <c r="K337" s="233"/>
      <c r="L337" s="237"/>
      <c r="M337" s="238"/>
      <c r="N337" s="239"/>
      <c r="O337" s="239"/>
      <c r="P337" s="239"/>
      <c r="Q337" s="239"/>
      <c r="R337" s="239"/>
      <c r="S337" s="239"/>
      <c r="T337" s="240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41" t="s">
        <v>134</v>
      </c>
      <c r="AU337" s="241" t="s">
        <v>78</v>
      </c>
      <c r="AV337" s="14" t="s">
        <v>76</v>
      </c>
      <c r="AW337" s="14" t="s">
        <v>135</v>
      </c>
      <c r="AX337" s="14" t="s">
        <v>68</v>
      </c>
      <c r="AY337" s="241" t="s">
        <v>126</v>
      </c>
    </row>
    <row r="338" s="15" customFormat="1">
      <c r="A338" s="15"/>
      <c r="B338" s="242"/>
      <c r="C338" s="243"/>
      <c r="D338" s="222" t="s">
        <v>134</v>
      </c>
      <c r="E338" s="244" t="s">
        <v>19</v>
      </c>
      <c r="F338" s="245" t="s">
        <v>137</v>
      </c>
      <c r="G338" s="243"/>
      <c r="H338" s="246">
        <v>5</v>
      </c>
      <c r="I338" s="247"/>
      <c r="J338" s="243"/>
      <c r="K338" s="243"/>
      <c r="L338" s="248"/>
      <c r="M338" s="249"/>
      <c r="N338" s="250"/>
      <c r="O338" s="250"/>
      <c r="P338" s="250"/>
      <c r="Q338" s="250"/>
      <c r="R338" s="250"/>
      <c r="S338" s="250"/>
      <c r="T338" s="251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T338" s="252" t="s">
        <v>134</v>
      </c>
      <c r="AU338" s="252" t="s">
        <v>78</v>
      </c>
      <c r="AV338" s="15" t="s">
        <v>138</v>
      </c>
      <c r="AW338" s="15" t="s">
        <v>135</v>
      </c>
      <c r="AX338" s="15" t="s">
        <v>68</v>
      </c>
      <c r="AY338" s="252" t="s">
        <v>126</v>
      </c>
    </row>
    <row r="339" s="16" customFormat="1">
      <c r="A339" s="16"/>
      <c r="B339" s="253"/>
      <c r="C339" s="254"/>
      <c r="D339" s="222" t="s">
        <v>134</v>
      </c>
      <c r="E339" s="255" t="s">
        <v>19</v>
      </c>
      <c r="F339" s="256" t="s">
        <v>139</v>
      </c>
      <c r="G339" s="254"/>
      <c r="H339" s="257">
        <v>5</v>
      </c>
      <c r="I339" s="258"/>
      <c r="J339" s="254"/>
      <c r="K339" s="254"/>
      <c r="L339" s="259"/>
      <c r="M339" s="260"/>
      <c r="N339" s="261"/>
      <c r="O339" s="261"/>
      <c r="P339" s="261"/>
      <c r="Q339" s="261"/>
      <c r="R339" s="261"/>
      <c r="S339" s="261"/>
      <c r="T339" s="262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T339" s="263" t="s">
        <v>134</v>
      </c>
      <c r="AU339" s="263" t="s">
        <v>78</v>
      </c>
      <c r="AV339" s="16" t="s">
        <v>133</v>
      </c>
      <c r="AW339" s="16" t="s">
        <v>135</v>
      </c>
      <c r="AX339" s="16" t="s">
        <v>76</v>
      </c>
      <c r="AY339" s="263" t="s">
        <v>126</v>
      </c>
    </row>
    <row r="340" s="2" customFormat="1" ht="16.5" customHeight="1">
      <c r="A340" s="41"/>
      <c r="B340" s="42"/>
      <c r="C340" s="207" t="s">
        <v>271</v>
      </c>
      <c r="D340" s="207" t="s">
        <v>128</v>
      </c>
      <c r="E340" s="208" t="s">
        <v>392</v>
      </c>
      <c r="F340" s="209" t="s">
        <v>393</v>
      </c>
      <c r="G340" s="210" t="s">
        <v>144</v>
      </c>
      <c r="H340" s="211">
        <v>6</v>
      </c>
      <c r="I340" s="212"/>
      <c r="J340" s="213">
        <f>ROUND(I340*H340,2)</f>
        <v>0</v>
      </c>
      <c r="K340" s="209" t="s">
        <v>150</v>
      </c>
      <c r="L340" s="47"/>
      <c r="M340" s="214" t="s">
        <v>19</v>
      </c>
      <c r="N340" s="215" t="s">
        <v>39</v>
      </c>
      <c r="O340" s="87"/>
      <c r="P340" s="216">
        <f>O340*H340</f>
        <v>0</v>
      </c>
      <c r="Q340" s="216">
        <v>0</v>
      </c>
      <c r="R340" s="216">
        <f>Q340*H340</f>
        <v>0</v>
      </c>
      <c r="S340" s="216">
        <v>0</v>
      </c>
      <c r="T340" s="217">
        <f>S340*H340</f>
        <v>0</v>
      </c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  <c r="AR340" s="218" t="s">
        <v>133</v>
      </c>
      <c r="AT340" s="218" t="s">
        <v>128</v>
      </c>
      <c r="AU340" s="218" t="s">
        <v>78</v>
      </c>
      <c r="AY340" s="20" t="s">
        <v>126</v>
      </c>
      <c r="BE340" s="219">
        <f>IF(N340="základní",J340,0)</f>
        <v>0</v>
      </c>
      <c r="BF340" s="219">
        <f>IF(N340="snížená",J340,0)</f>
        <v>0</v>
      </c>
      <c r="BG340" s="219">
        <f>IF(N340="zákl. přenesená",J340,0)</f>
        <v>0</v>
      </c>
      <c r="BH340" s="219">
        <f>IF(N340="sníž. přenesená",J340,0)</f>
        <v>0</v>
      </c>
      <c r="BI340" s="219">
        <f>IF(N340="nulová",J340,0)</f>
        <v>0</v>
      </c>
      <c r="BJ340" s="20" t="s">
        <v>76</v>
      </c>
      <c r="BK340" s="219">
        <f>ROUND(I340*H340,2)</f>
        <v>0</v>
      </c>
      <c r="BL340" s="20" t="s">
        <v>133</v>
      </c>
      <c r="BM340" s="218" t="s">
        <v>394</v>
      </c>
    </row>
    <row r="341" s="2" customFormat="1">
      <c r="A341" s="41"/>
      <c r="B341" s="42"/>
      <c r="C341" s="43"/>
      <c r="D341" s="264" t="s">
        <v>152</v>
      </c>
      <c r="E341" s="43"/>
      <c r="F341" s="265" t="s">
        <v>395</v>
      </c>
      <c r="G341" s="43"/>
      <c r="H341" s="43"/>
      <c r="I341" s="266"/>
      <c r="J341" s="43"/>
      <c r="K341" s="43"/>
      <c r="L341" s="47"/>
      <c r="M341" s="267"/>
      <c r="N341" s="268"/>
      <c r="O341" s="87"/>
      <c r="P341" s="87"/>
      <c r="Q341" s="87"/>
      <c r="R341" s="87"/>
      <c r="S341" s="87"/>
      <c r="T341" s="88"/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  <c r="AT341" s="20" t="s">
        <v>152</v>
      </c>
      <c r="AU341" s="20" t="s">
        <v>78</v>
      </c>
    </row>
    <row r="342" s="13" customFormat="1">
      <c r="A342" s="13"/>
      <c r="B342" s="220"/>
      <c r="C342" s="221"/>
      <c r="D342" s="222" t="s">
        <v>134</v>
      </c>
      <c r="E342" s="223" t="s">
        <v>19</v>
      </c>
      <c r="F342" s="224" t="s">
        <v>145</v>
      </c>
      <c r="G342" s="221"/>
      <c r="H342" s="225">
        <v>6</v>
      </c>
      <c r="I342" s="226"/>
      <c r="J342" s="221"/>
      <c r="K342" s="221"/>
      <c r="L342" s="227"/>
      <c r="M342" s="228"/>
      <c r="N342" s="229"/>
      <c r="O342" s="229"/>
      <c r="P342" s="229"/>
      <c r="Q342" s="229"/>
      <c r="R342" s="229"/>
      <c r="S342" s="229"/>
      <c r="T342" s="230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31" t="s">
        <v>134</v>
      </c>
      <c r="AU342" s="231" t="s">
        <v>78</v>
      </c>
      <c r="AV342" s="13" t="s">
        <v>78</v>
      </c>
      <c r="AW342" s="13" t="s">
        <v>135</v>
      </c>
      <c r="AX342" s="13" t="s">
        <v>68</v>
      </c>
      <c r="AY342" s="231" t="s">
        <v>126</v>
      </c>
    </row>
    <row r="343" s="14" customFormat="1">
      <c r="A343" s="14"/>
      <c r="B343" s="232"/>
      <c r="C343" s="233"/>
      <c r="D343" s="222" t="s">
        <v>134</v>
      </c>
      <c r="E343" s="234" t="s">
        <v>19</v>
      </c>
      <c r="F343" s="235" t="s">
        <v>396</v>
      </c>
      <c r="G343" s="233"/>
      <c r="H343" s="234" t="s">
        <v>19</v>
      </c>
      <c r="I343" s="236"/>
      <c r="J343" s="233"/>
      <c r="K343" s="233"/>
      <c r="L343" s="237"/>
      <c r="M343" s="238"/>
      <c r="N343" s="239"/>
      <c r="O343" s="239"/>
      <c r="P343" s="239"/>
      <c r="Q343" s="239"/>
      <c r="R343" s="239"/>
      <c r="S343" s="239"/>
      <c r="T343" s="240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41" t="s">
        <v>134</v>
      </c>
      <c r="AU343" s="241" t="s">
        <v>78</v>
      </c>
      <c r="AV343" s="14" t="s">
        <v>76</v>
      </c>
      <c r="AW343" s="14" t="s">
        <v>135</v>
      </c>
      <c r="AX343" s="14" t="s">
        <v>68</v>
      </c>
      <c r="AY343" s="241" t="s">
        <v>126</v>
      </c>
    </row>
    <row r="344" s="14" customFormat="1">
      <c r="A344" s="14"/>
      <c r="B344" s="232"/>
      <c r="C344" s="233"/>
      <c r="D344" s="222" t="s">
        <v>134</v>
      </c>
      <c r="E344" s="234" t="s">
        <v>19</v>
      </c>
      <c r="F344" s="235" t="s">
        <v>382</v>
      </c>
      <c r="G344" s="233"/>
      <c r="H344" s="234" t="s">
        <v>19</v>
      </c>
      <c r="I344" s="236"/>
      <c r="J344" s="233"/>
      <c r="K344" s="233"/>
      <c r="L344" s="237"/>
      <c r="M344" s="238"/>
      <c r="N344" s="239"/>
      <c r="O344" s="239"/>
      <c r="P344" s="239"/>
      <c r="Q344" s="239"/>
      <c r="R344" s="239"/>
      <c r="S344" s="239"/>
      <c r="T344" s="240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41" t="s">
        <v>134</v>
      </c>
      <c r="AU344" s="241" t="s">
        <v>78</v>
      </c>
      <c r="AV344" s="14" t="s">
        <v>76</v>
      </c>
      <c r="AW344" s="14" t="s">
        <v>135</v>
      </c>
      <c r="AX344" s="14" t="s">
        <v>68</v>
      </c>
      <c r="AY344" s="241" t="s">
        <v>126</v>
      </c>
    </row>
    <row r="345" s="15" customFormat="1">
      <c r="A345" s="15"/>
      <c r="B345" s="242"/>
      <c r="C345" s="243"/>
      <c r="D345" s="222" t="s">
        <v>134</v>
      </c>
      <c r="E345" s="244" t="s">
        <v>19</v>
      </c>
      <c r="F345" s="245" t="s">
        <v>137</v>
      </c>
      <c r="G345" s="243"/>
      <c r="H345" s="246">
        <v>6</v>
      </c>
      <c r="I345" s="247"/>
      <c r="J345" s="243"/>
      <c r="K345" s="243"/>
      <c r="L345" s="248"/>
      <c r="M345" s="249"/>
      <c r="N345" s="250"/>
      <c r="O345" s="250"/>
      <c r="P345" s="250"/>
      <c r="Q345" s="250"/>
      <c r="R345" s="250"/>
      <c r="S345" s="250"/>
      <c r="T345" s="251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T345" s="252" t="s">
        <v>134</v>
      </c>
      <c r="AU345" s="252" t="s">
        <v>78</v>
      </c>
      <c r="AV345" s="15" t="s">
        <v>138</v>
      </c>
      <c r="AW345" s="15" t="s">
        <v>135</v>
      </c>
      <c r="AX345" s="15" t="s">
        <v>68</v>
      </c>
      <c r="AY345" s="252" t="s">
        <v>126</v>
      </c>
    </row>
    <row r="346" s="16" customFormat="1">
      <c r="A346" s="16"/>
      <c r="B346" s="253"/>
      <c r="C346" s="254"/>
      <c r="D346" s="222" t="s">
        <v>134</v>
      </c>
      <c r="E346" s="255" t="s">
        <v>19</v>
      </c>
      <c r="F346" s="256" t="s">
        <v>139</v>
      </c>
      <c r="G346" s="254"/>
      <c r="H346" s="257">
        <v>6</v>
      </c>
      <c r="I346" s="258"/>
      <c r="J346" s="254"/>
      <c r="K346" s="254"/>
      <c r="L346" s="259"/>
      <c r="M346" s="260"/>
      <c r="N346" s="261"/>
      <c r="O346" s="261"/>
      <c r="P346" s="261"/>
      <c r="Q346" s="261"/>
      <c r="R346" s="261"/>
      <c r="S346" s="261"/>
      <c r="T346" s="262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T346" s="263" t="s">
        <v>134</v>
      </c>
      <c r="AU346" s="263" t="s">
        <v>78</v>
      </c>
      <c r="AV346" s="16" t="s">
        <v>133</v>
      </c>
      <c r="AW346" s="16" t="s">
        <v>135</v>
      </c>
      <c r="AX346" s="16" t="s">
        <v>76</v>
      </c>
      <c r="AY346" s="263" t="s">
        <v>126</v>
      </c>
    </row>
    <row r="347" s="12" customFormat="1" ht="22.8" customHeight="1">
      <c r="A347" s="12"/>
      <c r="B347" s="191"/>
      <c r="C347" s="192"/>
      <c r="D347" s="193" t="s">
        <v>67</v>
      </c>
      <c r="E347" s="205" t="s">
        <v>188</v>
      </c>
      <c r="F347" s="205" t="s">
        <v>397</v>
      </c>
      <c r="G347" s="192"/>
      <c r="H347" s="192"/>
      <c r="I347" s="195"/>
      <c r="J347" s="206">
        <f>BK347</f>
        <v>0</v>
      </c>
      <c r="K347" s="192"/>
      <c r="L347" s="197"/>
      <c r="M347" s="198"/>
      <c r="N347" s="199"/>
      <c r="O347" s="199"/>
      <c r="P347" s="200">
        <f>SUM(P348:P369)</f>
        <v>0</v>
      </c>
      <c r="Q347" s="199"/>
      <c r="R347" s="200">
        <f>SUM(R348:R369)</f>
        <v>0</v>
      </c>
      <c r="S347" s="199"/>
      <c r="T347" s="201">
        <f>SUM(T348:T369)</f>
        <v>0</v>
      </c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R347" s="202" t="s">
        <v>76</v>
      </c>
      <c r="AT347" s="203" t="s">
        <v>67</v>
      </c>
      <c r="AU347" s="203" t="s">
        <v>76</v>
      </c>
      <c r="AY347" s="202" t="s">
        <v>126</v>
      </c>
      <c r="BK347" s="204">
        <f>SUM(BK348:BK369)</f>
        <v>0</v>
      </c>
    </row>
    <row r="348" s="2" customFormat="1" ht="16.5" customHeight="1">
      <c r="A348" s="41"/>
      <c r="B348" s="42"/>
      <c r="C348" s="207" t="s">
        <v>398</v>
      </c>
      <c r="D348" s="207" t="s">
        <v>128</v>
      </c>
      <c r="E348" s="208" t="s">
        <v>399</v>
      </c>
      <c r="F348" s="209" t="s">
        <v>400</v>
      </c>
      <c r="G348" s="210" t="s">
        <v>158</v>
      </c>
      <c r="H348" s="211">
        <v>1.8</v>
      </c>
      <c r="I348" s="212"/>
      <c r="J348" s="213">
        <f>ROUND(I348*H348,2)</f>
        <v>0</v>
      </c>
      <c r="K348" s="209" t="s">
        <v>150</v>
      </c>
      <c r="L348" s="47"/>
      <c r="M348" s="214" t="s">
        <v>19</v>
      </c>
      <c r="N348" s="215" t="s">
        <v>39</v>
      </c>
      <c r="O348" s="87"/>
      <c r="P348" s="216">
        <f>O348*H348</f>
        <v>0</v>
      </c>
      <c r="Q348" s="216">
        <v>0</v>
      </c>
      <c r="R348" s="216">
        <f>Q348*H348</f>
        <v>0</v>
      </c>
      <c r="S348" s="216">
        <v>0</v>
      </c>
      <c r="T348" s="217">
        <f>S348*H348</f>
        <v>0</v>
      </c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  <c r="AR348" s="218" t="s">
        <v>133</v>
      </c>
      <c r="AT348" s="218" t="s">
        <v>128</v>
      </c>
      <c r="AU348" s="218" t="s">
        <v>78</v>
      </c>
      <c r="AY348" s="20" t="s">
        <v>126</v>
      </c>
      <c r="BE348" s="219">
        <f>IF(N348="základní",J348,0)</f>
        <v>0</v>
      </c>
      <c r="BF348" s="219">
        <f>IF(N348="snížená",J348,0)</f>
        <v>0</v>
      </c>
      <c r="BG348" s="219">
        <f>IF(N348="zákl. přenesená",J348,0)</f>
        <v>0</v>
      </c>
      <c r="BH348" s="219">
        <f>IF(N348="sníž. přenesená",J348,0)</f>
        <v>0</v>
      </c>
      <c r="BI348" s="219">
        <f>IF(N348="nulová",J348,0)</f>
        <v>0</v>
      </c>
      <c r="BJ348" s="20" t="s">
        <v>76</v>
      </c>
      <c r="BK348" s="219">
        <f>ROUND(I348*H348,2)</f>
        <v>0</v>
      </c>
      <c r="BL348" s="20" t="s">
        <v>133</v>
      </c>
      <c r="BM348" s="218" t="s">
        <v>401</v>
      </c>
    </row>
    <row r="349" s="2" customFormat="1">
      <c r="A349" s="41"/>
      <c r="B349" s="42"/>
      <c r="C349" s="43"/>
      <c r="D349" s="264" t="s">
        <v>152</v>
      </c>
      <c r="E349" s="43"/>
      <c r="F349" s="265" t="s">
        <v>402</v>
      </c>
      <c r="G349" s="43"/>
      <c r="H349" s="43"/>
      <c r="I349" s="266"/>
      <c r="J349" s="43"/>
      <c r="K349" s="43"/>
      <c r="L349" s="47"/>
      <c r="M349" s="267"/>
      <c r="N349" s="268"/>
      <c r="O349" s="87"/>
      <c r="P349" s="87"/>
      <c r="Q349" s="87"/>
      <c r="R349" s="87"/>
      <c r="S349" s="87"/>
      <c r="T349" s="88"/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  <c r="AT349" s="20" t="s">
        <v>152</v>
      </c>
      <c r="AU349" s="20" t="s">
        <v>78</v>
      </c>
    </row>
    <row r="350" s="13" customFormat="1">
      <c r="A350" s="13"/>
      <c r="B350" s="220"/>
      <c r="C350" s="221"/>
      <c r="D350" s="222" t="s">
        <v>134</v>
      </c>
      <c r="E350" s="223" t="s">
        <v>19</v>
      </c>
      <c r="F350" s="224" t="s">
        <v>403</v>
      </c>
      <c r="G350" s="221"/>
      <c r="H350" s="225">
        <v>1.8</v>
      </c>
      <c r="I350" s="226"/>
      <c r="J350" s="221"/>
      <c r="K350" s="221"/>
      <c r="L350" s="227"/>
      <c r="M350" s="228"/>
      <c r="N350" s="229"/>
      <c r="O350" s="229"/>
      <c r="P350" s="229"/>
      <c r="Q350" s="229"/>
      <c r="R350" s="229"/>
      <c r="S350" s="229"/>
      <c r="T350" s="230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31" t="s">
        <v>134</v>
      </c>
      <c r="AU350" s="231" t="s">
        <v>78</v>
      </c>
      <c r="AV350" s="13" t="s">
        <v>78</v>
      </c>
      <c r="AW350" s="13" t="s">
        <v>135</v>
      </c>
      <c r="AX350" s="13" t="s">
        <v>68</v>
      </c>
      <c r="AY350" s="231" t="s">
        <v>126</v>
      </c>
    </row>
    <row r="351" s="15" customFormat="1">
      <c r="A351" s="15"/>
      <c r="B351" s="242"/>
      <c r="C351" s="243"/>
      <c r="D351" s="222" t="s">
        <v>134</v>
      </c>
      <c r="E351" s="244" t="s">
        <v>19</v>
      </c>
      <c r="F351" s="245" t="s">
        <v>137</v>
      </c>
      <c r="G351" s="243"/>
      <c r="H351" s="246">
        <v>1.8</v>
      </c>
      <c r="I351" s="247"/>
      <c r="J351" s="243"/>
      <c r="K351" s="243"/>
      <c r="L351" s="248"/>
      <c r="M351" s="249"/>
      <c r="N351" s="250"/>
      <c r="O351" s="250"/>
      <c r="P351" s="250"/>
      <c r="Q351" s="250"/>
      <c r="R351" s="250"/>
      <c r="S351" s="250"/>
      <c r="T351" s="251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T351" s="252" t="s">
        <v>134</v>
      </c>
      <c r="AU351" s="252" t="s">
        <v>78</v>
      </c>
      <c r="AV351" s="15" t="s">
        <v>138</v>
      </c>
      <c r="AW351" s="15" t="s">
        <v>135</v>
      </c>
      <c r="AX351" s="15" t="s">
        <v>68</v>
      </c>
      <c r="AY351" s="252" t="s">
        <v>126</v>
      </c>
    </row>
    <row r="352" s="16" customFormat="1">
      <c r="A352" s="16"/>
      <c r="B352" s="253"/>
      <c r="C352" s="254"/>
      <c r="D352" s="222" t="s">
        <v>134</v>
      </c>
      <c r="E352" s="255" t="s">
        <v>19</v>
      </c>
      <c r="F352" s="256" t="s">
        <v>139</v>
      </c>
      <c r="G352" s="254"/>
      <c r="H352" s="257">
        <v>1.8</v>
      </c>
      <c r="I352" s="258"/>
      <c r="J352" s="254"/>
      <c r="K352" s="254"/>
      <c r="L352" s="259"/>
      <c r="M352" s="260"/>
      <c r="N352" s="261"/>
      <c r="O352" s="261"/>
      <c r="P352" s="261"/>
      <c r="Q352" s="261"/>
      <c r="R352" s="261"/>
      <c r="S352" s="261"/>
      <c r="T352" s="262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T352" s="263" t="s">
        <v>134</v>
      </c>
      <c r="AU352" s="263" t="s">
        <v>78</v>
      </c>
      <c r="AV352" s="16" t="s">
        <v>133</v>
      </c>
      <c r="AW352" s="16" t="s">
        <v>135</v>
      </c>
      <c r="AX352" s="16" t="s">
        <v>76</v>
      </c>
      <c r="AY352" s="263" t="s">
        <v>126</v>
      </c>
    </row>
    <row r="353" s="2" customFormat="1" ht="16.5" customHeight="1">
      <c r="A353" s="41"/>
      <c r="B353" s="42"/>
      <c r="C353" s="269" t="s">
        <v>275</v>
      </c>
      <c r="D353" s="269" t="s">
        <v>222</v>
      </c>
      <c r="E353" s="270" t="s">
        <v>404</v>
      </c>
      <c r="F353" s="271" t="s">
        <v>405</v>
      </c>
      <c r="G353" s="272" t="s">
        <v>158</v>
      </c>
      <c r="H353" s="273">
        <v>1.8360000000000001</v>
      </c>
      <c r="I353" s="274"/>
      <c r="J353" s="275">
        <f>ROUND(I353*H353,2)</f>
        <v>0</v>
      </c>
      <c r="K353" s="271" t="s">
        <v>132</v>
      </c>
      <c r="L353" s="276"/>
      <c r="M353" s="277" t="s">
        <v>19</v>
      </c>
      <c r="N353" s="278" t="s">
        <v>39</v>
      </c>
      <c r="O353" s="87"/>
      <c r="P353" s="216">
        <f>O353*H353</f>
        <v>0</v>
      </c>
      <c r="Q353" s="216">
        <v>0</v>
      </c>
      <c r="R353" s="216">
        <f>Q353*H353</f>
        <v>0</v>
      </c>
      <c r="S353" s="216">
        <v>0</v>
      </c>
      <c r="T353" s="217">
        <f>S353*H353</f>
        <v>0</v>
      </c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  <c r="AR353" s="218" t="s">
        <v>151</v>
      </c>
      <c r="AT353" s="218" t="s">
        <v>222</v>
      </c>
      <c r="AU353" s="218" t="s">
        <v>78</v>
      </c>
      <c r="AY353" s="20" t="s">
        <v>126</v>
      </c>
      <c r="BE353" s="219">
        <f>IF(N353="základní",J353,0)</f>
        <v>0</v>
      </c>
      <c r="BF353" s="219">
        <f>IF(N353="snížená",J353,0)</f>
        <v>0</v>
      </c>
      <c r="BG353" s="219">
        <f>IF(N353="zákl. přenesená",J353,0)</f>
        <v>0</v>
      </c>
      <c r="BH353" s="219">
        <f>IF(N353="sníž. přenesená",J353,0)</f>
        <v>0</v>
      </c>
      <c r="BI353" s="219">
        <f>IF(N353="nulová",J353,0)</f>
        <v>0</v>
      </c>
      <c r="BJ353" s="20" t="s">
        <v>76</v>
      </c>
      <c r="BK353" s="219">
        <f>ROUND(I353*H353,2)</f>
        <v>0</v>
      </c>
      <c r="BL353" s="20" t="s">
        <v>133</v>
      </c>
      <c r="BM353" s="218" t="s">
        <v>406</v>
      </c>
    </row>
    <row r="354" s="13" customFormat="1">
      <c r="A354" s="13"/>
      <c r="B354" s="220"/>
      <c r="C354" s="221"/>
      <c r="D354" s="222" t="s">
        <v>134</v>
      </c>
      <c r="E354" s="223" t="s">
        <v>19</v>
      </c>
      <c r="F354" s="224" t="s">
        <v>407</v>
      </c>
      <c r="G354" s="221"/>
      <c r="H354" s="225">
        <v>1.8360000000000001</v>
      </c>
      <c r="I354" s="226"/>
      <c r="J354" s="221"/>
      <c r="K354" s="221"/>
      <c r="L354" s="227"/>
      <c r="M354" s="228"/>
      <c r="N354" s="229"/>
      <c r="O354" s="229"/>
      <c r="P354" s="229"/>
      <c r="Q354" s="229"/>
      <c r="R354" s="229"/>
      <c r="S354" s="229"/>
      <c r="T354" s="230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31" t="s">
        <v>134</v>
      </c>
      <c r="AU354" s="231" t="s">
        <v>78</v>
      </c>
      <c r="AV354" s="13" t="s">
        <v>78</v>
      </c>
      <c r="AW354" s="13" t="s">
        <v>135</v>
      </c>
      <c r="AX354" s="13" t="s">
        <v>68</v>
      </c>
      <c r="AY354" s="231" t="s">
        <v>126</v>
      </c>
    </row>
    <row r="355" s="16" customFormat="1">
      <c r="A355" s="16"/>
      <c r="B355" s="253"/>
      <c r="C355" s="254"/>
      <c r="D355" s="222" t="s">
        <v>134</v>
      </c>
      <c r="E355" s="255" t="s">
        <v>19</v>
      </c>
      <c r="F355" s="256" t="s">
        <v>139</v>
      </c>
      <c r="G355" s="254"/>
      <c r="H355" s="257">
        <v>1.8360000000000001</v>
      </c>
      <c r="I355" s="258"/>
      <c r="J355" s="254"/>
      <c r="K355" s="254"/>
      <c r="L355" s="259"/>
      <c r="M355" s="260"/>
      <c r="N355" s="261"/>
      <c r="O355" s="261"/>
      <c r="P355" s="261"/>
      <c r="Q355" s="261"/>
      <c r="R355" s="261"/>
      <c r="S355" s="261"/>
      <c r="T355" s="262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T355" s="263" t="s">
        <v>134</v>
      </c>
      <c r="AU355" s="263" t="s">
        <v>78</v>
      </c>
      <c r="AV355" s="16" t="s">
        <v>133</v>
      </c>
      <c r="AW355" s="16" t="s">
        <v>135</v>
      </c>
      <c r="AX355" s="16" t="s">
        <v>76</v>
      </c>
      <c r="AY355" s="263" t="s">
        <v>126</v>
      </c>
    </row>
    <row r="356" s="2" customFormat="1" ht="16.5" customHeight="1">
      <c r="A356" s="41"/>
      <c r="B356" s="42"/>
      <c r="C356" s="207" t="s">
        <v>408</v>
      </c>
      <c r="D356" s="207" t="s">
        <v>128</v>
      </c>
      <c r="E356" s="208" t="s">
        <v>409</v>
      </c>
      <c r="F356" s="209" t="s">
        <v>410</v>
      </c>
      <c r="G356" s="210" t="s">
        <v>158</v>
      </c>
      <c r="H356" s="211">
        <v>22</v>
      </c>
      <c r="I356" s="212"/>
      <c r="J356" s="213">
        <f>ROUND(I356*H356,2)</f>
        <v>0</v>
      </c>
      <c r="K356" s="209" t="s">
        <v>132</v>
      </c>
      <c r="L356" s="47"/>
      <c r="M356" s="214" t="s">
        <v>19</v>
      </c>
      <c r="N356" s="215" t="s">
        <v>39</v>
      </c>
      <c r="O356" s="87"/>
      <c r="P356" s="216">
        <f>O356*H356</f>
        <v>0</v>
      </c>
      <c r="Q356" s="216">
        <v>0</v>
      </c>
      <c r="R356" s="216">
        <f>Q356*H356</f>
        <v>0</v>
      </c>
      <c r="S356" s="216">
        <v>0</v>
      </c>
      <c r="T356" s="217">
        <f>S356*H356</f>
        <v>0</v>
      </c>
      <c r="U356" s="41"/>
      <c r="V356" s="41"/>
      <c r="W356" s="41"/>
      <c r="X356" s="41"/>
      <c r="Y356" s="41"/>
      <c r="Z356" s="41"/>
      <c r="AA356" s="41"/>
      <c r="AB356" s="41"/>
      <c r="AC356" s="41"/>
      <c r="AD356" s="41"/>
      <c r="AE356" s="41"/>
      <c r="AR356" s="218" t="s">
        <v>133</v>
      </c>
      <c r="AT356" s="218" t="s">
        <v>128</v>
      </c>
      <c r="AU356" s="218" t="s">
        <v>78</v>
      </c>
      <c r="AY356" s="20" t="s">
        <v>126</v>
      </c>
      <c r="BE356" s="219">
        <f>IF(N356="základní",J356,0)</f>
        <v>0</v>
      </c>
      <c r="BF356" s="219">
        <f>IF(N356="snížená",J356,0)</f>
        <v>0</v>
      </c>
      <c r="BG356" s="219">
        <f>IF(N356="zákl. přenesená",J356,0)</f>
        <v>0</v>
      </c>
      <c r="BH356" s="219">
        <f>IF(N356="sníž. přenesená",J356,0)</f>
        <v>0</v>
      </c>
      <c r="BI356" s="219">
        <f>IF(N356="nulová",J356,0)</f>
        <v>0</v>
      </c>
      <c r="BJ356" s="20" t="s">
        <v>76</v>
      </c>
      <c r="BK356" s="219">
        <f>ROUND(I356*H356,2)</f>
        <v>0</v>
      </c>
      <c r="BL356" s="20" t="s">
        <v>133</v>
      </c>
      <c r="BM356" s="218" t="s">
        <v>411</v>
      </c>
    </row>
    <row r="357" s="13" customFormat="1">
      <c r="A357" s="13"/>
      <c r="B357" s="220"/>
      <c r="C357" s="221"/>
      <c r="D357" s="222" t="s">
        <v>134</v>
      </c>
      <c r="E357" s="223" t="s">
        <v>19</v>
      </c>
      <c r="F357" s="224" t="s">
        <v>203</v>
      </c>
      <c r="G357" s="221"/>
      <c r="H357" s="225">
        <v>22</v>
      </c>
      <c r="I357" s="226"/>
      <c r="J357" s="221"/>
      <c r="K357" s="221"/>
      <c r="L357" s="227"/>
      <c r="M357" s="228"/>
      <c r="N357" s="229"/>
      <c r="O357" s="229"/>
      <c r="P357" s="229"/>
      <c r="Q357" s="229"/>
      <c r="R357" s="229"/>
      <c r="S357" s="229"/>
      <c r="T357" s="230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31" t="s">
        <v>134</v>
      </c>
      <c r="AU357" s="231" t="s">
        <v>78</v>
      </c>
      <c r="AV357" s="13" t="s">
        <v>78</v>
      </c>
      <c r="AW357" s="13" t="s">
        <v>135</v>
      </c>
      <c r="AX357" s="13" t="s">
        <v>68</v>
      </c>
      <c r="AY357" s="231" t="s">
        <v>126</v>
      </c>
    </row>
    <row r="358" s="14" customFormat="1">
      <c r="A358" s="14"/>
      <c r="B358" s="232"/>
      <c r="C358" s="233"/>
      <c r="D358" s="222" t="s">
        <v>134</v>
      </c>
      <c r="E358" s="234" t="s">
        <v>19</v>
      </c>
      <c r="F358" s="235" t="s">
        <v>412</v>
      </c>
      <c r="G358" s="233"/>
      <c r="H358" s="234" t="s">
        <v>19</v>
      </c>
      <c r="I358" s="236"/>
      <c r="J358" s="233"/>
      <c r="K358" s="233"/>
      <c r="L358" s="237"/>
      <c r="M358" s="238"/>
      <c r="N358" s="239"/>
      <c r="O358" s="239"/>
      <c r="P358" s="239"/>
      <c r="Q358" s="239"/>
      <c r="R358" s="239"/>
      <c r="S358" s="239"/>
      <c r="T358" s="240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41" t="s">
        <v>134</v>
      </c>
      <c r="AU358" s="241" t="s">
        <v>78</v>
      </c>
      <c r="AV358" s="14" t="s">
        <v>76</v>
      </c>
      <c r="AW358" s="14" t="s">
        <v>135</v>
      </c>
      <c r="AX358" s="14" t="s">
        <v>68</v>
      </c>
      <c r="AY358" s="241" t="s">
        <v>126</v>
      </c>
    </row>
    <row r="359" s="15" customFormat="1">
      <c r="A359" s="15"/>
      <c r="B359" s="242"/>
      <c r="C359" s="243"/>
      <c r="D359" s="222" t="s">
        <v>134</v>
      </c>
      <c r="E359" s="244" t="s">
        <v>19</v>
      </c>
      <c r="F359" s="245" t="s">
        <v>137</v>
      </c>
      <c r="G359" s="243"/>
      <c r="H359" s="246">
        <v>22</v>
      </c>
      <c r="I359" s="247"/>
      <c r="J359" s="243"/>
      <c r="K359" s="243"/>
      <c r="L359" s="248"/>
      <c r="M359" s="249"/>
      <c r="N359" s="250"/>
      <c r="O359" s="250"/>
      <c r="P359" s="250"/>
      <c r="Q359" s="250"/>
      <c r="R359" s="250"/>
      <c r="S359" s="250"/>
      <c r="T359" s="251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T359" s="252" t="s">
        <v>134</v>
      </c>
      <c r="AU359" s="252" t="s">
        <v>78</v>
      </c>
      <c r="AV359" s="15" t="s">
        <v>138</v>
      </c>
      <c r="AW359" s="15" t="s">
        <v>135</v>
      </c>
      <c r="AX359" s="15" t="s">
        <v>68</v>
      </c>
      <c r="AY359" s="252" t="s">
        <v>126</v>
      </c>
    </row>
    <row r="360" s="16" customFormat="1">
      <c r="A360" s="16"/>
      <c r="B360" s="253"/>
      <c r="C360" s="254"/>
      <c r="D360" s="222" t="s">
        <v>134</v>
      </c>
      <c r="E360" s="255" t="s">
        <v>19</v>
      </c>
      <c r="F360" s="256" t="s">
        <v>139</v>
      </c>
      <c r="G360" s="254"/>
      <c r="H360" s="257">
        <v>22</v>
      </c>
      <c r="I360" s="258"/>
      <c r="J360" s="254"/>
      <c r="K360" s="254"/>
      <c r="L360" s="259"/>
      <c r="M360" s="260"/>
      <c r="N360" s="261"/>
      <c r="O360" s="261"/>
      <c r="P360" s="261"/>
      <c r="Q360" s="261"/>
      <c r="R360" s="261"/>
      <c r="S360" s="261"/>
      <c r="T360" s="262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T360" s="263" t="s">
        <v>134</v>
      </c>
      <c r="AU360" s="263" t="s">
        <v>78</v>
      </c>
      <c r="AV360" s="16" t="s">
        <v>133</v>
      </c>
      <c r="AW360" s="16" t="s">
        <v>135</v>
      </c>
      <c r="AX360" s="16" t="s">
        <v>76</v>
      </c>
      <c r="AY360" s="263" t="s">
        <v>126</v>
      </c>
    </row>
    <row r="361" s="2" customFormat="1" ht="16.5" customHeight="1">
      <c r="A361" s="41"/>
      <c r="B361" s="42"/>
      <c r="C361" s="269" t="s">
        <v>278</v>
      </c>
      <c r="D361" s="269" t="s">
        <v>222</v>
      </c>
      <c r="E361" s="270" t="s">
        <v>413</v>
      </c>
      <c r="F361" s="271" t="s">
        <v>414</v>
      </c>
      <c r="G361" s="272" t="s">
        <v>158</v>
      </c>
      <c r="H361" s="273">
        <v>23.100000000000001</v>
      </c>
      <c r="I361" s="274"/>
      <c r="J361" s="275">
        <f>ROUND(I361*H361,2)</f>
        <v>0</v>
      </c>
      <c r="K361" s="271" t="s">
        <v>132</v>
      </c>
      <c r="L361" s="276"/>
      <c r="M361" s="277" t="s">
        <v>19</v>
      </c>
      <c r="N361" s="278" t="s">
        <v>39</v>
      </c>
      <c r="O361" s="87"/>
      <c r="P361" s="216">
        <f>O361*H361</f>
        <v>0</v>
      </c>
      <c r="Q361" s="216">
        <v>0</v>
      </c>
      <c r="R361" s="216">
        <f>Q361*H361</f>
        <v>0</v>
      </c>
      <c r="S361" s="216">
        <v>0</v>
      </c>
      <c r="T361" s="217">
        <f>S361*H361</f>
        <v>0</v>
      </c>
      <c r="U361" s="41"/>
      <c r="V361" s="41"/>
      <c r="W361" s="41"/>
      <c r="X361" s="41"/>
      <c r="Y361" s="41"/>
      <c r="Z361" s="41"/>
      <c r="AA361" s="41"/>
      <c r="AB361" s="41"/>
      <c r="AC361" s="41"/>
      <c r="AD361" s="41"/>
      <c r="AE361" s="41"/>
      <c r="AR361" s="218" t="s">
        <v>151</v>
      </c>
      <c r="AT361" s="218" t="s">
        <v>222</v>
      </c>
      <c r="AU361" s="218" t="s">
        <v>78</v>
      </c>
      <c r="AY361" s="20" t="s">
        <v>126</v>
      </c>
      <c r="BE361" s="219">
        <f>IF(N361="základní",J361,0)</f>
        <v>0</v>
      </c>
      <c r="BF361" s="219">
        <f>IF(N361="snížená",J361,0)</f>
        <v>0</v>
      </c>
      <c r="BG361" s="219">
        <f>IF(N361="zákl. přenesená",J361,0)</f>
        <v>0</v>
      </c>
      <c r="BH361" s="219">
        <f>IF(N361="sníž. přenesená",J361,0)</f>
        <v>0</v>
      </c>
      <c r="BI361" s="219">
        <f>IF(N361="nulová",J361,0)</f>
        <v>0</v>
      </c>
      <c r="BJ361" s="20" t="s">
        <v>76</v>
      </c>
      <c r="BK361" s="219">
        <f>ROUND(I361*H361,2)</f>
        <v>0</v>
      </c>
      <c r="BL361" s="20" t="s">
        <v>133</v>
      </c>
      <c r="BM361" s="218" t="s">
        <v>415</v>
      </c>
    </row>
    <row r="362" s="13" customFormat="1">
      <c r="A362" s="13"/>
      <c r="B362" s="220"/>
      <c r="C362" s="221"/>
      <c r="D362" s="222" t="s">
        <v>134</v>
      </c>
      <c r="E362" s="223" t="s">
        <v>19</v>
      </c>
      <c r="F362" s="224" t="s">
        <v>416</v>
      </c>
      <c r="G362" s="221"/>
      <c r="H362" s="225">
        <v>23.100000000000001</v>
      </c>
      <c r="I362" s="226"/>
      <c r="J362" s="221"/>
      <c r="K362" s="221"/>
      <c r="L362" s="227"/>
      <c r="M362" s="228"/>
      <c r="N362" s="229"/>
      <c r="O362" s="229"/>
      <c r="P362" s="229"/>
      <c r="Q362" s="229"/>
      <c r="R362" s="229"/>
      <c r="S362" s="229"/>
      <c r="T362" s="230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31" t="s">
        <v>134</v>
      </c>
      <c r="AU362" s="231" t="s">
        <v>78</v>
      </c>
      <c r="AV362" s="13" t="s">
        <v>78</v>
      </c>
      <c r="AW362" s="13" t="s">
        <v>135</v>
      </c>
      <c r="AX362" s="13" t="s">
        <v>68</v>
      </c>
      <c r="AY362" s="231" t="s">
        <v>126</v>
      </c>
    </row>
    <row r="363" s="15" customFormat="1">
      <c r="A363" s="15"/>
      <c r="B363" s="242"/>
      <c r="C363" s="243"/>
      <c r="D363" s="222" t="s">
        <v>134</v>
      </c>
      <c r="E363" s="244" t="s">
        <v>19</v>
      </c>
      <c r="F363" s="245" t="s">
        <v>137</v>
      </c>
      <c r="G363" s="243"/>
      <c r="H363" s="246">
        <v>23.100000000000001</v>
      </c>
      <c r="I363" s="247"/>
      <c r="J363" s="243"/>
      <c r="K363" s="243"/>
      <c r="L363" s="248"/>
      <c r="M363" s="249"/>
      <c r="N363" s="250"/>
      <c r="O363" s="250"/>
      <c r="P363" s="250"/>
      <c r="Q363" s="250"/>
      <c r="R363" s="250"/>
      <c r="S363" s="250"/>
      <c r="T363" s="251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T363" s="252" t="s">
        <v>134</v>
      </c>
      <c r="AU363" s="252" t="s">
        <v>78</v>
      </c>
      <c r="AV363" s="15" t="s">
        <v>138</v>
      </c>
      <c r="AW363" s="15" t="s">
        <v>135</v>
      </c>
      <c r="AX363" s="15" t="s">
        <v>68</v>
      </c>
      <c r="AY363" s="252" t="s">
        <v>126</v>
      </c>
    </row>
    <row r="364" s="16" customFormat="1">
      <c r="A364" s="16"/>
      <c r="B364" s="253"/>
      <c r="C364" s="254"/>
      <c r="D364" s="222" t="s">
        <v>134</v>
      </c>
      <c r="E364" s="255" t="s">
        <v>19</v>
      </c>
      <c r="F364" s="256" t="s">
        <v>139</v>
      </c>
      <c r="G364" s="254"/>
      <c r="H364" s="257">
        <v>23.100000000000001</v>
      </c>
      <c r="I364" s="258"/>
      <c r="J364" s="254"/>
      <c r="K364" s="254"/>
      <c r="L364" s="259"/>
      <c r="M364" s="260"/>
      <c r="N364" s="261"/>
      <c r="O364" s="261"/>
      <c r="P364" s="261"/>
      <c r="Q364" s="261"/>
      <c r="R364" s="261"/>
      <c r="S364" s="261"/>
      <c r="T364" s="262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T364" s="263" t="s">
        <v>134</v>
      </c>
      <c r="AU364" s="263" t="s">
        <v>78</v>
      </c>
      <c r="AV364" s="16" t="s">
        <v>133</v>
      </c>
      <c r="AW364" s="16" t="s">
        <v>135</v>
      </c>
      <c r="AX364" s="16" t="s">
        <v>76</v>
      </c>
      <c r="AY364" s="263" t="s">
        <v>126</v>
      </c>
    </row>
    <row r="365" s="2" customFormat="1" ht="16.5" customHeight="1">
      <c r="A365" s="41"/>
      <c r="B365" s="42"/>
      <c r="C365" s="207" t="s">
        <v>417</v>
      </c>
      <c r="D365" s="207" t="s">
        <v>128</v>
      </c>
      <c r="E365" s="208" t="s">
        <v>418</v>
      </c>
      <c r="F365" s="209" t="s">
        <v>419</v>
      </c>
      <c r="G365" s="210" t="s">
        <v>144</v>
      </c>
      <c r="H365" s="211">
        <v>5</v>
      </c>
      <c r="I365" s="212"/>
      <c r="J365" s="213">
        <f>ROUND(I365*H365,2)</f>
        <v>0</v>
      </c>
      <c r="K365" s="209" t="s">
        <v>132</v>
      </c>
      <c r="L365" s="47"/>
      <c r="M365" s="214" t="s">
        <v>19</v>
      </c>
      <c r="N365" s="215" t="s">
        <v>39</v>
      </c>
      <c r="O365" s="87"/>
      <c r="P365" s="216">
        <f>O365*H365</f>
        <v>0</v>
      </c>
      <c r="Q365" s="216">
        <v>0</v>
      </c>
      <c r="R365" s="216">
        <f>Q365*H365</f>
        <v>0</v>
      </c>
      <c r="S365" s="216">
        <v>0</v>
      </c>
      <c r="T365" s="217">
        <f>S365*H365</f>
        <v>0</v>
      </c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  <c r="AR365" s="218" t="s">
        <v>133</v>
      </c>
      <c r="AT365" s="218" t="s">
        <v>128</v>
      </c>
      <c r="AU365" s="218" t="s">
        <v>78</v>
      </c>
      <c r="AY365" s="20" t="s">
        <v>126</v>
      </c>
      <c r="BE365" s="219">
        <f>IF(N365="základní",J365,0)</f>
        <v>0</v>
      </c>
      <c r="BF365" s="219">
        <f>IF(N365="snížená",J365,0)</f>
        <v>0</v>
      </c>
      <c r="BG365" s="219">
        <f>IF(N365="zákl. přenesená",J365,0)</f>
        <v>0</v>
      </c>
      <c r="BH365" s="219">
        <f>IF(N365="sníž. přenesená",J365,0)</f>
        <v>0</v>
      </c>
      <c r="BI365" s="219">
        <f>IF(N365="nulová",J365,0)</f>
        <v>0</v>
      </c>
      <c r="BJ365" s="20" t="s">
        <v>76</v>
      </c>
      <c r="BK365" s="219">
        <f>ROUND(I365*H365,2)</f>
        <v>0</v>
      </c>
      <c r="BL365" s="20" t="s">
        <v>133</v>
      </c>
      <c r="BM365" s="218" t="s">
        <v>420</v>
      </c>
    </row>
    <row r="366" s="13" customFormat="1">
      <c r="A366" s="13"/>
      <c r="B366" s="220"/>
      <c r="C366" s="221"/>
      <c r="D366" s="222" t="s">
        <v>134</v>
      </c>
      <c r="E366" s="223" t="s">
        <v>19</v>
      </c>
      <c r="F366" s="224" t="s">
        <v>146</v>
      </c>
      <c r="G366" s="221"/>
      <c r="H366" s="225">
        <v>5</v>
      </c>
      <c r="I366" s="226"/>
      <c r="J366" s="221"/>
      <c r="K366" s="221"/>
      <c r="L366" s="227"/>
      <c r="M366" s="228"/>
      <c r="N366" s="229"/>
      <c r="O366" s="229"/>
      <c r="P366" s="229"/>
      <c r="Q366" s="229"/>
      <c r="R366" s="229"/>
      <c r="S366" s="229"/>
      <c r="T366" s="230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31" t="s">
        <v>134</v>
      </c>
      <c r="AU366" s="231" t="s">
        <v>78</v>
      </c>
      <c r="AV366" s="13" t="s">
        <v>78</v>
      </c>
      <c r="AW366" s="13" t="s">
        <v>135</v>
      </c>
      <c r="AX366" s="13" t="s">
        <v>68</v>
      </c>
      <c r="AY366" s="231" t="s">
        <v>126</v>
      </c>
    </row>
    <row r="367" s="14" customFormat="1">
      <c r="A367" s="14"/>
      <c r="B367" s="232"/>
      <c r="C367" s="233"/>
      <c r="D367" s="222" t="s">
        <v>134</v>
      </c>
      <c r="E367" s="234" t="s">
        <v>19</v>
      </c>
      <c r="F367" s="235" t="s">
        <v>421</v>
      </c>
      <c r="G367" s="233"/>
      <c r="H367" s="234" t="s">
        <v>19</v>
      </c>
      <c r="I367" s="236"/>
      <c r="J367" s="233"/>
      <c r="K367" s="233"/>
      <c r="L367" s="237"/>
      <c r="M367" s="238"/>
      <c r="N367" s="239"/>
      <c r="O367" s="239"/>
      <c r="P367" s="239"/>
      <c r="Q367" s="239"/>
      <c r="R367" s="239"/>
      <c r="S367" s="239"/>
      <c r="T367" s="240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41" t="s">
        <v>134</v>
      </c>
      <c r="AU367" s="241" t="s">
        <v>78</v>
      </c>
      <c r="AV367" s="14" t="s">
        <v>76</v>
      </c>
      <c r="AW367" s="14" t="s">
        <v>135</v>
      </c>
      <c r="AX367" s="14" t="s">
        <v>68</v>
      </c>
      <c r="AY367" s="241" t="s">
        <v>126</v>
      </c>
    </row>
    <row r="368" s="15" customFormat="1">
      <c r="A368" s="15"/>
      <c r="B368" s="242"/>
      <c r="C368" s="243"/>
      <c r="D368" s="222" t="s">
        <v>134</v>
      </c>
      <c r="E368" s="244" t="s">
        <v>19</v>
      </c>
      <c r="F368" s="245" t="s">
        <v>137</v>
      </c>
      <c r="G368" s="243"/>
      <c r="H368" s="246">
        <v>5</v>
      </c>
      <c r="I368" s="247"/>
      <c r="J368" s="243"/>
      <c r="K368" s="243"/>
      <c r="L368" s="248"/>
      <c r="M368" s="249"/>
      <c r="N368" s="250"/>
      <c r="O368" s="250"/>
      <c r="P368" s="250"/>
      <c r="Q368" s="250"/>
      <c r="R368" s="250"/>
      <c r="S368" s="250"/>
      <c r="T368" s="251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T368" s="252" t="s">
        <v>134</v>
      </c>
      <c r="AU368" s="252" t="s">
        <v>78</v>
      </c>
      <c r="AV368" s="15" t="s">
        <v>138</v>
      </c>
      <c r="AW368" s="15" t="s">
        <v>135</v>
      </c>
      <c r="AX368" s="15" t="s">
        <v>68</v>
      </c>
      <c r="AY368" s="252" t="s">
        <v>126</v>
      </c>
    </row>
    <row r="369" s="16" customFormat="1">
      <c r="A369" s="16"/>
      <c r="B369" s="253"/>
      <c r="C369" s="254"/>
      <c r="D369" s="222" t="s">
        <v>134</v>
      </c>
      <c r="E369" s="255" t="s">
        <v>19</v>
      </c>
      <c r="F369" s="256" t="s">
        <v>139</v>
      </c>
      <c r="G369" s="254"/>
      <c r="H369" s="257">
        <v>5</v>
      </c>
      <c r="I369" s="258"/>
      <c r="J369" s="254"/>
      <c r="K369" s="254"/>
      <c r="L369" s="259"/>
      <c r="M369" s="260"/>
      <c r="N369" s="261"/>
      <c r="O369" s="261"/>
      <c r="P369" s="261"/>
      <c r="Q369" s="261"/>
      <c r="R369" s="261"/>
      <c r="S369" s="261"/>
      <c r="T369" s="262"/>
      <c r="U369" s="16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  <c r="AT369" s="263" t="s">
        <v>134</v>
      </c>
      <c r="AU369" s="263" t="s">
        <v>78</v>
      </c>
      <c r="AV369" s="16" t="s">
        <v>133</v>
      </c>
      <c r="AW369" s="16" t="s">
        <v>135</v>
      </c>
      <c r="AX369" s="16" t="s">
        <v>76</v>
      </c>
      <c r="AY369" s="263" t="s">
        <v>126</v>
      </c>
    </row>
    <row r="370" s="12" customFormat="1" ht="22.8" customHeight="1">
      <c r="A370" s="12"/>
      <c r="B370" s="191"/>
      <c r="C370" s="192"/>
      <c r="D370" s="193" t="s">
        <v>67</v>
      </c>
      <c r="E370" s="205" t="s">
        <v>422</v>
      </c>
      <c r="F370" s="205" t="s">
        <v>423</v>
      </c>
      <c r="G370" s="192"/>
      <c r="H370" s="192"/>
      <c r="I370" s="195"/>
      <c r="J370" s="206">
        <f>BK370</f>
        <v>0</v>
      </c>
      <c r="K370" s="192"/>
      <c r="L370" s="197"/>
      <c r="M370" s="198"/>
      <c r="N370" s="199"/>
      <c r="O370" s="199"/>
      <c r="P370" s="200">
        <f>SUM(P371:P384)</f>
        <v>0</v>
      </c>
      <c r="Q370" s="199"/>
      <c r="R370" s="200">
        <f>SUM(R371:R384)</f>
        <v>0</v>
      </c>
      <c r="S370" s="199"/>
      <c r="T370" s="201">
        <f>SUM(T371:T384)</f>
        <v>0</v>
      </c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R370" s="202" t="s">
        <v>76</v>
      </c>
      <c r="AT370" s="203" t="s">
        <v>67</v>
      </c>
      <c r="AU370" s="203" t="s">
        <v>76</v>
      </c>
      <c r="AY370" s="202" t="s">
        <v>126</v>
      </c>
      <c r="BK370" s="204">
        <f>SUM(BK371:BK384)</f>
        <v>0</v>
      </c>
    </row>
    <row r="371" s="2" customFormat="1" ht="21.75" customHeight="1">
      <c r="A371" s="41"/>
      <c r="B371" s="42"/>
      <c r="C371" s="207" t="s">
        <v>286</v>
      </c>
      <c r="D371" s="207" t="s">
        <v>128</v>
      </c>
      <c r="E371" s="208" t="s">
        <v>424</v>
      </c>
      <c r="F371" s="209" t="s">
        <v>425</v>
      </c>
      <c r="G371" s="210" t="s">
        <v>196</v>
      </c>
      <c r="H371" s="211">
        <v>3.3100000000000001</v>
      </c>
      <c r="I371" s="212"/>
      <c r="J371" s="213">
        <f>ROUND(I371*H371,2)</f>
        <v>0</v>
      </c>
      <c r="K371" s="209" t="s">
        <v>150</v>
      </c>
      <c r="L371" s="47"/>
      <c r="M371" s="214" t="s">
        <v>19</v>
      </c>
      <c r="N371" s="215" t="s">
        <v>39</v>
      </c>
      <c r="O371" s="87"/>
      <c r="P371" s="216">
        <f>O371*H371</f>
        <v>0</v>
      </c>
      <c r="Q371" s="216">
        <v>0</v>
      </c>
      <c r="R371" s="216">
        <f>Q371*H371</f>
        <v>0</v>
      </c>
      <c r="S371" s="216">
        <v>0</v>
      </c>
      <c r="T371" s="217">
        <f>S371*H371</f>
        <v>0</v>
      </c>
      <c r="U371" s="41"/>
      <c r="V371" s="41"/>
      <c r="W371" s="41"/>
      <c r="X371" s="41"/>
      <c r="Y371" s="41"/>
      <c r="Z371" s="41"/>
      <c r="AA371" s="41"/>
      <c r="AB371" s="41"/>
      <c r="AC371" s="41"/>
      <c r="AD371" s="41"/>
      <c r="AE371" s="41"/>
      <c r="AR371" s="218" t="s">
        <v>133</v>
      </c>
      <c r="AT371" s="218" t="s">
        <v>128</v>
      </c>
      <c r="AU371" s="218" t="s">
        <v>78</v>
      </c>
      <c r="AY371" s="20" t="s">
        <v>126</v>
      </c>
      <c r="BE371" s="219">
        <f>IF(N371="základní",J371,0)</f>
        <v>0</v>
      </c>
      <c r="BF371" s="219">
        <f>IF(N371="snížená",J371,0)</f>
        <v>0</v>
      </c>
      <c r="BG371" s="219">
        <f>IF(N371="zákl. přenesená",J371,0)</f>
        <v>0</v>
      </c>
      <c r="BH371" s="219">
        <f>IF(N371="sníž. přenesená",J371,0)</f>
        <v>0</v>
      </c>
      <c r="BI371" s="219">
        <f>IF(N371="nulová",J371,0)</f>
        <v>0</v>
      </c>
      <c r="BJ371" s="20" t="s">
        <v>76</v>
      </c>
      <c r="BK371" s="219">
        <f>ROUND(I371*H371,2)</f>
        <v>0</v>
      </c>
      <c r="BL371" s="20" t="s">
        <v>133</v>
      </c>
      <c r="BM371" s="218" t="s">
        <v>426</v>
      </c>
    </row>
    <row r="372" s="2" customFormat="1">
      <c r="A372" s="41"/>
      <c r="B372" s="42"/>
      <c r="C372" s="43"/>
      <c r="D372" s="264" t="s">
        <v>152</v>
      </c>
      <c r="E372" s="43"/>
      <c r="F372" s="265" t="s">
        <v>427</v>
      </c>
      <c r="G372" s="43"/>
      <c r="H372" s="43"/>
      <c r="I372" s="266"/>
      <c r="J372" s="43"/>
      <c r="K372" s="43"/>
      <c r="L372" s="47"/>
      <c r="M372" s="267"/>
      <c r="N372" s="268"/>
      <c r="O372" s="87"/>
      <c r="P372" s="87"/>
      <c r="Q372" s="87"/>
      <c r="R372" s="87"/>
      <c r="S372" s="87"/>
      <c r="T372" s="88"/>
      <c r="U372" s="41"/>
      <c r="V372" s="41"/>
      <c r="W372" s="41"/>
      <c r="X372" s="41"/>
      <c r="Y372" s="41"/>
      <c r="Z372" s="41"/>
      <c r="AA372" s="41"/>
      <c r="AB372" s="41"/>
      <c r="AC372" s="41"/>
      <c r="AD372" s="41"/>
      <c r="AE372" s="41"/>
      <c r="AT372" s="20" t="s">
        <v>152</v>
      </c>
      <c r="AU372" s="20" t="s">
        <v>78</v>
      </c>
    </row>
    <row r="373" s="2" customFormat="1" ht="16.5" customHeight="1">
      <c r="A373" s="41"/>
      <c r="B373" s="42"/>
      <c r="C373" s="207" t="s">
        <v>428</v>
      </c>
      <c r="D373" s="207" t="s">
        <v>128</v>
      </c>
      <c r="E373" s="208" t="s">
        <v>429</v>
      </c>
      <c r="F373" s="209" t="s">
        <v>430</v>
      </c>
      <c r="G373" s="210" t="s">
        <v>196</v>
      </c>
      <c r="H373" s="211">
        <v>3.3100000000000001</v>
      </c>
      <c r="I373" s="212"/>
      <c r="J373" s="213">
        <f>ROUND(I373*H373,2)</f>
        <v>0</v>
      </c>
      <c r="K373" s="209" t="s">
        <v>150</v>
      </c>
      <c r="L373" s="47"/>
      <c r="M373" s="214" t="s">
        <v>19</v>
      </c>
      <c r="N373" s="215" t="s">
        <v>39</v>
      </c>
      <c r="O373" s="87"/>
      <c r="P373" s="216">
        <f>O373*H373</f>
        <v>0</v>
      </c>
      <c r="Q373" s="216">
        <v>0</v>
      </c>
      <c r="R373" s="216">
        <f>Q373*H373</f>
        <v>0</v>
      </c>
      <c r="S373" s="216">
        <v>0</v>
      </c>
      <c r="T373" s="217">
        <f>S373*H373</f>
        <v>0</v>
      </c>
      <c r="U373" s="41"/>
      <c r="V373" s="41"/>
      <c r="W373" s="41"/>
      <c r="X373" s="41"/>
      <c r="Y373" s="41"/>
      <c r="Z373" s="41"/>
      <c r="AA373" s="41"/>
      <c r="AB373" s="41"/>
      <c r="AC373" s="41"/>
      <c r="AD373" s="41"/>
      <c r="AE373" s="41"/>
      <c r="AR373" s="218" t="s">
        <v>133</v>
      </c>
      <c r="AT373" s="218" t="s">
        <v>128</v>
      </c>
      <c r="AU373" s="218" t="s">
        <v>78</v>
      </c>
      <c r="AY373" s="20" t="s">
        <v>126</v>
      </c>
      <c r="BE373" s="219">
        <f>IF(N373="základní",J373,0)</f>
        <v>0</v>
      </c>
      <c r="BF373" s="219">
        <f>IF(N373="snížená",J373,0)</f>
        <v>0</v>
      </c>
      <c r="BG373" s="219">
        <f>IF(N373="zákl. přenesená",J373,0)</f>
        <v>0</v>
      </c>
      <c r="BH373" s="219">
        <f>IF(N373="sníž. přenesená",J373,0)</f>
        <v>0</v>
      </c>
      <c r="BI373" s="219">
        <f>IF(N373="nulová",J373,0)</f>
        <v>0</v>
      </c>
      <c r="BJ373" s="20" t="s">
        <v>76</v>
      </c>
      <c r="BK373" s="219">
        <f>ROUND(I373*H373,2)</f>
        <v>0</v>
      </c>
      <c r="BL373" s="20" t="s">
        <v>133</v>
      </c>
      <c r="BM373" s="218" t="s">
        <v>431</v>
      </c>
    </row>
    <row r="374" s="2" customFormat="1">
      <c r="A374" s="41"/>
      <c r="B374" s="42"/>
      <c r="C374" s="43"/>
      <c r="D374" s="264" t="s">
        <v>152</v>
      </c>
      <c r="E374" s="43"/>
      <c r="F374" s="265" t="s">
        <v>432</v>
      </c>
      <c r="G374" s="43"/>
      <c r="H374" s="43"/>
      <c r="I374" s="266"/>
      <c r="J374" s="43"/>
      <c r="K374" s="43"/>
      <c r="L374" s="47"/>
      <c r="M374" s="267"/>
      <c r="N374" s="268"/>
      <c r="O374" s="87"/>
      <c r="P374" s="87"/>
      <c r="Q374" s="87"/>
      <c r="R374" s="87"/>
      <c r="S374" s="87"/>
      <c r="T374" s="88"/>
      <c r="U374" s="41"/>
      <c r="V374" s="41"/>
      <c r="W374" s="41"/>
      <c r="X374" s="41"/>
      <c r="Y374" s="41"/>
      <c r="Z374" s="41"/>
      <c r="AA374" s="41"/>
      <c r="AB374" s="41"/>
      <c r="AC374" s="41"/>
      <c r="AD374" s="41"/>
      <c r="AE374" s="41"/>
      <c r="AT374" s="20" t="s">
        <v>152</v>
      </c>
      <c r="AU374" s="20" t="s">
        <v>78</v>
      </c>
    </row>
    <row r="375" s="2" customFormat="1" ht="16.5" customHeight="1">
      <c r="A375" s="41"/>
      <c r="B375" s="42"/>
      <c r="C375" s="207" t="s">
        <v>290</v>
      </c>
      <c r="D375" s="207" t="s">
        <v>128</v>
      </c>
      <c r="E375" s="208" t="s">
        <v>433</v>
      </c>
      <c r="F375" s="209" t="s">
        <v>434</v>
      </c>
      <c r="G375" s="210" t="s">
        <v>196</v>
      </c>
      <c r="H375" s="211">
        <v>26.48</v>
      </c>
      <c r="I375" s="212"/>
      <c r="J375" s="213">
        <f>ROUND(I375*H375,2)</f>
        <v>0</v>
      </c>
      <c r="K375" s="209" t="s">
        <v>150</v>
      </c>
      <c r="L375" s="47"/>
      <c r="M375" s="214" t="s">
        <v>19</v>
      </c>
      <c r="N375" s="215" t="s">
        <v>39</v>
      </c>
      <c r="O375" s="87"/>
      <c r="P375" s="216">
        <f>O375*H375</f>
        <v>0</v>
      </c>
      <c r="Q375" s="216">
        <v>0</v>
      </c>
      <c r="R375" s="216">
        <f>Q375*H375</f>
        <v>0</v>
      </c>
      <c r="S375" s="216">
        <v>0</v>
      </c>
      <c r="T375" s="217">
        <f>S375*H375</f>
        <v>0</v>
      </c>
      <c r="U375" s="41"/>
      <c r="V375" s="41"/>
      <c r="W375" s="41"/>
      <c r="X375" s="41"/>
      <c r="Y375" s="41"/>
      <c r="Z375" s="41"/>
      <c r="AA375" s="41"/>
      <c r="AB375" s="41"/>
      <c r="AC375" s="41"/>
      <c r="AD375" s="41"/>
      <c r="AE375" s="41"/>
      <c r="AR375" s="218" t="s">
        <v>133</v>
      </c>
      <c r="AT375" s="218" t="s">
        <v>128</v>
      </c>
      <c r="AU375" s="218" t="s">
        <v>78</v>
      </c>
      <c r="AY375" s="20" t="s">
        <v>126</v>
      </c>
      <c r="BE375" s="219">
        <f>IF(N375="základní",J375,0)</f>
        <v>0</v>
      </c>
      <c r="BF375" s="219">
        <f>IF(N375="snížená",J375,0)</f>
        <v>0</v>
      </c>
      <c r="BG375" s="219">
        <f>IF(N375="zákl. přenesená",J375,0)</f>
        <v>0</v>
      </c>
      <c r="BH375" s="219">
        <f>IF(N375="sníž. přenesená",J375,0)</f>
        <v>0</v>
      </c>
      <c r="BI375" s="219">
        <f>IF(N375="nulová",J375,0)</f>
        <v>0</v>
      </c>
      <c r="BJ375" s="20" t="s">
        <v>76</v>
      </c>
      <c r="BK375" s="219">
        <f>ROUND(I375*H375,2)</f>
        <v>0</v>
      </c>
      <c r="BL375" s="20" t="s">
        <v>133</v>
      </c>
      <c r="BM375" s="218" t="s">
        <v>435</v>
      </c>
    </row>
    <row r="376" s="2" customFormat="1">
      <c r="A376" s="41"/>
      <c r="B376" s="42"/>
      <c r="C376" s="43"/>
      <c r="D376" s="264" t="s">
        <v>152</v>
      </c>
      <c r="E376" s="43"/>
      <c r="F376" s="265" t="s">
        <v>436</v>
      </c>
      <c r="G376" s="43"/>
      <c r="H376" s="43"/>
      <c r="I376" s="266"/>
      <c r="J376" s="43"/>
      <c r="K376" s="43"/>
      <c r="L376" s="47"/>
      <c r="M376" s="267"/>
      <c r="N376" s="268"/>
      <c r="O376" s="87"/>
      <c r="P376" s="87"/>
      <c r="Q376" s="87"/>
      <c r="R376" s="87"/>
      <c r="S376" s="87"/>
      <c r="T376" s="88"/>
      <c r="U376" s="41"/>
      <c r="V376" s="41"/>
      <c r="W376" s="41"/>
      <c r="X376" s="41"/>
      <c r="Y376" s="41"/>
      <c r="Z376" s="41"/>
      <c r="AA376" s="41"/>
      <c r="AB376" s="41"/>
      <c r="AC376" s="41"/>
      <c r="AD376" s="41"/>
      <c r="AE376" s="41"/>
      <c r="AT376" s="20" t="s">
        <v>152</v>
      </c>
      <c r="AU376" s="20" t="s">
        <v>78</v>
      </c>
    </row>
    <row r="377" s="13" customFormat="1">
      <c r="A377" s="13"/>
      <c r="B377" s="220"/>
      <c r="C377" s="221"/>
      <c r="D377" s="222" t="s">
        <v>134</v>
      </c>
      <c r="E377" s="223" t="s">
        <v>19</v>
      </c>
      <c r="F377" s="224" t="s">
        <v>437</v>
      </c>
      <c r="G377" s="221"/>
      <c r="H377" s="225">
        <v>26.48</v>
      </c>
      <c r="I377" s="226"/>
      <c r="J377" s="221"/>
      <c r="K377" s="221"/>
      <c r="L377" s="227"/>
      <c r="M377" s="228"/>
      <c r="N377" s="229"/>
      <c r="O377" s="229"/>
      <c r="P377" s="229"/>
      <c r="Q377" s="229"/>
      <c r="R377" s="229"/>
      <c r="S377" s="229"/>
      <c r="T377" s="230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31" t="s">
        <v>134</v>
      </c>
      <c r="AU377" s="231" t="s">
        <v>78</v>
      </c>
      <c r="AV377" s="13" t="s">
        <v>78</v>
      </c>
      <c r="AW377" s="13" t="s">
        <v>135</v>
      </c>
      <c r="AX377" s="13" t="s">
        <v>68</v>
      </c>
      <c r="AY377" s="231" t="s">
        <v>126</v>
      </c>
    </row>
    <row r="378" s="15" customFormat="1">
      <c r="A378" s="15"/>
      <c r="B378" s="242"/>
      <c r="C378" s="243"/>
      <c r="D378" s="222" t="s">
        <v>134</v>
      </c>
      <c r="E378" s="244" t="s">
        <v>19</v>
      </c>
      <c r="F378" s="245" t="s">
        <v>137</v>
      </c>
      <c r="G378" s="243"/>
      <c r="H378" s="246">
        <v>26.48</v>
      </c>
      <c r="I378" s="247"/>
      <c r="J378" s="243"/>
      <c r="K378" s="243"/>
      <c r="L378" s="248"/>
      <c r="M378" s="249"/>
      <c r="N378" s="250"/>
      <c r="O378" s="250"/>
      <c r="P378" s="250"/>
      <c r="Q378" s="250"/>
      <c r="R378" s="250"/>
      <c r="S378" s="250"/>
      <c r="T378" s="251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T378" s="252" t="s">
        <v>134</v>
      </c>
      <c r="AU378" s="252" t="s">
        <v>78</v>
      </c>
      <c r="AV378" s="15" t="s">
        <v>138</v>
      </c>
      <c r="AW378" s="15" t="s">
        <v>135</v>
      </c>
      <c r="AX378" s="15" t="s">
        <v>68</v>
      </c>
      <c r="AY378" s="252" t="s">
        <v>126</v>
      </c>
    </row>
    <row r="379" s="16" customFormat="1">
      <c r="A379" s="16"/>
      <c r="B379" s="253"/>
      <c r="C379" s="254"/>
      <c r="D379" s="222" t="s">
        <v>134</v>
      </c>
      <c r="E379" s="255" t="s">
        <v>19</v>
      </c>
      <c r="F379" s="256" t="s">
        <v>139</v>
      </c>
      <c r="G379" s="254"/>
      <c r="H379" s="257">
        <v>26.48</v>
      </c>
      <c r="I379" s="258"/>
      <c r="J379" s="254"/>
      <c r="K379" s="254"/>
      <c r="L379" s="259"/>
      <c r="M379" s="260"/>
      <c r="N379" s="261"/>
      <c r="O379" s="261"/>
      <c r="P379" s="261"/>
      <c r="Q379" s="261"/>
      <c r="R379" s="261"/>
      <c r="S379" s="261"/>
      <c r="T379" s="262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T379" s="263" t="s">
        <v>134</v>
      </c>
      <c r="AU379" s="263" t="s">
        <v>78</v>
      </c>
      <c r="AV379" s="16" t="s">
        <v>133</v>
      </c>
      <c r="AW379" s="16" t="s">
        <v>135</v>
      </c>
      <c r="AX379" s="16" t="s">
        <v>76</v>
      </c>
      <c r="AY379" s="263" t="s">
        <v>126</v>
      </c>
    </row>
    <row r="380" s="2" customFormat="1" ht="21.75" customHeight="1">
      <c r="A380" s="41"/>
      <c r="B380" s="42"/>
      <c r="C380" s="207" t="s">
        <v>438</v>
      </c>
      <c r="D380" s="207" t="s">
        <v>128</v>
      </c>
      <c r="E380" s="208" t="s">
        <v>439</v>
      </c>
      <c r="F380" s="209" t="s">
        <v>440</v>
      </c>
      <c r="G380" s="210" t="s">
        <v>196</v>
      </c>
      <c r="H380" s="211">
        <v>3.3100000000000001</v>
      </c>
      <c r="I380" s="212"/>
      <c r="J380" s="213">
        <f>ROUND(I380*H380,2)</f>
        <v>0</v>
      </c>
      <c r="K380" s="209" t="s">
        <v>150</v>
      </c>
      <c r="L380" s="47"/>
      <c r="M380" s="214" t="s">
        <v>19</v>
      </c>
      <c r="N380" s="215" t="s">
        <v>39</v>
      </c>
      <c r="O380" s="87"/>
      <c r="P380" s="216">
        <f>O380*H380</f>
        <v>0</v>
      </c>
      <c r="Q380" s="216">
        <v>0</v>
      </c>
      <c r="R380" s="216">
        <f>Q380*H380</f>
        <v>0</v>
      </c>
      <c r="S380" s="216">
        <v>0</v>
      </c>
      <c r="T380" s="217">
        <f>S380*H380</f>
        <v>0</v>
      </c>
      <c r="U380" s="41"/>
      <c r="V380" s="41"/>
      <c r="W380" s="41"/>
      <c r="X380" s="41"/>
      <c r="Y380" s="41"/>
      <c r="Z380" s="41"/>
      <c r="AA380" s="41"/>
      <c r="AB380" s="41"/>
      <c r="AC380" s="41"/>
      <c r="AD380" s="41"/>
      <c r="AE380" s="41"/>
      <c r="AR380" s="218" t="s">
        <v>133</v>
      </c>
      <c r="AT380" s="218" t="s">
        <v>128</v>
      </c>
      <c r="AU380" s="218" t="s">
        <v>78</v>
      </c>
      <c r="AY380" s="20" t="s">
        <v>126</v>
      </c>
      <c r="BE380" s="219">
        <f>IF(N380="základní",J380,0)</f>
        <v>0</v>
      </c>
      <c r="BF380" s="219">
        <f>IF(N380="snížená",J380,0)</f>
        <v>0</v>
      </c>
      <c r="BG380" s="219">
        <f>IF(N380="zákl. přenesená",J380,0)</f>
        <v>0</v>
      </c>
      <c r="BH380" s="219">
        <f>IF(N380="sníž. přenesená",J380,0)</f>
        <v>0</v>
      </c>
      <c r="BI380" s="219">
        <f>IF(N380="nulová",J380,0)</f>
        <v>0</v>
      </c>
      <c r="BJ380" s="20" t="s">
        <v>76</v>
      </c>
      <c r="BK380" s="219">
        <f>ROUND(I380*H380,2)</f>
        <v>0</v>
      </c>
      <c r="BL380" s="20" t="s">
        <v>133</v>
      </c>
      <c r="BM380" s="218" t="s">
        <v>441</v>
      </c>
    </row>
    <row r="381" s="2" customFormat="1">
      <c r="A381" s="41"/>
      <c r="B381" s="42"/>
      <c r="C381" s="43"/>
      <c r="D381" s="264" t="s">
        <v>152</v>
      </c>
      <c r="E381" s="43"/>
      <c r="F381" s="265" t="s">
        <v>442</v>
      </c>
      <c r="G381" s="43"/>
      <c r="H381" s="43"/>
      <c r="I381" s="266"/>
      <c r="J381" s="43"/>
      <c r="K381" s="43"/>
      <c r="L381" s="47"/>
      <c r="M381" s="267"/>
      <c r="N381" s="268"/>
      <c r="O381" s="87"/>
      <c r="P381" s="87"/>
      <c r="Q381" s="87"/>
      <c r="R381" s="87"/>
      <c r="S381" s="87"/>
      <c r="T381" s="88"/>
      <c r="U381" s="41"/>
      <c r="V381" s="41"/>
      <c r="W381" s="41"/>
      <c r="X381" s="41"/>
      <c r="Y381" s="41"/>
      <c r="Z381" s="41"/>
      <c r="AA381" s="41"/>
      <c r="AB381" s="41"/>
      <c r="AC381" s="41"/>
      <c r="AD381" s="41"/>
      <c r="AE381" s="41"/>
      <c r="AT381" s="20" t="s">
        <v>152</v>
      </c>
      <c r="AU381" s="20" t="s">
        <v>78</v>
      </c>
    </row>
    <row r="382" s="13" customFormat="1">
      <c r="A382" s="13"/>
      <c r="B382" s="220"/>
      <c r="C382" s="221"/>
      <c r="D382" s="222" t="s">
        <v>134</v>
      </c>
      <c r="E382" s="223" t="s">
        <v>19</v>
      </c>
      <c r="F382" s="224" t="s">
        <v>443</v>
      </c>
      <c r="G382" s="221"/>
      <c r="H382" s="225">
        <v>3.3100000000000001</v>
      </c>
      <c r="I382" s="226"/>
      <c r="J382" s="221"/>
      <c r="K382" s="221"/>
      <c r="L382" s="227"/>
      <c r="M382" s="228"/>
      <c r="N382" s="229"/>
      <c r="O382" s="229"/>
      <c r="P382" s="229"/>
      <c r="Q382" s="229"/>
      <c r="R382" s="229"/>
      <c r="S382" s="229"/>
      <c r="T382" s="230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31" t="s">
        <v>134</v>
      </c>
      <c r="AU382" s="231" t="s">
        <v>78</v>
      </c>
      <c r="AV382" s="13" t="s">
        <v>78</v>
      </c>
      <c r="AW382" s="13" t="s">
        <v>135</v>
      </c>
      <c r="AX382" s="13" t="s">
        <v>68</v>
      </c>
      <c r="AY382" s="231" t="s">
        <v>126</v>
      </c>
    </row>
    <row r="383" s="15" customFormat="1">
      <c r="A383" s="15"/>
      <c r="B383" s="242"/>
      <c r="C383" s="243"/>
      <c r="D383" s="222" t="s">
        <v>134</v>
      </c>
      <c r="E383" s="244" t="s">
        <v>19</v>
      </c>
      <c r="F383" s="245" t="s">
        <v>137</v>
      </c>
      <c r="G383" s="243"/>
      <c r="H383" s="246">
        <v>3.3100000000000001</v>
      </c>
      <c r="I383" s="247"/>
      <c r="J383" s="243"/>
      <c r="K383" s="243"/>
      <c r="L383" s="248"/>
      <c r="M383" s="249"/>
      <c r="N383" s="250"/>
      <c r="O383" s="250"/>
      <c r="P383" s="250"/>
      <c r="Q383" s="250"/>
      <c r="R383" s="250"/>
      <c r="S383" s="250"/>
      <c r="T383" s="251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T383" s="252" t="s">
        <v>134</v>
      </c>
      <c r="AU383" s="252" t="s">
        <v>78</v>
      </c>
      <c r="AV383" s="15" t="s">
        <v>138</v>
      </c>
      <c r="AW383" s="15" t="s">
        <v>135</v>
      </c>
      <c r="AX383" s="15" t="s">
        <v>68</v>
      </c>
      <c r="AY383" s="252" t="s">
        <v>126</v>
      </c>
    </row>
    <row r="384" s="16" customFormat="1">
      <c r="A384" s="16"/>
      <c r="B384" s="253"/>
      <c r="C384" s="254"/>
      <c r="D384" s="222" t="s">
        <v>134</v>
      </c>
      <c r="E384" s="255" t="s">
        <v>19</v>
      </c>
      <c r="F384" s="256" t="s">
        <v>139</v>
      </c>
      <c r="G384" s="254"/>
      <c r="H384" s="257">
        <v>3.3100000000000001</v>
      </c>
      <c r="I384" s="258"/>
      <c r="J384" s="254"/>
      <c r="K384" s="254"/>
      <c r="L384" s="259"/>
      <c r="M384" s="260"/>
      <c r="N384" s="261"/>
      <c r="O384" s="261"/>
      <c r="P384" s="261"/>
      <c r="Q384" s="261"/>
      <c r="R384" s="261"/>
      <c r="S384" s="261"/>
      <c r="T384" s="262"/>
      <c r="U384" s="16"/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T384" s="263" t="s">
        <v>134</v>
      </c>
      <c r="AU384" s="263" t="s">
        <v>78</v>
      </c>
      <c r="AV384" s="16" t="s">
        <v>133</v>
      </c>
      <c r="AW384" s="16" t="s">
        <v>135</v>
      </c>
      <c r="AX384" s="16" t="s">
        <v>76</v>
      </c>
      <c r="AY384" s="263" t="s">
        <v>126</v>
      </c>
    </row>
    <row r="385" s="12" customFormat="1" ht="22.8" customHeight="1">
      <c r="A385" s="12"/>
      <c r="B385" s="191"/>
      <c r="C385" s="192"/>
      <c r="D385" s="193" t="s">
        <v>67</v>
      </c>
      <c r="E385" s="205" t="s">
        <v>444</v>
      </c>
      <c r="F385" s="205" t="s">
        <v>445</v>
      </c>
      <c r="G385" s="192"/>
      <c r="H385" s="192"/>
      <c r="I385" s="195"/>
      <c r="J385" s="206">
        <f>BK385</f>
        <v>0</v>
      </c>
      <c r="K385" s="192"/>
      <c r="L385" s="197"/>
      <c r="M385" s="198"/>
      <c r="N385" s="199"/>
      <c r="O385" s="199"/>
      <c r="P385" s="200">
        <f>SUM(P386:P387)</f>
        <v>0</v>
      </c>
      <c r="Q385" s="199"/>
      <c r="R385" s="200">
        <f>SUM(R386:R387)</f>
        <v>0</v>
      </c>
      <c r="S385" s="199"/>
      <c r="T385" s="201">
        <f>SUM(T386:T387)</f>
        <v>0</v>
      </c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R385" s="202" t="s">
        <v>76</v>
      </c>
      <c r="AT385" s="203" t="s">
        <v>67</v>
      </c>
      <c r="AU385" s="203" t="s">
        <v>76</v>
      </c>
      <c r="AY385" s="202" t="s">
        <v>126</v>
      </c>
      <c r="BK385" s="204">
        <f>SUM(BK386:BK387)</f>
        <v>0</v>
      </c>
    </row>
    <row r="386" s="2" customFormat="1" ht="16.5" customHeight="1">
      <c r="A386" s="41"/>
      <c r="B386" s="42"/>
      <c r="C386" s="207" t="s">
        <v>295</v>
      </c>
      <c r="D386" s="207" t="s">
        <v>128</v>
      </c>
      <c r="E386" s="208" t="s">
        <v>446</v>
      </c>
      <c r="F386" s="209" t="s">
        <v>447</v>
      </c>
      <c r="G386" s="210" t="s">
        <v>196</v>
      </c>
      <c r="H386" s="211">
        <v>58.651000000000003</v>
      </c>
      <c r="I386" s="212"/>
      <c r="J386" s="213">
        <f>ROUND(I386*H386,2)</f>
        <v>0</v>
      </c>
      <c r="K386" s="209" t="s">
        <v>150</v>
      </c>
      <c r="L386" s="47"/>
      <c r="M386" s="214" t="s">
        <v>19</v>
      </c>
      <c r="N386" s="215" t="s">
        <v>39</v>
      </c>
      <c r="O386" s="87"/>
      <c r="P386" s="216">
        <f>O386*H386</f>
        <v>0</v>
      </c>
      <c r="Q386" s="216">
        <v>0</v>
      </c>
      <c r="R386" s="216">
        <f>Q386*H386</f>
        <v>0</v>
      </c>
      <c r="S386" s="216">
        <v>0</v>
      </c>
      <c r="T386" s="217">
        <f>S386*H386</f>
        <v>0</v>
      </c>
      <c r="U386" s="41"/>
      <c r="V386" s="41"/>
      <c r="W386" s="41"/>
      <c r="X386" s="41"/>
      <c r="Y386" s="41"/>
      <c r="Z386" s="41"/>
      <c r="AA386" s="41"/>
      <c r="AB386" s="41"/>
      <c r="AC386" s="41"/>
      <c r="AD386" s="41"/>
      <c r="AE386" s="41"/>
      <c r="AR386" s="218" t="s">
        <v>133</v>
      </c>
      <c r="AT386" s="218" t="s">
        <v>128</v>
      </c>
      <c r="AU386" s="218" t="s">
        <v>78</v>
      </c>
      <c r="AY386" s="20" t="s">
        <v>126</v>
      </c>
      <c r="BE386" s="219">
        <f>IF(N386="základní",J386,0)</f>
        <v>0</v>
      </c>
      <c r="BF386" s="219">
        <f>IF(N386="snížená",J386,0)</f>
        <v>0</v>
      </c>
      <c r="BG386" s="219">
        <f>IF(N386="zákl. přenesená",J386,0)</f>
        <v>0</v>
      </c>
      <c r="BH386" s="219">
        <f>IF(N386="sníž. přenesená",J386,0)</f>
        <v>0</v>
      </c>
      <c r="BI386" s="219">
        <f>IF(N386="nulová",J386,0)</f>
        <v>0</v>
      </c>
      <c r="BJ386" s="20" t="s">
        <v>76</v>
      </c>
      <c r="BK386" s="219">
        <f>ROUND(I386*H386,2)</f>
        <v>0</v>
      </c>
      <c r="BL386" s="20" t="s">
        <v>133</v>
      </c>
      <c r="BM386" s="218" t="s">
        <v>448</v>
      </c>
    </row>
    <row r="387" s="2" customFormat="1">
      <c r="A387" s="41"/>
      <c r="B387" s="42"/>
      <c r="C387" s="43"/>
      <c r="D387" s="264" t="s">
        <v>152</v>
      </c>
      <c r="E387" s="43"/>
      <c r="F387" s="265" t="s">
        <v>449</v>
      </c>
      <c r="G387" s="43"/>
      <c r="H387" s="43"/>
      <c r="I387" s="266"/>
      <c r="J387" s="43"/>
      <c r="K387" s="43"/>
      <c r="L387" s="47"/>
      <c r="M387" s="267"/>
      <c r="N387" s="268"/>
      <c r="O387" s="87"/>
      <c r="P387" s="87"/>
      <c r="Q387" s="87"/>
      <c r="R387" s="87"/>
      <c r="S387" s="87"/>
      <c r="T387" s="88"/>
      <c r="U387" s="41"/>
      <c r="V387" s="41"/>
      <c r="W387" s="41"/>
      <c r="X387" s="41"/>
      <c r="Y387" s="41"/>
      <c r="Z387" s="41"/>
      <c r="AA387" s="41"/>
      <c r="AB387" s="41"/>
      <c r="AC387" s="41"/>
      <c r="AD387" s="41"/>
      <c r="AE387" s="41"/>
      <c r="AT387" s="20" t="s">
        <v>152</v>
      </c>
      <c r="AU387" s="20" t="s">
        <v>78</v>
      </c>
    </row>
    <row r="388" s="12" customFormat="1" ht="25.92" customHeight="1">
      <c r="A388" s="12"/>
      <c r="B388" s="191"/>
      <c r="C388" s="192"/>
      <c r="D388" s="193" t="s">
        <v>67</v>
      </c>
      <c r="E388" s="194" t="s">
        <v>450</v>
      </c>
      <c r="F388" s="194" t="s">
        <v>451</v>
      </c>
      <c r="G388" s="192"/>
      <c r="H388" s="192"/>
      <c r="I388" s="195"/>
      <c r="J388" s="196">
        <f>BK388</f>
        <v>0</v>
      </c>
      <c r="K388" s="192"/>
      <c r="L388" s="197"/>
      <c r="M388" s="198"/>
      <c r="N388" s="199"/>
      <c r="O388" s="199"/>
      <c r="P388" s="200">
        <f>P389+P414+P457</f>
        <v>0</v>
      </c>
      <c r="Q388" s="199"/>
      <c r="R388" s="200">
        <f>R389+R414+R457</f>
        <v>0</v>
      </c>
      <c r="S388" s="199"/>
      <c r="T388" s="201">
        <f>T389+T414+T457</f>
        <v>0</v>
      </c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R388" s="202" t="s">
        <v>78</v>
      </c>
      <c r="AT388" s="203" t="s">
        <v>67</v>
      </c>
      <c r="AU388" s="203" t="s">
        <v>68</v>
      </c>
      <c r="AY388" s="202" t="s">
        <v>126</v>
      </c>
      <c r="BK388" s="204">
        <f>BK389+BK414+BK457</f>
        <v>0</v>
      </c>
    </row>
    <row r="389" s="12" customFormat="1" ht="22.8" customHeight="1">
      <c r="A389" s="12"/>
      <c r="B389" s="191"/>
      <c r="C389" s="192"/>
      <c r="D389" s="193" t="s">
        <v>67</v>
      </c>
      <c r="E389" s="205" t="s">
        <v>452</v>
      </c>
      <c r="F389" s="205" t="s">
        <v>453</v>
      </c>
      <c r="G389" s="192"/>
      <c r="H389" s="192"/>
      <c r="I389" s="195"/>
      <c r="J389" s="206">
        <f>BK389</f>
        <v>0</v>
      </c>
      <c r="K389" s="192"/>
      <c r="L389" s="197"/>
      <c r="M389" s="198"/>
      <c r="N389" s="199"/>
      <c r="O389" s="199"/>
      <c r="P389" s="200">
        <f>SUM(P390:P413)</f>
        <v>0</v>
      </c>
      <c r="Q389" s="199"/>
      <c r="R389" s="200">
        <f>SUM(R390:R413)</f>
        <v>0</v>
      </c>
      <c r="S389" s="199"/>
      <c r="T389" s="201">
        <f>SUM(T390:T413)</f>
        <v>0</v>
      </c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R389" s="202" t="s">
        <v>78</v>
      </c>
      <c r="AT389" s="203" t="s">
        <v>67</v>
      </c>
      <c r="AU389" s="203" t="s">
        <v>76</v>
      </c>
      <c r="AY389" s="202" t="s">
        <v>126</v>
      </c>
      <c r="BK389" s="204">
        <f>SUM(BK390:BK413)</f>
        <v>0</v>
      </c>
    </row>
    <row r="390" s="2" customFormat="1" ht="16.5" customHeight="1">
      <c r="A390" s="41"/>
      <c r="B390" s="42"/>
      <c r="C390" s="207" t="s">
        <v>454</v>
      </c>
      <c r="D390" s="207" t="s">
        <v>128</v>
      </c>
      <c r="E390" s="208" t="s">
        <v>455</v>
      </c>
      <c r="F390" s="209" t="s">
        <v>456</v>
      </c>
      <c r="G390" s="210" t="s">
        <v>144</v>
      </c>
      <c r="H390" s="211">
        <v>6</v>
      </c>
      <c r="I390" s="212"/>
      <c r="J390" s="213">
        <f>ROUND(I390*H390,2)</f>
        <v>0</v>
      </c>
      <c r="K390" s="209" t="s">
        <v>132</v>
      </c>
      <c r="L390" s="47"/>
      <c r="M390" s="214" t="s">
        <v>19</v>
      </c>
      <c r="N390" s="215" t="s">
        <v>39</v>
      </c>
      <c r="O390" s="87"/>
      <c r="P390" s="216">
        <f>O390*H390</f>
        <v>0</v>
      </c>
      <c r="Q390" s="216">
        <v>0</v>
      </c>
      <c r="R390" s="216">
        <f>Q390*H390</f>
        <v>0</v>
      </c>
      <c r="S390" s="216">
        <v>0</v>
      </c>
      <c r="T390" s="217">
        <f>S390*H390</f>
        <v>0</v>
      </c>
      <c r="U390" s="41"/>
      <c r="V390" s="41"/>
      <c r="W390" s="41"/>
      <c r="X390" s="41"/>
      <c r="Y390" s="41"/>
      <c r="Z390" s="41"/>
      <c r="AA390" s="41"/>
      <c r="AB390" s="41"/>
      <c r="AC390" s="41"/>
      <c r="AD390" s="41"/>
      <c r="AE390" s="41"/>
      <c r="AR390" s="218" t="s">
        <v>180</v>
      </c>
      <c r="AT390" s="218" t="s">
        <v>128</v>
      </c>
      <c r="AU390" s="218" t="s">
        <v>78</v>
      </c>
      <c r="AY390" s="20" t="s">
        <v>126</v>
      </c>
      <c r="BE390" s="219">
        <f>IF(N390="základní",J390,0)</f>
        <v>0</v>
      </c>
      <c r="BF390" s="219">
        <f>IF(N390="snížená",J390,0)</f>
        <v>0</v>
      </c>
      <c r="BG390" s="219">
        <f>IF(N390="zákl. přenesená",J390,0)</f>
        <v>0</v>
      </c>
      <c r="BH390" s="219">
        <f>IF(N390="sníž. přenesená",J390,0)</f>
        <v>0</v>
      </c>
      <c r="BI390" s="219">
        <f>IF(N390="nulová",J390,0)</f>
        <v>0</v>
      </c>
      <c r="BJ390" s="20" t="s">
        <v>76</v>
      </c>
      <c r="BK390" s="219">
        <f>ROUND(I390*H390,2)</f>
        <v>0</v>
      </c>
      <c r="BL390" s="20" t="s">
        <v>180</v>
      </c>
      <c r="BM390" s="218" t="s">
        <v>457</v>
      </c>
    </row>
    <row r="391" s="13" customFormat="1">
      <c r="A391" s="13"/>
      <c r="B391" s="220"/>
      <c r="C391" s="221"/>
      <c r="D391" s="222" t="s">
        <v>134</v>
      </c>
      <c r="E391" s="223" t="s">
        <v>19</v>
      </c>
      <c r="F391" s="224" t="s">
        <v>145</v>
      </c>
      <c r="G391" s="221"/>
      <c r="H391" s="225">
        <v>6</v>
      </c>
      <c r="I391" s="226"/>
      <c r="J391" s="221"/>
      <c r="K391" s="221"/>
      <c r="L391" s="227"/>
      <c r="M391" s="228"/>
      <c r="N391" s="229"/>
      <c r="O391" s="229"/>
      <c r="P391" s="229"/>
      <c r="Q391" s="229"/>
      <c r="R391" s="229"/>
      <c r="S391" s="229"/>
      <c r="T391" s="230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31" t="s">
        <v>134</v>
      </c>
      <c r="AU391" s="231" t="s">
        <v>78</v>
      </c>
      <c r="AV391" s="13" t="s">
        <v>78</v>
      </c>
      <c r="AW391" s="13" t="s">
        <v>135</v>
      </c>
      <c r="AX391" s="13" t="s">
        <v>68</v>
      </c>
      <c r="AY391" s="231" t="s">
        <v>126</v>
      </c>
    </row>
    <row r="392" s="14" customFormat="1">
      <c r="A392" s="14"/>
      <c r="B392" s="232"/>
      <c r="C392" s="233"/>
      <c r="D392" s="222" t="s">
        <v>134</v>
      </c>
      <c r="E392" s="234" t="s">
        <v>19</v>
      </c>
      <c r="F392" s="235" t="s">
        <v>412</v>
      </c>
      <c r="G392" s="233"/>
      <c r="H392" s="234" t="s">
        <v>19</v>
      </c>
      <c r="I392" s="236"/>
      <c r="J392" s="233"/>
      <c r="K392" s="233"/>
      <c r="L392" s="237"/>
      <c r="M392" s="238"/>
      <c r="N392" s="239"/>
      <c r="O392" s="239"/>
      <c r="P392" s="239"/>
      <c r="Q392" s="239"/>
      <c r="R392" s="239"/>
      <c r="S392" s="239"/>
      <c r="T392" s="240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41" t="s">
        <v>134</v>
      </c>
      <c r="AU392" s="241" t="s">
        <v>78</v>
      </c>
      <c r="AV392" s="14" t="s">
        <v>76</v>
      </c>
      <c r="AW392" s="14" t="s">
        <v>135</v>
      </c>
      <c r="AX392" s="14" t="s">
        <v>68</v>
      </c>
      <c r="AY392" s="241" t="s">
        <v>126</v>
      </c>
    </row>
    <row r="393" s="15" customFormat="1">
      <c r="A393" s="15"/>
      <c r="B393" s="242"/>
      <c r="C393" s="243"/>
      <c r="D393" s="222" t="s">
        <v>134</v>
      </c>
      <c r="E393" s="244" t="s">
        <v>19</v>
      </c>
      <c r="F393" s="245" t="s">
        <v>137</v>
      </c>
      <c r="G393" s="243"/>
      <c r="H393" s="246">
        <v>6</v>
      </c>
      <c r="I393" s="247"/>
      <c r="J393" s="243"/>
      <c r="K393" s="243"/>
      <c r="L393" s="248"/>
      <c r="M393" s="249"/>
      <c r="N393" s="250"/>
      <c r="O393" s="250"/>
      <c r="P393" s="250"/>
      <c r="Q393" s="250"/>
      <c r="R393" s="250"/>
      <c r="S393" s="250"/>
      <c r="T393" s="251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T393" s="252" t="s">
        <v>134</v>
      </c>
      <c r="AU393" s="252" t="s">
        <v>78</v>
      </c>
      <c r="AV393" s="15" t="s">
        <v>138</v>
      </c>
      <c r="AW393" s="15" t="s">
        <v>135</v>
      </c>
      <c r="AX393" s="15" t="s">
        <v>68</v>
      </c>
      <c r="AY393" s="252" t="s">
        <v>126</v>
      </c>
    </row>
    <row r="394" s="16" customFormat="1">
      <c r="A394" s="16"/>
      <c r="B394" s="253"/>
      <c r="C394" s="254"/>
      <c r="D394" s="222" t="s">
        <v>134</v>
      </c>
      <c r="E394" s="255" t="s">
        <v>19</v>
      </c>
      <c r="F394" s="256" t="s">
        <v>139</v>
      </c>
      <c r="G394" s="254"/>
      <c r="H394" s="257">
        <v>6</v>
      </c>
      <c r="I394" s="258"/>
      <c r="J394" s="254"/>
      <c r="K394" s="254"/>
      <c r="L394" s="259"/>
      <c r="M394" s="260"/>
      <c r="N394" s="261"/>
      <c r="O394" s="261"/>
      <c r="P394" s="261"/>
      <c r="Q394" s="261"/>
      <c r="R394" s="261"/>
      <c r="S394" s="261"/>
      <c r="T394" s="262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T394" s="263" t="s">
        <v>134</v>
      </c>
      <c r="AU394" s="263" t="s">
        <v>78</v>
      </c>
      <c r="AV394" s="16" t="s">
        <v>133</v>
      </c>
      <c r="AW394" s="16" t="s">
        <v>135</v>
      </c>
      <c r="AX394" s="16" t="s">
        <v>76</v>
      </c>
      <c r="AY394" s="263" t="s">
        <v>126</v>
      </c>
    </row>
    <row r="395" s="2" customFormat="1" ht="21.75" customHeight="1">
      <c r="A395" s="41"/>
      <c r="B395" s="42"/>
      <c r="C395" s="207" t="s">
        <v>299</v>
      </c>
      <c r="D395" s="207" t="s">
        <v>128</v>
      </c>
      <c r="E395" s="208" t="s">
        <v>458</v>
      </c>
      <c r="F395" s="209" t="s">
        <v>459</v>
      </c>
      <c r="G395" s="210" t="s">
        <v>144</v>
      </c>
      <c r="H395" s="211">
        <v>6</v>
      </c>
      <c r="I395" s="212"/>
      <c r="J395" s="213">
        <f>ROUND(I395*H395,2)</f>
        <v>0</v>
      </c>
      <c r="K395" s="209" t="s">
        <v>150</v>
      </c>
      <c r="L395" s="47"/>
      <c r="M395" s="214" t="s">
        <v>19</v>
      </c>
      <c r="N395" s="215" t="s">
        <v>39</v>
      </c>
      <c r="O395" s="87"/>
      <c r="P395" s="216">
        <f>O395*H395</f>
        <v>0</v>
      </c>
      <c r="Q395" s="216">
        <v>0</v>
      </c>
      <c r="R395" s="216">
        <f>Q395*H395</f>
        <v>0</v>
      </c>
      <c r="S395" s="216">
        <v>0</v>
      </c>
      <c r="T395" s="217">
        <f>S395*H395</f>
        <v>0</v>
      </c>
      <c r="U395" s="41"/>
      <c r="V395" s="41"/>
      <c r="W395" s="41"/>
      <c r="X395" s="41"/>
      <c r="Y395" s="41"/>
      <c r="Z395" s="41"/>
      <c r="AA395" s="41"/>
      <c r="AB395" s="41"/>
      <c r="AC395" s="41"/>
      <c r="AD395" s="41"/>
      <c r="AE395" s="41"/>
      <c r="AR395" s="218" t="s">
        <v>180</v>
      </c>
      <c r="AT395" s="218" t="s">
        <v>128</v>
      </c>
      <c r="AU395" s="218" t="s">
        <v>78</v>
      </c>
      <c r="AY395" s="20" t="s">
        <v>126</v>
      </c>
      <c r="BE395" s="219">
        <f>IF(N395="základní",J395,0)</f>
        <v>0</v>
      </c>
      <c r="BF395" s="219">
        <f>IF(N395="snížená",J395,0)</f>
        <v>0</v>
      </c>
      <c r="BG395" s="219">
        <f>IF(N395="zákl. přenesená",J395,0)</f>
        <v>0</v>
      </c>
      <c r="BH395" s="219">
        <f>IF(N395="sníž. přenesená",J395,0)</f>
        <v>0</v>
      </c>
      <c r="BI395" s="219">
        <f>IF(N395="nulová",J395,0)</f>
        <v>0</v>
      </c>
      <c r="BJ395" s="20" t="s">
        <v>76</v>
      </c>
      <c r="BK395" s="219">
        <f>ROUND(I395*H395,2)</f>
        <v>0</v>
      </c>
      <c r="BL395" s="20" t="s">
        <v>180</v>
      </c>
      <c r="BM395" s="218" t="s">
        <v>460</v>
      </c>
    </row>
    <row r="396" s="2" customFormat="1">
      <c r="A396" s="41"/>
      <c r="B396" s="42"/>
      <c r="C396" s="43"/>
      <c r="D396" s="264" t="s">
        <v>152</v>
      </c>
      <c r="E396" s="43"/>
      <c r="F396" s="265" t="s">
        <v>461</v>
      </c>
      <c r="G396" s="43"/>
      <c r="H396" s="43"/>
      <c r="I396" s="266"/>
      <c r="J396" s="43"/>
      <c r="K396" s="43"/>
      <c r="L396" s="47"/>
      <c r="M396" s="267"/>
      <c r="N396" s="268"/>
      <c r="O396" s="87"/>
      <c r="P396" s="87"/>
      <c r="Q396" s="87"/>
      <c r="R396" s="87"/>
      <c r="S396" s="87"/>
      <c r="T396" s="88"/>
      <c r="U396" s="41"/>
      <c r="V396" s="41"/>
      <c r="W396" s="41"/>
      <c r="X396" s="41"/>
      <c r="Y396" s="41"/>
      <c r="Z396" s="41"/>
      <c r="AA396" s="41"/>
      <c r="AB396" s="41"/>
      <c r="AC396" s="41"/>
      <c r="AD396" s="41"/>
      <c r="AE396" s="41"/>
      <c r="AT396" s="20" t="s">
        <v>152</v>
      </c>
      <c r="AU396" s="20" t="s">
        <v>78</v>
      </c>
    </row>
    <row r="397" s="13" customFormat="1">
      <c r="A397" s="13"/>
      <c r="B397" s="220"/>
      <c r="C397" s="221"/>
      <c r="D397" s="222" t="s">
        <v>134</v>
      </c>
      <c r="E397" s="223" t="s">
        <v>19</v>
      </c>
      <c r="F397" s="224" t="s">
        <v>145</v>
      </c>
      <c r="G397" s="221"/>
      <c r="H397" s="225">
        <v>6</v>
      </c>
      <c r="I397" s="226"/>
      <c r="J397" s="221"/>
      <c r="K397" s="221"/>
      <c r="L397" s="227"/>
      <c r="M397" s="228"/>
      <c r="N397" s="229"/>
      <c r="O397" s="229"/>
      <c r="P397" s="229"/>
      <c r="Q397" s="229"/>
      <c r="R397" s="229"/>
      <c r="S397" s="229"/>
      <c r="T397" s="230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31" t="s">
        <v>134</v>
      </c>
      <c r="AU397" s="231" t="s">
        <v>78</v>
      </c>
      <c r="AV397" s="13" t="s">
        <v>78</v>
      </c>
      <c r="AW397" s="13" t="s">
        <v>135</v>
      </c>
      <c r="AX397" s="13" t="s">
        <v>68</v>
      </c>
      <c r="AY397" s="231" t="s">
        <v>126</v>
      </c>
    </row>
    <row r="398" s="14" customFormat="1">
      <c r="A398" s="14"/>
      <c r="B398" s="232"/>
      <c r="C398" s="233"/>
      <c r="D398" s="222" t="s">
        <v>134</v>
      </c>
      <c r="E398" s="234" t="s">
        <v>19</v>
      </c>
      <c r="F398" s="235" t="s">
        <v>462</v>
      </c>
      <c r="G398" s="233"/>
      <c r="H398" s="234" t="s">
        <v>19</v>
      </c>
      <c r="I398" s="236"/>
      <c r="J398" s="233"/>
      <c r="K398" s="233"/>
      <c r="L398" s="237"/>
      <c r="M398" s="238"/>
      <c r="N398" s="239"/>
      <c r="O398" s="239"/>
      <c r="P398" s="239"/>
      <c r="Q398" s="239"/>
      <c r="R398" s="239"/>
      <c r="S398" s="239"/>
      <c r="T398" s="240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41" t="s">
        <v>134</v>
      </c>
      <c r="AU398" s="241" t="s">
        <v>78</v>
      </c>
      <c r="AV398" s="14" t="s">
        <v>76</v>
      </c>
      <c r="AW398" s="14" t="s">
        <v>135</v>
      </c>
      <c r="AX398" s="14" t="s">
        <v>68</v>
      </c>
      <c r="AY398" s="241" t="s">
        <v>126</v>
      </c>
    </row>
    <row r="399" s="14" customFormat="1">
      <c r="A399" s="14"/>
      <c r="B399" s="232"/>
      <c r="C399" s="233"/>
      <c r="D399" s="222" t="s">
        <v>134</v>
      </c>
      <c r="E399" s="234" t="s">
        <v>19</v>
      </c>
      <c r="F399" s="235" t="s">
        <v>463</v>
      </c>
      <c r="G399" s="233"/>
      <c r="H399" s="234" t="s">
        <v>19</v>
      </c>
      <c r="I399" s="236"/>
      <c r="J399" s="233"/>
      <c r="K399" s="233"/>
      <c r="L399" s="237"/>
      <c r="M399" s="238"/>
      <c r="N399" s="239"/>
      <c r="O399" s="239"/>
      <c r="P399" s="239"/>
      <c r="Q399" s="239"/>
      <c r="R399" s="239"/>
      <c r="S399" s="239"/>
      <c r="T399" s="240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41" t="s">
        <v>134</v>
      </c>
      <c r="AU399" s="241" t="s">
        <v>78</v>
      </c>
      <c r="AV399" s="14" t="s">
        <v>76</v>
      </c>
      <c r="AW399" s="14" t="s">
        <v>135</v>
      </c>
      <c r="AX399" s="14" t="s">
        <v>68</v>
      </c>
      <c r="AY399" s="241" t="s">
        <v>126</v>
      </c>
    </row>
    <row r="400" s="15" customFormat="1">
      <c r="A400" s="15"/>
      <c r="B400" s="242"/>
      <c r="C400" s="243"/>
      <c r="D400" s="222" t="s">
        <v>134</v>
      </c>
      <c r="E400" s="244" t="s">
        <v>19</v>
      </c>
      <c r="F400" s="245" t="s">
        <v>137</v>
      </c>
      <c r="G400" s="243"/>
      <c r="H400" s="246">
        <v>6</v>
      </c>
      <c r="I400" s="247"/>
      <c r="J400" s="243"/>
      <c r="K400" s="243"/>
      <c r="L400" s="248"/>
      <c r="M400" s="249"/>
      <c r="N400" s="250"/>
      <c r="O400" s="250"/>
      <c r="P400" s="250"/>
      <c r="Q400" s="250"/>
      <c r="R400" s="250"/>
      <c r="S400" s="250"/>
      <c r="T400" s="251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T400" s="252" t="s">
        <v>134</v>
      </c>
      <c r="AU400" s="252" t="s">
        <v>78</v>
      </c>
      <c r="AV400" s="15" t="s">
        <v>138</v>
      </c>
      <c r="AW400" s="15" t="s">
        <v>135</v>
      </c>
      <c r="AX400" s="15" t="s">
        <v>68</v>
      </c>
      <c r="AY400" s="252" t="s">
        <v>126</v>
      </c>
    </row>
    <row r="401" s="16" customFormat="1">
      <c r="A401" s="16"/>
      <c r="B401" s="253"/>
      <c r="C401" s="254"/>
      <c r="D401" s="222" t="s">
        <v>134</v>
      </c>
      <c r="E401" s="255" t="s">
        <v>19</v>
      </c>
      <c r="F401" s="256" t="s">
        <v>139</v>
      </c>
      <c r="G401" s="254"/>
      <c r="H401" s="257">
        <v>6</v>
      </c>
      <c r="I401" s="258"/>
      <c r="J401" s="254"/>
      <c r="K401" s="254"/>
      <c r="L401" s="259"/>
      <c r="M401" s="260"/>
      <c r="N401" s="261"/>
      <c r="O401" s="261"/>
      <c r="P401" s="261"/>
      <c r="Q401" s="261"/>
      <c r="R401" s="261"/>
      <c r="S401" s="261"/>
      <c r="T401" s="262"/>
      <c r="U401" s="16"/>
      <c r="V401" s="16"/>
      <c r="W401" s="16"/>
      <c r="X401" s="16"/>
      <c r="Y401" s="16"/>
      <c r="Z401" s="16"/>
      <c r="AA401" s="16"/>
      <c r="AB401" s="16"/>
      <c r="AC401" s="16"/>
      <c r="AD401" s="16"/>
      <c r="AE401" s="16"/>
      <c r="AT401" s="263" t="s">
        <v>134</v>
      </c>
      <c r="AU401" s="263" t="s">
        <v>78</v>
      </c>
      <c r="AV401" s="16" t="s">
        <v>133</v>
      </c>
      <c r="AW401" s="16" t="s">
        <v>135</v>
      </c>
      <c r="AX401" s="16" t="s">
        <v>76</v>
      </c>
      <c r="AY401" s="263" t="s">
        <v>126</v>
      </c>
    </row>
    <row r="402" s="2" customFormat="1" ht="16.5" customHeight="1">
      <c r="A402" s="41"/>
      <c r="B402" s="42"/>
      <c r="C402" s="269" t="s">
        <v>464</v>
      </c>
      <c r="D402" s="269" t="s">
        <v>222</v>
      </c>
      <c r="E402" s="270" t="s">
        <v>465</v>
      </c>
      <c r="F402" s="271" t="s">
        <v>466</v>
      </c>
      <c r="G402" s="272" t="s">
        <v>158</v>
      </c>
      <c r="H402" s="273">
        <v>17.626000000000001</v>
      </c>
      <c r="I402" s="274"/>
      <c r="J402" s="275">
        <f>ROUND(I402*H402,2)</f>
        <v>0</v>
      </c>
      <c r="K402" s="271" t="s">
        <v>150</v>
      </c>
      <c r="L402" s="276"/>
      <c r="M402" s="277" t="s">
        <v>19</v>
      </c>
      <c r="N402" s="278" t="s">
        <v>39</v>
      </c>
      <c r="O402" s="87"/>
      <c r="P402" s="216">
        <f>O402*H402</f>
        <v>0</v>
      </c>
      <c r="Q402" s="216">
        <v>0</v>
      </c>
      <c r="R402" s="216">
        <f>Q402*H402</f>
        <v>0</v>
      </c>
      <c r="S402" s="216">
        <v>0</v>
      </c>
      <c r="T402" s="217">
        <f>S402*H402</f>
        <v>0</v>
      </c>
      <c r="U402" s="41"/>
      <c r="V402" s="41"/>
      <c r="W402" s="41"/>
      <c r="X402" s="41"/>
      <c r="Y402" s="41"/>
      <c r="Z402" s="41"/>
      <c r="AA402" s="41"/>
      <c r="AB402" s="41"/>
      <c r="AC402" s="41"/>
      <c r="AD402" s="41"/>
      <c r="AE402" s="41"/>
      <c r="AR402" s="218" t="s">
        <v>241</v>
      </c>
      <c r="AT402" s="218" t="s">
        <v>222</v>
      </c>
      <c r="AU402" s="218" t="s">
        <v>78</v>
      </c>
      <c r="AY402" s="20" t="s">
        <v>126</v>
      </c>
      <c r="BE402" s="219">
        <f>IF(N402="základní",J402,0)</f>
        <v>0</v>
      </c>
      <c r="BF402" s="219">
        <f>IF(N402="snížená",J402,0)</f>
        <v>0</v>
      </c>
      <c r="BG402" s="219">
        <f>IF(N402="zákl. přenesená",J402,0)</f>
        <v>0</v>
      </c>
      <c r="BH402" s="219">
        <f>IF(N402="sníž. přenesená",J402,0)</f>
        <v>0</v>
      </c>
      <c r="BI402" s="219">
        <f>IF(N402="nulová",J402,0)</f>
        <v>0</v>
      </c>
      <c r="BJ402" s="20" t="s">
        <v>76</v>
      </c>
      <c r="BK402" s="219">
        <f>ROUND(I402*H402,2)</f>
        <v>0</v>
      </c>
      <c r="BL402" s="20" t="s">
        <v>180</v>
      </c>
      <c r="BM402" s="218" t="s">
        <v>467</v>
      </c>
    </row>
    <row r="403" s="13" customFormat="1">
      <c r="A403" s="13"/>
      <c r="B403" s="220"/>
      <c r="C403" s="221"/>
      <c r="D403" s="222" t="s">
        <v>134</v>
      </c>
      <c r="E403" s="223" t="s">
        <v>19</v>
      </c>
      <c r="F403" s="224" t="s">
        <v>468</v>
      </c>
      <c r="G403" s="221"/>
      <c r="H403" s="225">
        <v>17.625600000000002</v>
      </c>
      <c r="I403" s="226"/>
      <c r="J403" s="221"/>
      <c r="K403" s="221"/>
      <c r="L403" s="227"/>
      <c r="M403" s="228"/>
      <c r="N403" s="229"/>
      <c r="O403" s="229"/>
      <c r="P403" s="229"/>
      <c r="Q403" s="229"/>
      <c r="R403" s="229"/>
      <c r="S403" s="229"/>
      <c r="T403" s="230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31" t="s">
        <v>134</v>
      </c>
      <c r="AU403" s="231" t="s">
        <v>78</v>
      </c>
      <c r="AV403" s="13" t="s">
        <v>78</v>
      </c>
      <c r="AW403" s="13" t="s">
        <v>135</v>
      </c>
      <c r="AX403" s="13" t="s">
        <v>68</v>
      </c>
      <c r="AY403" s="231" t="s">
        <v>126</v>
      </c>
    </row>
    <row r="404" s="16" customFormat="1">
      <c r="A404" s="16"/>
      <c r="B404" s="253"/>
      <c r="C404" s="254"/>
      <c r="D404" s="222" t="s">
        <v>134</v>
      </c>
      <c r="E404" s="255" t="s">
        <v>19</v>
      </c>
      <c r="F404" s="256" t="s">
        <v>139</v>
      </c>
      <c r="G404" s="254"/>
      <c r="H404" s="257">
        <v>17.625600000000002</v>
      </c>
      <c r="I404" s="258"/>
      <c r="J404" s="254"/>
      <c r="K404" s="254"/>
      <c r="L404" s="259"/>
      <c r="M404" s="260"/>
      <c r="N404" s="261"/>
      <c r="O404" s="261"/>
      <c r="P404" s="261"/>
      <c r="Q404" s="261"/>
      <c r="R404" s="261"/>
      <c r="S404" s="261"/>
      <c r="T404" s="262"/>
      <c r="U404" s="16"/>
      <c r="V404" s="16"/>
      <c r="W404" s="16"/>
      <c r="X404" s="16"/>
      <c r="Y404" s="16"/>
      <c r="Z404" s="16"/>
      <c r="AA404" s="16"/>
      <c r="AB404" s="16"/>
      <c r="AC404" s="16"/>
      <c r="AD404" s="16"/>
      <c r="AE404" s="16"/>
      <c r="AT404" s="263" t="s">
        <v>134</v>
      </c>
      <c r="AU404" s="263" t="s">
        <v>78</v>
      </c>
      <c r="AV404" s="16" t="s">
        <v>133</v>
      </c>
      <c r="AW404" s="16" t="s">
        <v>135</v>
      </c>
      <c r="AX404" s="16" t="s">
        <v>76</v>
      </c>
      <c r="AY404" s="263" t="s">
        <v>126</v>
      </c>
    </row>
    <row r="405" s="2" customFormat="1" ht="21.75" customHeight="1">
      <c r="A405" s="41"/>
      <c r="B405" s="42"/>
      <c r="C405" s="207" t="s">
        <v>257</v>
      </c>
      <c r="D405" s="207" t="s">
        <v>128</v>
      </c>
      <c r="E405" s="208" t="s">
        <v>469</v>
      </c>
      <c r="F405" s="209" t="s">
        <v>470</v>
      </c>
      <c r="G405" s="210" t="s">
        <v>144</v>
      </c>
      <c r="H405" s="211">
        <v>6</v>
      </c>
      <c r="I405" s="212"/>
      <c r="J405" s="213">
        <f>ROUND(I405*H405,2)</f>
        <v>0</v>
      </c>
      <c r="K405" s="209" t="s">
        <v>150</v>
      </c>
      <c r="L405" s="47"/>
      <c r="M405" s="214" t="s">
        <v>19</v>
      </c>
      <c r="N405" s="215" t="s">
        <v>39</v>
      </c>
      <c r="O405" s="87"/>
      <c r="P405" s="216">
        <f>O405*H405</f>
        <v>0</v>
      </c>
      <c r="Q405" s="216">
        <v>0</v>
      </c>
      <c r="R405" s="216">
        <f>Q405*H405</f>
        <v>0</v>
      </c>
      <c r="S405" s="216">
        <v>0</v>
      </c>
      <c r="T405" s="217">
        <f>S405*H405</f>
        <v>0</v>
      </c>
      <c r="U405" s="41"/>
      <c r="V405" s="41"/>
      <c r="W405" s="41"/>
      <c r="X405" s="41"/>
      <c r="Y405" s="41"/>
      <c r="Z405" s="41"/>
      <c r="AA405" s="41"/>
      <c r="AB405" s="41"/>
      <c r="AC405" s="41"/>
      <c r="AD405" s="41"/>
      <c r="AE405" s="41"/>
      <c r="AR405" s="218" t="s">
        <v>180</v>
      </c>
      <c r="AT405" s="218" t="s">
        <v>128</v>
      </c>
      <c r="AU405" s="218" t="s">
        <v>78</v>
      </c>
      <c r="AY405" s="20" t="s">
        <v>126</v>
      </c>
      <c r="BE405" s="219">
        <f>IF(N405="základní",J405,0)</f>
        <v>0</v>
      </c>
      <c r="BF405" s="219">
        <f>IF(N405="snížená",J405,0)</f>
        <v>0</v>
      </c>
      <c r="BG405" s="219">
        <f>IF(N405="zákl. přenesená",J405,0)</f>
        <v>0</v>
      </c>
      <c r="BH405" s="219">
        <f>IF(N405="sníž. přenesená",J405,0)</f>
        <v>0</v>
      </c>
      <c r="BI405" s="219">
        <f>IF(N405="nulová",J405,0)</f>
        <v>0</v>
      </c>
      <c r="BJ405" s="20" t="s">
        <v>76</v>
      </c>
      <c r="BK405" s="219">
        <f>ROUND(I405*H405,2)</f>
        <v>0</v>
      </c>
      <c r="BL405" s="20" t="s">
        <v>180</v>
      </c>
      <c r="BM405" s="218" t="s">
        <v>471</v>
      </c>
    </row>
    <row r="406" s="2" customFormat="1">
      <c r="A406" s="41"/>
      <c r="B406" s="42"/>
      <c r="C406" s="43"/>
      <c r="D406" s="264" t="s">
        <v>152</v>
      </c>
      <c r="E406" s="43"/>
      <c r="F406" s="265" t="s">
        <v>472</v>
      </c>
      <c r="G406" s="43"/>
      <c r="H406" s="43"/>
      <c r="I406" s="266"/>
      <c r="J406" s="43"/>
      <c r="K406" s="43"/>
      <c r="L406" s="47"/>
      <c r="M406" s="267"/>
      <c r="N406" s="268"/>
      <c r="O406" s="87"/>
      <c r="P406" s="87"/>
      <c r="Q406" s="87"/>
      <c r="R406" s="87"/>
      <c r="S406" s="87"/>
      <c r="T406" s="88"/>
      <c r="U406" s="41"/>
      <c r="V406" s="41"/>
      <c r="W406" s="41"/>
      <c r="X406" s="41"/>
      <c r="Y406" s="41"/>
      <c r="Z406" s="41"/>
      <c r="AA406" s="41"/>
      <c r="AB406" s="41"/>
      <c r="AC406" s="41"/>
      <c r="AD406" s="41"/>
      <c r="AE406" s="41"/>
      <c r="AT406" s="20" t="s">
        <v>152</v>
      </c>
      <c r="AU406" s="20" t="s">
        <v>78</v>
      </c>
    </row>
    <row r="407" s="13" customFormat="1">
      <c r="A407" s="13"/>
      <c r="B407" s="220"/>
      <c r="C407" s="221"/>
      <c r="D407" s="222" t="s">
        <v>134</v>
      </c>
      <c r="E407" s="223" t="s">
        <v>19</v>
      </c>
      <c r="F407" s="224" t="s">
        <v>145</v>
      </c>
      <c r="G407" s="221"/>
      <c r="H407" s="225">
        <v>6</v>
      </c>
      <c r="I407" s="226"/>
      <c r="J407" s="221"/>
      <c r="K407" s="221"/>
      <c r="L407" s="227"/>
      <c r="M407" s="228"/>
      <c r="N407" s="229"/>
      <c r="O407" s="229"/>
      <c r="P407" s="229"/>
      <c r="Q407" s="229"/>
      <c r="R407" s="229"/>
      <c r="S407" s="229"/>
      <c r="T407" s="230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31" t="s">
        <v>134</v>
      </c>
      <c r="AU407" s="231" t="s">
        <v>78</v>
      </c>
      <c r="AV407" s="13" t="s">
        <v>78</v>
      </c>
      <c r="AW407" s="13" t="s">
        <v>135</v>
      </c>
      <c r="AX407" s="13" t="s">
        <v>68</v>
      </c>
      <c r="AY407" s="231" t="s">
        <v>126</v>
      </c>
    </row>
    <row r="408" s="14" customFormat="1">
      <c r="A408" s="14"/>
      <c r="B408" s="232"/>
      <c r="C408" s="233"/>
      <c r="D408" s="222" t="s">
        <v>134</v>
      </c>
      <c r="E408" s="234" t="s">
        <v>19</v>
      </c>
      <c r="F408" s="235" t="s">
        <v>473</v>
      </c>
      <c r="G408" s="233"/>
      <c r="H408" s="234" t="s">
        <v>19</v>
      </c>
      <c r="I408" s="236"/>
      <c r="J408" s="233"/>
      <c r="K408" s="233"/>
      <c r="L408" s="237"/>
      <c r="M408" s="238"/>
      <c r="N408" s="239"/>
      <c r="O408" s="239"/>
      <c r="P408" s="239"/>
      <c r="Q408" s="239"/>
      <c r="R408" s="239"/>
      <c r="S408" s="239"/>
      <c r="T408" s="240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T408" s="241" t="s">
        <v>134</v>
      </c>
      <c r="AU408" s="241" t="s">
        <v>78</v>
      </c>
      <c r="AV408" s="14" t="s">
        <v>76</v>
      </c>
      <c r="AW408" s="14" t="s">
        <v>135</v>
      </c>
      <c r="AX408" s="14" t="s">
        <v>68</v>
      </c>
      <c r="AY408" s="241" t="s">
        <v>126</v>
      </c>
    </row>
    <row r="409" s="15" customFormat="1">
      <c r="A409" s="15"/>
      <c r="B409" s="242"/>
      <c r="C409" s="243"/>
      <c r="D409" s="222" t="s">
        <v>134</v>
      </c>
      <c r="E409" s="244" t="s">
        <v>19</v>
      </c>
      <c r="F409" s="245" t="s">
        <v>137</v>
      </c>
      <c r="G409" s="243"/>
      <c r="H409" s="246">
        <v>6</v>
      </c>
      <c r="I409" s="247"/>
      <c r="J409" s="243"/>
      <c r="K409" s="243"/>
      <c r="L409" s="248"/>
      <c r="M409" s="249"/>
      <c r="N409" s="250"/>
      <c r="O409" s="250"/>
      <c r="P409" s="250"/>
      <c r="Q409" s="250"/>
      <c r="R409" s="250"/>
      <c r="S409" s="250"/>
      <c r="T409" s="251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T409" s="252" t="s">
        <v>134</v>
      </c>
      <c r="AU409" s="252" t="s">
        <v>78</v>
      </c>
      <c r="AV409" s="15" t="s">
        <v>138</v>
      </c>
      <c r="AW409" s="15" t="s">
        <v>135</v>
      </c>
      <c r="AX409" s="15" t="s">
        <v>68</v>
      </c>
      <c r="AY409" s="252" t="s">
        <v>126</v>
      </c>
    </row>
    <row r="410" s="16" customFormat="1">
      <c r="A410" s="16"/>
      <c r="B410" s="253"/>
      <c r="C410" s="254"/>
      <c r="D410" s="222" t="s">
        <v>134</v>
      </c>
      <c r="E410" s="255" t="s">
        <v>19</v>
      </c>
      <c r="F410" s="256" t="s">
        <v>139</v>
      </c>
      <c r="G410" s="254"/>
      <c r="H410" s="257">
        <v>6</v>
      </c>
      <c r="I410" s="258"/>
      <c r="J410" s="254"/>
      <c r="K410" s="254"/>
      <c r="L410" s="259"/>
      <c r="M410" s="260"/>
      <c r="N410" s="261"/>
      <c r="O410" s="261"/>
      <c r="P410" s="261"/>
      <c r="Q410" s="261"/>
      <c r="R410" s="261"/>
      <c r="S410" s="261"/>
      <c r="T410" s="262"/>
      <c r="U410" s="16"/>
      <c r="V410" s="16"/>
      <c r="W410" s="16"/>
      <c r="X410" s="16"/>
      <c r="Y410" s="16"/>
      <c r="Z410" s="16"/>
      <c r="AA410" s="16"/>
      <c r="AB410" s="16"/>
      <c r="AC410" s="16"/>
      <c r="AD410" s="16"/>
      <c r="AE410" s="16"/>
      <c r="AT410" s="263" t="s">
        <v>134</v>
      </c>
      <c r="AU410" s="263" t="s">
        <v>78</v>
      </c>
      <c r="AV410" s="16" t="s">
        <v>133</v>
      </c>
      <c r="AW410" s="16" t="s">
        <v>135</v>
      </c>
      <c r="AX410" s="16" t="s">
        <v>76</v>
      </c>
      <c r="AY410" s="263" t="s">
        <v>126</v>
      </c>
    </row>
    <row r="411" s="2" customFormat="1" ht="16.5" customHeight="1">
      <c r="A411" s="41"/>
      <c r="B411" s="42"/>
      <c r="C411" s="269" t="s">
        <v>474</v>
      </c>
      <c r="D411" s="269" t="s">
        <v>222</v>
      </c>
      <c r="E411" s="270" t="s">
        <v>475</v>
      </c>
      <c r="F411" s="271" t="s">
        <v>476</v>
      </c>
      <c r="G411" s="272" t="s">
        <v>158</v>
      </c>
      <c r="H411" s="273">
        <v>47.304000000000002</v>
      </c>
      <c r="I411" s="274"/>
      <c r="J411" s="275">
        <f>ROUND(I411*H411,2)</f>
        <v>0</v>
      </c>
      <c r="K411" s="271" t="s">
        <v>150</v>
      </c>
      <c r="L411" s="276"/>
      <c r="M411" s="277" t="s">
        <v>19</v>
      </c>
      <c r="N411" s="278" t="s">
        <v>39</v>
      </c>
      <c r="O411" s="87"/>
      <c r="P411" s="216">
        <f>O411*H411</f>
        <v>0</v>
      </c>
      <c r="Q411" s="216">
        <v>0</v>
      </c>
      <c r="R411" s="216">
        <f>Q411*H411</f>
        <v>0</v>
      </c>
      <c r="S411" s="216">
        <v>0</v>
      </c>
      <c r="T411" s="217">
        <f>S411*H411</f>
        <v>0</v>
      </c>
      <c r="U411" s="41"/>
      <c r="V411" s="41"/>
      <c r="W411" s="41"/>
      <c r="X411" s="41"/>
      <c r="Y411" s="41"/>
      <c r="Z411" s="41"/>
      <c r="AA411" s="41"/>
      <c r="AB411" s="41"/>
      <c r="AC411" s="41"/>
      <c r="AD411" s="41"/>
      <c r="AE411" s="41"/>
      <c r="AR411" s="218" t="s">
        <v>241</v>
      </c>
      <c r="AT411" s="218" t="s">
        <v>222</v>
      </c>
      <c r="AU411" s="218" t="s">
        <v>78</v>
      </c>
      <c r="AY411" s="20" t="s">
        <v>126</v>
      </c>
      <c r="BE411" s="219">
        <f>IF(N411="základní",J411,0)</f>
        <v>0</v>
      </c>
      <c r="BF411" s="219">
        <f>IF(N411="snížená",J411,0)</f>
        <v>0</v>
      </c>
      <c r="BG411" s="219">
        <f>IF(N411="zákl. přenesená",J411,0)</f>
        <v>0</v>
      </c>
      <c r="BH411" s="219">
        <f>IF(N411="sníž. přenesená",J411,0)</f>
        <v>0</v>
      </c>
      <c r="BI411" s="219">
        <f>IF(N411="nulová",J411,0)</f>
        <v>0</v>
      </c>
      <c r="BJ411" s="20" t="s">
        <v>76</v>
      </c>
      <c r="BK411" s="219">
        <f>ROUND(I411*H411,2)</f>
        <v>0</v>
      </c>
      <c r="BL411" s="20" t="s">
        <v>180</v>
      </c>
      <c r="BM411" s="218" t="s">
        <v>477</v>
      </c>
    </row>
    <row r="412" s="2" customFormat="1" ht="16.5" customHeight="1">
      <c r="A412" s="41"/>
      <c r="B412" s="42"/>
      <c r="C412" s="207" t="s">
        <v>307</v>
      </c>
      <c r="D412" s="207" t="s">
        <v>128</v>
      </c>
      <c r="E412" s="208" t="s">
        <v>478</v>
      </c>
      <c r="F412" s="209" t="s">
        <v>479</v>
      </c>
      <c r="G412" s="210" t="s">
        <v>480</v>
      </c>
      <c r="H412" s="279"/>
      <c r="I412" s="212"/>
      <c r="J412" s="213">
        <f>ROUND(I412*H412,2)</f>
        <v>0</v>
      </c>
      <c r="K412" s="209" t="s">
        <v>150</v>
      </c>
      <c r="L412" s="47"/>
      <c r="M412" s="214" t="s">
        <v>19</v>
      </c>
      <c r="N412" s="215" t="s">
        <v>39</v>
      </c>
      <c r="O412" s="87"/>
      <c r="P412" s="216">
        <f>O412*H412</f>
        <v>0</v>
      </c>
      <c r="Q412" s="216">
        <v>0</v>
      </c>
      <c r="R412" s="216">
        <f>Q412*H412</f>
        <v>0</v>
      </c>
      <c r="S412" s="216">
        <v>0</v>
      </c>
      <c r="T412" s="217">
        <f>S412*H412</f>
        <v>0</v>
      </c>
      <c r="U412" s="41"/>
      <c r="V412" s="41"/>
      <c r="W412" s="41"/>
      <c r="X412" s="41"/>
      <c r="Y412" s="41"/>
      <c r="Z412" s="41"/>
      <c r="AA412" s="41"/>
      <c r="AB412" s="41"/>
      <c r="AC412" s="41"/>
      <c r="AD412" s="41"/>
      <c r="AE412" s="41"/>
      <c r="AR412" s="218" t="s">
        <v>180</v>
      </c>
      <c r="AT412" s="218" t="s">
        <v>128</v>
      </c>
      <c r="AU412" s="218" t="s">
        <v>78</v>
      </c>
      <c r="AY412" s="20" t="s">
        <v>126</v>
      </c>
      <c r="BE412" s="219">
        <f>IF(N412="základní",J412,0)</f>
        <v>0</v>
      </c>
      <c r="BF412" s="219">
        <f>IF(N412="snížená",J412,0)</f>
        <v>0</v>
      </c>
      <c r="BG412" s="219">
        <f>IF(N412="zákl. přenesená",J412,0)</f>
        <v>0</v>
      </c>
      <c r="BH412" s="219">
        <f>IF(N412="sníž. přenesená",J412,0)</f>
        <v>0</v>
      </c>
      <c r="BI412" s="219">
        <f>IF(N412="nulová",J412,0)</f>
        <v>0</v>
      </c>
      <c r="BJ412" s="20" t="s">
        <v>76</v>
      </c>
      <c r="BK412" s="219">
        <f>ROUND(I412*H412,2)</f>
        <v>0</v>
      </c>
      <c r="BL412" s="20" t="s">
        <v>180</v>
      </c>
      <c r="BM412" s="218" t="s">
        <v>481</v>
      </c>
    </row>
    <row r="413" s="2" customFormat="1">
      <c r="A413" s="41"/>
      <c r="B413" s="42"/>
      <c r="C413" s="43"/>
      <c r="D413" s="264" t="s">
        <v>152</v>
      </c>
      <c r="E413" s="43"/>
      <c r="F413" s="265" t="s">
        <v>482</v>
      </c>
      <c r="G413" s="43"/>
      <c r="H413" s="43"/>
      <c r="I413" s="266"/>
      <c r="J413" s="43"/>
      <c r="K413" s="43"/>
      <c r="L413" s="47"/>
      <c r="M413" s="267"/>
      <c r="N413" s="268"/>
      <c r="O413" s="87"/>
      <c r="P413" s="87"/>
      <c r="Q413" s="87"/>
      <c r="R413" s="87"/>
      <c r="S413" s="87"/>
      <c r="T413" s="88"/>
      <c r="U413" s="41"/>
      <c r="V413" s="41"/>
      <c r="W413" s="41"/>
      <c r="X413" s="41"/>
      <c r="Y413" s="41"/>
      <c r="Z413" s="41"/>
      <c r="AA413" s="41"/>
      <c r="AB413" s="41"/>
      <c r="AC413" s="41"/>
      <c r="AD413" s="41"/>
      <c r="AE413" s="41"/>
      <c r="AT413" s="20" t="s">
        <v>152</v>
      </c>
      <c r="AU413" s="20" t="s">
        <v>78</v>
      </c>
    </row>
    <row r="414" s="12" customFormat="1" ht="22.8" customHeight="1">
      <c r="A414" s="12"/>
      <c r="B414" s="191"/>
      <c r="C414" s="192"/>
      <c r="D414" s="193" t="s">
        <v>67</v>
      </c>
      <c r="E414" s="205" t="s">
        <v>483</v>
      </c>
      <c r="F414" s="205" t="s">
        <v>484</v>
      </c>
      <c r="G414" s="192"/>
      <c r="H414" s="192"/>
      <c r="I414" s="195"/>
      <c r="J414" s="206">
        <f>BK414</f>
        <v>0</v>
      </c>
      <c r="K414" s="192"/>
      <c r="L414" s="197"/>
      <c r="M414" s="198"/>
      <c r="N414" s="199"/>
      <c r="O414" s="199"/>
      <c r="P414" s="200">
        <f>SUM(P415:P456)</f>
        <v>0</v>
      </c>
      <c r="Q414" s="199"/>
      <c r="R414" s="200">
        <f>SUM(R415:R456)</f>
        <v>0</v>
      </c>
      <c r="S414" s="199"/>
      <c r="T414" s="201">
        <f>SUM(T415:T456)</f>
        <v>0</v>
      </c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R414" s="202" t="s">
        <v>78</v>
      </c>
      <c r="AT414" s="203" t="s">
        <v>67</v>
      </c>
      <c r="AU414" s="203" t="s">
        <v>76</v>
      </c>
      <c r="AY414" s="202" t="s">
        <v>126</v>
      </c>
      <c r="BK414" s="204">
        <f>SUM(BK415:BK456)</f>
        <v>0</v>
      </c>
    </row>
    <row r="415" s="2" customFormat="1" ht="16.5" customHeight="1">
      <c r="A415" s="41"/>
      <c r="B415" s="42"/>
      <c r="C415" s="207" t="s">
        <v>485</v>
      </c>
      <c r="D415" s="207" t="s">
        <v>128</v>
      </c>
      <c r="E415" s="208" t="s">
        <v>486</v>
      </c>
      <c r="F415" s="209" t="s">
        <v>487</v>
      </c>
      <c r="G415" s="210" t="s">
        <v>158</v>
      </c>
      <c r="H415" s="211">
        <v>3</v>
      </c>
      <c r="I415" s="212"/>
      <c r="J415" s="213">
        <f>ROUND(I415*H415,2)</f>
        <v>0</v>
      </c>
      <c r="K415" s="209" t="s">
        <v>132</v>
      </c>
      <c r="L415" s="47"/>
      <c r="M415" s="214" t="s">
        <v>19</v>
      </c>
      <c r="N415" s="215" t="s">
        <v>39</v>
      </c>
      <c r="O415" s="87"/>
      <c r="P415" s="216">
        <f>O415*H415</f>
        <v>0</v>
      </c>
      <c r="Q415" s="216">
        <v>0</v>
      </c>
      <c r="R415" s="216">
        <f>Q415*H415</f>
        <v>0</v>
      </c>
      <c r="S415" s="216">
        <v>0</v>
      </c>
      <c r="T415" s="217">
        <f>S415*H415</f>
        <v>0</v>
      </c>
      <c r="U415" s="41"/>
      <c r="V415" s="41"/>
      <c r="W415" s="41"/>
      <c r="X415" s="41"/>
      <c r="Y415" s="41"/>
      <c r="Z415" s="41"/>
      <c r="AA415" s="41"/>
      <c r="AB415" s="41"/>
      <c r="AC415" s="41"/>
      <c r="AD415" s="41"/>
      <c r="AE415" s="41"/>
      <c r="AR415" s="218" t="s">
        <v>180</v>
      </c>
      <c r="AT415" s="218" t="s">
        <v>128</v>
      </c>
      <c r="AU415" s="218" t="s">
        <v>78</v>
      </c>
      <c r="AY415" s="20" t="s">
        <v>126</v>
      </c>
      <c r="BE415" s="219">
        <f>IF(N415="základní",J415,0)</f>
        <v>0</v>
      </c>
      <c r="BF415" s="219">
        <f>IF(N415="snížená",J415,0)</f>
        <v>0</v>
      </c>
      <c r="BG415" s="219">
        <f>IF(N415="zákl. přenesená",J415,0)</f>
        <v>0</v>
      </c>
      <c r="BH415" s="219">
        <f>IF(N415="sníž. přenesená",J415,0)</f>
        <v>0</v>
      </c>
      <c r="BI415" s="219">
        <f>IF(N415="nulová",J415,0)</f>
        <v>0</v>
      </c>
      <c r="BJ415" s="20" t="s">
        <v>76</v>
      </c>
      <c r="BK415" s="219">
        <f>ROUND(I415*H415,2)</f>
        <v>0</v>
      </c>
      <c r="BL415" s="20" t="s">
        <v>180</v>
      </c>
      <c r="BM415" s="218" t="s">
        <v>488</v>
      </c>
    </row>
    <row r="416" s="13" customFormat="1">
      <c r="A416" s="13"/>
      <c r="B416" s="220"/>
      <c r="C416" s="221"/>
      <c r="D416" s="222" t="s">
        <v>134</v>
      </c>
      <c r="E416" s="223" t="s">
        <v>19</v>
      </c>
      <c r="F416" s="224" t="s">
        <v>138</v>
      </c>
      <c r="G416" s="221"/>
      <c r="H416" s="225">
        <v>3</v>
      </c>
      <c r="I416" s="226"/>
      <c r="J416" s="221"/>
      <c r="K416" s="221"/>
      <c r="L416" s="227"/>
      <c r="M416" s="228"/>
      <c r="N416" s="229"/>
      <c r="O416" s="229"/>
      <c r="P416" s="229"/>
      <c r="Q416" s="229"/>
      <c r="R416" s="229"/>
      <c r="S416" s="229"/>
      <c r="T416" s="230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31" t="s">
        <v>134</v>
      </c>
      <c r="AU416" s="231" t="s">
        <v>78</v>
      </c>
      <c r="AV416" s="13" t="s">
        <v>78</v>
      </c>
      <c r="AW416" s="13" t="s">
        <v>135</v>
      </c>
      <c r="AX416" s="13" t="s">
        <v>68</v>
      </c>
      <c r="AY416" s="231" t="s">
        <v>126</v>
      </c>
    </row>
    <row r="417" s="14" customFormat="1">
      <c r="A417" s="14"/>
      <c r="B417" s="232"/>
      <c r="C417" s="233"/>
      <c r="D417" s="222" t="s">
        <v>134</v>
      </c>
      <c r="E417" s="234" t="s">
        <v>19</v>
      </c>
      <c r="F417" s="235" t="s">
        <v>489</v>
      </c>
      <c r="G417" s="233"/>
      <c r="H417" s="234" t="s">
        <v>19</v>
      </c>
      <c r="I417" s="236"/>
      <c r="J417" s="233"/>
      <c r="K417" s="233"/>
      <c r="L417" s="237"/>
      <c r="M417" s="238"/>
      <c r="N417" s="239"/>
      <c r="O417" s="239"/>
      <c r="P417" s="239"/>
      <c r="Q417" s="239"/>
      <c r="R417" s="239"/>
      <c r="S417" s="239"/>
      <c r="T417" s="240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T417" s="241" t="s">
        <v>134</v>
      </c>
      <c r="AU417" s="241" t="s">
        <v>78</v>
      </c>
      <c r="AV417" s="14" t="s">
        <v>76</v>
      </c>
      <c r="AW417" s="14" t="s">
        <v>135</v>
      </c>
      <c r="AX417" s="14" t="s">
        <v>68</v>
      </c>
      <c r="AY417" s="241" t="s">
        <v>126</v>
      </c>
    </row>
    <row r="418" s="15" customFormat="1">
      <c r="A418" s="15"/>
      <c r="B418" s="242"/>
      <c r="C418" s="243"/>
      <c r="D418" s="222" t="s">
        <v>134</v>
      </c>
      <c r="E418" s="244" t="s">
        <v>19</v>
      </c>
      <c r="F418" s="245" t="s">
        <v>137</v>
      </c>
      <c r="G418" s="243"/>
      <c r="H418" s="246">
        <v>3</v>
      </c>
      <c r="I418" s="247"/>
      <c r="J418" s="243"/>
      <c r="K418" s="243"/>
      <c r="L418" s="248"/>
      <c r="M418" s="249"/>
      <c r="N418" s="250"/>
      <c r="O418" s="250"/>
      <c r="P418" s="250"/>
      <c r="Q418" s="250"/>
      <c r="R418" s="250"/>
      <c r="S418" s="250"/>
      <c r="T418" s="251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T418" s="252" t="s">
        <v>134</v>
      </c>
      <c r="AU418" s="252" t="s">
        <v>78</v>
      </c>
      <c r="AV418" s="15" t="s">
        <v>138</v>
      </c>
      <c r="AW418" s="15" t="s">
        <v>135</v>
      </c>
      <c r="AX418" s="15" t="s">
        <v>68</v>
      </c>
      <c r="AY418" s="252" t="s">
        <v>126</v>
      </c>
    </row>
    <row r="419" s="16" customFormat="1">
      <c r="A419" s="16"/>
      <c r="B419" s="253"/>
      <c r="C419" s="254"/>
      <c r="D419" s="222" t="s">
        <v>134</v>
      </c>
      <c r="E419" s="255" t="s">
        <v>19</v>
      </c>
      <c r="F419" s="256" t="s">
        <v>139</v>
      </c>
      <c r="G419" s="254"/>
      <c r="H419" s="257">
        <v>3</v>
      </c>
      <c r="I419" s="258"/>
      <c r="J419" s="254"/>
      <c r="K419" s="254"/>
      <c r="L419" s="259"/>
      <c r="M419" s="260"/>
      <c r="N419" s="261"/>
      <c r="O419" s="261"/>
      <c r="P419" s="261"/>
      <c r="Q419" s="261"/>
      <c r="R419" s="261"/>
      <c r="S419" s="261"/>
      <c r="T419" s="262"/>
      <c r="U419" s="16"/>
      <c r="V419" s="16"/>
      <c r="W419" s="16"/>
      <c r="X419" s="16"/>
      <c r="Y419" s="16"/>
      <c r="Z419" s="16"/>
      <c r="AA419" s="16"/>
      <c r="AB419" s="16"/>
      <c r="AC419" s="16"/>
      <c r="AD419" s="16"/>
      <c r="AE419" s="16"/>
      <c r="AT419" s="263" t="s">
        <v>134</v>
      </c>
      <c r="AU419" s="263" t="s">
        <v>78</v>
      </c>
      <c r="AV419" s="16" t="s">
        <v>133</v>
      </c>
      <c r="AW419" s="16" t="s">
        <v>135</v>
      </c>
      <c r="AX419" s="16" t="s">
        <v>76</v>
      </c>
      <c r="AY419" s="263" t="s">
        <v>126</v>
      </c>
    </row>
    <row r="420" s="2" customFormat="1" ht="37.8" customHeight="1">
      <c r="A420" s="41"/>
      <c r="B420" s="42"/>
      <c r="C420" s="207" t="s">
        <v>312</v>
      </c>
      <c r="D420" s="207" t="s">
        <v>128</v>
      </c>
      <c r="E420" s="208" t="s">
        <v>490</v>
      </c>
      <c r="F420" s="209" t="s">
        <v>491</v>
      </c>
      <c r="G420" s="210" t="s">
        <v>144</v>
      </c>
      <c r="H420" s="211">
        <v>7.1230000000000002</v>
      </c>
      <c r="I420" s="212"/>
      <c r="J420" s="213">
        <f>ROUND(I420*H420,2)</f>
        <v>0</v>
      </c>
      <c r="K420" s="209" t="s">
        <v>132</v>
      </c>
      <c r="L420" s="47"/>
      <c r="M420" s="214" t="s">
        <v>19</v>
      </c>
      <c r="N420" s="215" t="s">
        <v>39</v>
      </c>
      <c r="O420" s="87"/>
      <c r="P420" s="216">
        <f>O420*H420</f>
        <v>0</v>
      </c>
      <c r="Q420" s="216">
        <v>0</v>
      </c>
      <c r="R420" s="216">
        <f>Q420*H420</f>
        <v>0</v>
      </c>
      <c r="S420" s="216">
        <v>0</v>
      </c>
      <c r="T420" s="217">
        <f>S420*H420</f>
        <v>0</v>
      </c>
      <c r="U420" s="41"/>
      <c r="V420" s="41"/>
      <c r="W420" s="41"/>
      <c r="X420" s="41"/>
      <c r="Y420" s="41"/>
      <c r="Z420" s="41"/>
      <c r="AA420" s="41"/>
      <c r="AB420" s="41"/>
      <c r="AC420" s="41"/>
      <c r="AD420" s="41"/>
      <c r="AE420" s="41"/>
      <c r="AR420" s="218" t="s">
        <v>180</v>
      </c>
      <c r="AT420" s="218" t="s">
        <v>128</v>
      </c>
      <c r="AU420" s="218" t="s">
        <v>78</v>
      </c>
      <c r="AY420" s="20" t="s">
        <v>126</v>
      </c>
      <c r="BE420" s="219">
        <f>IF(N420="základní",J420,0)</f>
        <v>0</v>
      </c>
      <c r="BF420" s="219">
        <f>IF(N420="snížená",J420,0)</f>
        <v>0</v>
      </c>
      <c r="BG420" s="219">
        <f>IF(N420="zákl. přenesená",J420,0)</f>
        <v>0</v>
      </c>
      <c r="BH420" s="219">
        <f>IF(N420="sníž. přenesená",J420,0)</f>
        <v>0</v>
      </c>
      <c r="BI420" s="219">
        <f>IF(N420="nulová",J420,0)</f>
        <v>0</v>
      </c>
      <c r="BJ420" s="20" t="s">
        <v>76</v>
      </c>
      <c r="BK420" s="219">
        <f>ROUND(I420*H420,2)</f>
        <v>0</v>
      </c>
      <c r="BL420" s="20" t="s">
        <v>180</v>
      </c>
      <c r="BM420" s="218" t="s">
        <v>492</v>
      </c>
    </row>
    <row r="421" s="13" customFormat="1">
      <c r="A421" s="13"/>
      <c r="B421" s="220"/>
      <c r="C421" s="221"/>
      <c r="D421" s="222" t="s">
        <v>134</v>
      </c>
      <c r="E421" s="223" t="s">
        <v>19</v>
      </c>
      <c r="F421" s="224" t="s">
        <v>493</v>
      </c>
      <c r="G421" s="221"/>
      <c r="H421" s="225">
        <v>2.3744000000000005</v>
      </c>
      <c r="I421" s="226"/>
      <c r="J421" s="221"/>
      <c r="K421" s="221"/>
      <c r="L421" s="227"/>
      <c r="M421" s="228"/>
      <c r="N421" s="229"/>
      <c r="O421" s="229"/>
      <c r="P421" s="229"/>
      <c r="Q421" s="229"/>
      <c r="R421" s="229"/>
      <c r="S421" s="229"/>
      <c r="T421" s="230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31" t="s">
        <v>134</v>
      </c>
      <c r="AU421" s="231" t="s">
        <v>78</v>
      </c>
      <c r="AV421" s="13" t="s">
        <v>78</v>
      </c>
      <c r="AW421" s="13" t="s">
        <v>135</v>
      </c>
      <c r="AX421" s="13" t="s">
        <v>68</v>
      </c>
      <c r="AY421" s="231" t="s">
        <v>126</v>
      </c>
    </row>
    <row r="422" s="13" customFormat="1">
      <c r="A422" s="13"/>
      <c r="B422" s="220"/>
      <c r="C422" s="221"/>
      <c r="D422" s="222" t="s">
        <v>134</v>
      </c>
      <c r="E422" s="223" t="s">
        <v>19</v>
      </c>
      <c r="F422" s="224" t="s">
        <v>494</v>
      </c>
      <c r="G422" s="221"/>
      <c r="H422" s="225">
        <v>4.748800000000001</v>
      </c>
      <c r="I422" s="226"/>
      <c r="J422" s="221"/>
      <c r="K422" s="221"/>
      <c r="L422" s="227"/>
      <c r="M422" s="228"/>
      <c r="N422" s="229"/>
      <c r="O422" s="229"/>
      <c r="P422" s="229"/>
      <c r="Q422" s="229"/>
      <c r="R422" s="229"/>
      <c r="S422" s="229"/>
      <c r="T422" s="230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31" t="s">
        <v>134</v>
      </c>
      <c r="AU422" s="231" t="s">
        <v>78</v>
      </c>
      <c r="AV422" s="13" t="s">
        <v>78</v>
      </c>
      <c r="AW422" s="13" t="s">
        <v>135</v>
      </c>
      <c r="AX422" s="13" t="s">
        <v>68</v>
      </c>
      <c r="AY422" s="231" t="s">
        <v>126</v>
      </c>
    </row>
    <row r="423" s="15" customFormat="1">
      <c r="A423" s="15"/>
      <c r="B423" s="242"/>
      <c r="C423" s="243"/>
      <c r="D423" s="222" t="s">
        <v>134</v>
      </c>
      <c r="E423" s="244" t="s">
        <v>19</v>
      </c>
      <c r="F423" s="245" t="s">
        <v>137</v>
      </c>
      <c r="G423" s="243"/>
      <c r="H423" s="246">
        <v>7.1232000000000015</v>
      </c>
      <c r="I423" s="247"/>
      <c r="J423" s="243"/>
      <c r="K423" s="243"/>
      <c r="L423" s="248"/>
      <c r="M423" s="249"/>
      <c r="N423" s="250"/>
      <c r="O423" s="250"/>
      <c r="P423" s="250"/>
      <c r="Q423" s="250"/>
      <c r="R423" s="250"/>
      <c r="S423" s="250"/>
      <c r="T423" s="251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T423" s="252" t="s">
        <v>134</v>
      </c>
      <c r="AU423" s="252" t="s">
        <v>78</v>
      </c>
      <c r="AV423" s="15" t="s">
        <v>138</v>
      </c>
      <c r="AW423" s="15" t="s">
        <v>135</v>
      </c>
      <c r="AX423" s="15" t="s">
        <v>68</v>
      </c>
      <c r="AY423" s="252" t="s">
        <v>126</v>
      </c>
    </row>
    <row r="424" s="16" customFormat="1">
      <c r="A424" s="16"/>
      <c r="B424" s="253"/>
      <c r="C424" s="254"/>
      <c r="D424" s="222" t="s">
        <v>134</v>
      </c>
      <c r="E424" s="255" t="s">
        <v>19</v>
      </c>
      <c r="F424" s="256" t="s">
        <v>139</v>
      </c>
      <c r="G424" s="254"/>
      <c r="H424" s="257">
        <v>7.1232000000000015</v>
      </c>
      <c r="I424" s="258"/>
      <c r="J424" s="254"/>
      <c r="K424" s="254"/>
      <c r="L424" s="259"/>
      <c r="M424" s="260"/>
      <c r="N424" s="261"/>
      <c r="O424" s="261"/>
      <c r="P424" s="261"/>
      <c r="Q424" s="261"/>
      <c r="R424" s="261"/>
      <c r="S424" s="261"/>
      <c r="T424" s="262"/>
      <c r="U424" s="16"/>
      <c r="V424" s="16"/>
      <c r="W424" s="16"/>
      <c r="X424" s="16"/>
      <c r="Y424" s="16"/>
      <c r="Z424" s="16"/>
      <c r="AA424" s="16"/>
      <c r="AB424" s="16"/>
      <c r="AC424" s="16"/>
      <c r="AD424" s="16"/>
      <c r="AE424" s="16"/>
      <c r="AT424" s="263" t="s">
        <v>134</v>
      </c>
      <c r="AU424" s="263" t="s">
        <v>78</v>
      </c>
      <c r="AV424" s="16" t="s">
        <v>133</v>
      </c>
      <c r="AW424" s="16" t="s">
        <v>135</v>
      </c>
      <c r="AX424" s="16" t="s">
        <v>76</v>
      </c>
      <c r="AY424" s="263" t="s">
        <v>126</v>
      </c>
    </row>
    <row r="425" s="2" customFormat="1" ht="37.8" customHeight="1">
      <c r="A425" s="41"/>
      <c r="B425" s="42"/>
      <c r="C425" s="207" t="s">
        <v>495</v>
      </c>
      <c r="D425" s="207" t="s">
        <v>128</v>
      </c>
      <c r="E425" s="208" t="s">
        <v>496</v>
      </c>
      <c r="F425" s="209" t="s">
        <v>497</v>
      </c>
      <c r="G425" s="210" t="s">
        <v>144</v>
      </c>
      <c r="H425" s="211">
        <v>10.473000000000001</v>
      </c>
      <c r="I425" s="212"/>
      <c r="J425" s="213">
        <f>ROUND(I425*H425,2)</f>
        <v>0</v>
      </c>
      <c r="K425" s="209" t="s">
        <v>132</v>
      </c>
      <c r="L425" s="47"/>
      <c r="M425" s="214" t="s">
        <v>19</v>
      </c>
      <c r="N425" s="215" t="s">
        <v>39</v>
      </c>
      <c r="O425" s="87"/>
      <c r="P425" s="216">
        <f>O425*H425</f>
        <v>0</v>
      </c>
      <c r="Q425" s="216">
        <v>0</v>
      </c>
      <c r="R425" s="216">
        <f>Q425*H425</f>
        <v>0</v>
      </c>
      <c r="S425" s="216">
        <v>0</v>
      </c>
      <c r="T425" s="217">
        <f>S425*H425</f>
        <v>0</v>
      </c>
      <c r="U425" s="41"/>
      <c r="V425" s="41"/>
      <c r="W425" s="41"/>
      <c r="X425" s="41"/>
      <c r="Y425" s="41"/>
      <c r="Z425" s="41"/>
      <c r="AA425" s="41"/>
      <c r="AB425" s="41"/>
      <c r="AC425" s="41"/>
      <c r="AD425" s="41"/>
      <c r="AE425" s="41"/>
      <c r="AR425" s="218" t="s">
        <v>180</v>
      </c>
      <c r="AT425" s="218" t="s">
        <v>128</v>
      </c>
      <c r="AU425" s="218" t="s">
        <v>78</v>
      </c>
      <c r="AY425" s="20" t="s">
        <v>126</v>
      </c>
      <c r="BE425" s="219">
        <f>IF(N425="základní",J425,0)</f>
        <v>0</v>
      </c>
      <c r="BF425" s="219">
        <f>IF(N425="snížená",J425,0)</f>
        <v>0</v>
      </c>
      <c r="BG425" s="219">
        <f>IF(N425="zákl. přenesená",J425,0)</f>
        <v>0</v>
      </c>
      <c r="BH425" s="219">
        <f>IF(N425="sníž. přenesená",J425,0)</f>
        <v>0</v>
      </c>
      <c r="BI425" s="219">
        <f>IF(N425="nulová",J425,0)</f>
        <v>0</v>
      </c>
      <c r="BJ425" s="20" t="s">
        <v>76</v>
      </c>
      <c r="BK425" s="219">
        <f>ROUND(I425*H425,2)</f>
        <v>0</v>
      </c>
      <c r="BL425" s="20" t="s">
        <v>180</v>
      </c>
      <c r="BM425" s="218" t="s">
        <v>498</v>
      </c>
    </row>
    <row r="426" s="13" customFormat="1">
      <c r="A426" s="13"/>
      <c r="B426" s="220"/>
      <c r="C426" s="221"/>
      <c r="D426" s="222" t="s">
        <v>134</v>
      </c>
      <c r="E426" s="223" t="s">
        <v>19</v>
      </c>
      <c r="F426" s="224" t="s">
        <v>499</v>
      </c>
      <c r="G426" s="221"/>
      <c r="H426" s="225">
        <v>3.2648000000000001</v>
      </c>
      <c r="I426" s="226"/>
      <c r="J426" s="221"/>
      <c r="K426" s="221"/>
      <c r="L426" s="227"/>
      <c r="M426" s="228"/>
      <c r="N426" s="229"/>
      <c r="O426" s="229"/>
      <c r="P426" s="229"/>
      <c r="Q426" s="229"/>
      <c r="R426" s="229"/>
      <c r="S426" s="229"/>
      <c r="T426" s="230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31" t="s">
        <v>134</v>
      </c>
      <c r="AU426" s="231" t="s">
        <v>78</v>
      </c>
      <c r="AV426" s="13" t="s">
        <v>78</v>
      </c>
      <c r="AW426" s="13" t="s">
        <v>135</v>
      </c>
      <c r="AX426" s="13" t="s">
        <v>68</v>
      </c>
      <c r="AY426" s="231" t="s">
        <v>126</v>
      </c>
    </row>
    <row r="427" s="13" customFormat="1">
      <c r="A427" s="13"/>
      <c r="B427" s="220"/>
      <c r="C427" s="221"/>
      <c r="D427" s="222" t="s">
        <v>134</v>
      </c>
      <c r="E427" s="223" t="s">
        <v>19</v>
      </c>
      <c r="F427" s="224" t="s">
        <v>500</v>
      </c>
      <c r="G427" s="221"/>
      <c r="H427" s="225">
        <v>5.0032000000000005</v>
      </c>
      <c r="I427" s="226"/>
      <c r="J427" s="221"/>
      <c r="K427" s="221"/>
      <c r="L427" s="227"/>
      <c r="M427" s="228"/>
      <c r="N427" s="229"/>
      <c r="O427" s="229"/>
      <c r="P427" s="229"/>
      <c r="Q427" s="229"/>
      <c r="R427" s="229"/>
      <c r="S427" s="229"/>
      <c r="T427" s="230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31" t="s">
        <v>134</v>
      </c>
      <c r="AU427" s="231" t="s">
        <v>78</v>
      </c>
      <c r="AV427" s="13" t="s">
        <v>78</v>
      </c>
      <c r="AW427" s="13" t="s">
        <v>135</v>
      </c>
      <c r="AX427" s="13" t="s">
        <v>68</v>
      </c>
      <c r="AY427" s="231" t="s">
        <v>126</v>
      </c>
    </row>
    <row r="428" s="13" customFormat="1">
      <c r="A428" s="13"/>
      <c r="B428" s="220"/>
      <c r="C428" s="221"/>
      <c r="D428" s="222" t="s">
        <v>134</v>
      </c>
      <c r="E428" s="223" t="s">
        <v>19</v>
      </c>
      <c r="F428" s="224" t="s">
        <v>501</v>
      </c>
      <c r="G428" s="221"/>
      <c r="H428" s="225">
        <v>2.2048000000000001</v>
      </c>
      <c r="I428" s="226"/>
      <c r="J428" s="221"/>
      <c r="K428" s="221"/>
      <c r="L428" s="227"/>
      <c r="M428" s="228"/>
      <c r="N428" s="229"/>
      <c r="O428" s="229"/>
      <c r="P428" s="229"/>
      <c r="Q428" s="229"/>
      <c r="R428" s="229"/>
      <c r="S428" s="229"/>
      <c r="T428" s="230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31" t="s">
        <v>134</v>
      </c>
      <c r="AU428" s="231" t="s">
        <v>78</v>
      </c>
      <c r="AV428" s="13" t="s">
        <v>78</v>
      </c>
      <c r="AW428" s="13" t="s">
        <v>135</v>
      </c>
      <c r="AX428" s="13" t="s">
        <v>68</v>
      </c>
      <c r="AY428" s="231" t="s">
        <v>126</v>
      </c>
    </row>
    <row r="429" s="15" customFormat="1">
      <c r="A429" s="15"/>
      <c r="B429" s="242"/>
      <c r="C429" s="243"/>
      <c r="D429" s="222" t="s">
        <v>134</v>
      </c>
      <c r="E429" s="244" t="s">
        <v>19</v>
      </c>
      <c r="F429" s="245" t="s">
        <v>137</v>
      </c>
      <c r="G429" s="243"/>
      <c r="H429" s="246">
        <v>10.472800000000001</v>
      </c>
      <c r="I429" s="247"/>
      <c r="J429" s="243"/>
      <c r="K429" s="243"/>
      <c r="L429" s="248"/>
      <c r="M429" s="249"/>
      <c r="N429" s="250"/>
      <c r="O429" s="250"/>
      <c r="P429" s="250"/>
      <c r="Q429" s="250"/>
      <c r="R429" s="250"/>
      <c r="S429" s="250"/>
      <c r="T429" s="251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T429" s="252" t="s">
        <v>134</v>
      </c>
      <c r="AU429" s="252" t="s">
        <v>78</v>
      </c>
      <c r="AV429" s="15" t="s">
        <v>138</v>
      </c>
      <c r="AW429" s="15" t="s">
        <v>135</v>
      </c>
      <c r="AX429" s="15" t="s">
        <v>68</v>
      </c>
      <c r="AY429" s="252" t="s">
        <v>126</v>
      </c>
    </row>
    <row r="430" s="16" customFormat="1">
      <c r="A430" s="16"/>
      <c r="B430" s="253"/>
      <c r="C430" s="254"/>
      <c r="D430" s="222" t="s">
        <v>134</v>
      </c>
      <c r="E430" s="255" t="s">
        <v>19</v>
      </c>
      <c r="F430" s="256" t="s">
        <v>139</v>
      </c>
      <c r="G430" s="254"/>
      <c r="H430" s="257">
        <v>10.472800000000001</v>
      </c>
      <c r="I430" s="258"/>
      <c r="J430" s="254"/>
      <c r="K430" s="254"/>
      <c r="L430" s="259"/>
      <c r="M430" s="260"/>
      <c r="N430" s="261"/>
      <c r="O430" s="261"/>
      <c r="P430" s="261"/>
      <c r="Q430" s="261"/>
      <c r="R430" s="261"/>
      <c r="S430" s="261"/>
      <c r="T430" s="262"/>
      <c r="U430" s="16"/>
      <c r="V430" s="16"/>
      <c r="W430" s="16"/>
      <c r="X430" s="16"/>
      <c r="Y430" s="16"/>
      <c r="Z430" s="16"/>
      <c r="AA430" s="16"/>
      <c r="AB430" s="16"/>
      <c r="AC430" s="16"/>
      <c r="AD430" s="16"/>
      <c r="AE430" s="16"/>
      <c r="AT430" s="263" t="s">
        <v>134</v>
      </c>
      <c r="AU430" s="263" t="s">
        <v>78</v>
      </c>
      <c r="AV430" s="16" t="s">
        <v>133</v>
      </c>
      <c r="AW430" s="16" t="s">
        <v>135</v>
      </c>
      <c r="AX430" s="16" t="s">
        <v>76</v>
      </c>
      <c r="AY430" s="263" t="s">
        <v>126</v>
      </c>
    </row>
    <row r="431" s="2" customFormat="1" ht="24.15" customHeight="1">
      <c r="A431" s="41"/>
      <c r="B431" s="42"/>
      <c r="C431" s="207" t="s">
        <v>317</v>
      </c>
      <c r="D431" s="207" t="s">
        <v>128</v>
      </c>
      <c r="E431" s="208" t="s">
        <v>502</v>
      </c>
      <c r="F431" s="209" t="s">
        <v>503</v>
      </c>
      <c r="G431" s="210" t="s">
        <v>504</v>
      </c>
      <c r="H431" s="211">
        <v>1</v>
      </c>
      <c r="I431" s="212"/>
      <c r="J431" s="213">
        <f>ROUND(I431*H431,2)</f>
        <v>0</v>
      </c>
      <c r="K431" s="209" t="s">
        <v>132</v>
      </c>
      <c r="L431" s="47"/>
      <c r="M431" s="214" t="s">
        <v>19</v>
      </c>
      <c r="N431" s="215" t="s">
        <v>39</v>
      </c>
      <c r="O431" s="87"/>
      <c r="P431" s="216">
        <f>O431*H431</f>
        <v>0</v>
      </c>
      <c r="Q431" s="216">
        <v>0</v>
      </c>
      <c r="R431" s="216">
        <f>Q431*H431</f>
        <v>0</v>
      </c>
      <c r="S431" s="216">
        <v>0</v>
      </c>
      <c r="T431" s="217">
        <f>S431*H431</f>
        <v>0</v>
      </c>
      <c r="U431" s="41"/>
      <c r="V431" s="41"/>
      <c r="W431" s="41"/>
      <c r="X431" s="41"/>
      <c r="Y431" s="41"/>
      <c r="Z431" s="41"/>
      <c r="AA431" s="41"/>
      <c r="AB431" s="41"/>
      <c r="AC431" s="41"/>
      <c r="AD431" s="41"/>
      <c r="AE431" s="41"/>
      <c r="AR431" s="218" t="s">
        <v>180</v>
      </c>
      <c r="AT431" s="218" t="s">
        <v>128</v>
      </c>
      <c r="AU431" s="218" t="s">
        <v>78</v>
      </c>
      <c r="AY431" s="20" t="s">
        <v>126</v>
      </c>
      <c r="BE431" s="219">
        <f>IF(N431="základní",J431,0)</f>
        <v>0</v>
      </c>
      <c r="BF431" s="219">
        <f>IF(N431="snížená",J431,0)</f>
        <v>0</v>
      </c>
      <c r="BG431" s="219">
        <f>IF(N431="zákl. přenesená",J431,0)</f>
        <v>0</v>
      </c>
      <c r="BH431" s="219">
        <f>IF(N431="sníž. přenesená",J431,0)</f>
        <v>0</v>
      </c>
      <c r="BI431" s="219">
        <f>IF(N431="nulová",J431,0)</f>
        <v>0</v>
      </c>
      <c r="BJ431" s="20" t="s">
        <v>76</v>
      </c>
      <c r="BK431" s="219">
        <f>ROUND(I431*H431,2)</f>
        <v>0</v>
      </c>
      <c r="BL431" s="20" t="s">
        <v>180</v>
      </c>
      <c r="BM431" s="218" t="s">
        <v>505</v>
      </c>
    </row>
    <row r="432" s="13" customFormat="1">
      <c r="A432" s="13"/>
      <c r="B432" s="220"/>
      <c r="C432" s="221"/>
      <c r="D432" s="222" t="s">
        <v>134</v>
      </c>
      <c r="E432" s="223" t="s">
        <v>19</v>
      </c>
      <c r="F432" s="224" t="s">
        <v>76</v>
      </c>
      <c r="G432" s="221"/>
      <c r="H432" s="225">
        <v>1</v>
      </c>
      <c r="I432" s="226"/>
      <c r="J432" s="221"/>
      <c r="K432" s="221"/>
      <c r="L432" s="227"/>
      <c r="M432" s="228"/>
      <c r="N432" s="229"/>
      <c r="O432" s="229"/>
      <c r="P432" s="229"/>
      <c r="Q432" s="229"/>
      <c r="R432" s="229"/>
      <c r="S432" s="229"/>
      <c r="T432" s="230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31" t="s">
        <v>134</v>
      </c>
      <c r="AU432" s="231" t="s">
        <v>78</v>
      </c>
      <c r="AV432" s="13" t="s">
        <v>78</v>
      </c>
      <c r="AW432" s="13" t="s">
        <v>135</v>
      </c>
      <c r="AX432" s="13" t="s">
        <v>68</v>
      </c>
      <c r="AY432" s="231" t="s">
        <v>126</v>
      </c>
    </row>
    <row r="433" s="15" customFormat="1">
      <c r="A433" s="15"/>
      <c r="B433" s="242"/>
      <c r="C433" s="243"/>
      <c r="D433" s="222" t="s">
        <v>134</v>
      </c>
      <c r="E433" s="244" t="s">
        <v>19</v>
      </c>
      <c r="F433" s="245" t="s">
        <v>137</v>
      </c>
      <c r="G433" s="243"/>
      <c r="H433" s="246">
        <v>1</v>
      </c>
      <c r="I433" s="247"/>
      <c r="J433" s="243"/>
      <c r="K433" s="243"/>
      <c r="L433" s="248"/>
      <c r="M433" s="249"/>
      <c r="N433" s="250"/>
      <c r="O433" s="250"/>
      <c r="P433" s="250"/>
      <c r="Q433" s="250"/>
      <c r="R433" s="250"/>
      <c r="S433" s="250"/>
      <c r="T433" s="251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T433" s="252" t="s">
        <v>134</v>
      </c>
      <c r="AU433" s="252" t="s">
        <v>78</v>
      </c>
      <c r="AV433" s="15" t="s">
        <v>138</v>
      </c>
      <c r="AW433" s="15" t="s">
        <v>135</v>
      </c>
      <c r="AX433" s="15" t="s">
        <v>68</v>
      </c>
      <c r="AY433" s="252" t="s">
        <v>126</v>
      </c>
    </row>
    <row r="434" s="16" customFormat="1">
      <c r="A434" s="16"/>
      <c r="B434" s="253"/>
      <c r="C434" s="254"/>
      <c r="D434" s="222" t="s">
        <v>134</v>
      </c>
      <c r="E434" s="255" t="s">
        <v>19</v>
      </c>
      <c r="F434" s="256" t="s">
        <v>139</v>
      </c>
      <c r="G434" s="254"/>
      <c r="H434" s="257">
        <v>1</v>
      </c>
      <c r="I434" s="258"/>
      <c r="J434" s="254"/>
      <c r="K434" s="254"/>
      <c r="L434" s="259"/>
      <c r="M434" s="260"/>
      <c r="N434" s="261"/>
      <c r="O434" s="261"/>
      <c r="P434" s="261"/>
      <c r="Q434" s="261"/>
      <c r="R434" s="261"/>
      <c r="S434" s="261"/>
      <c r="T434" s="262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T434" s="263" t="s">
        <v>134</v>
      </c>
      <c r="AU434" s="263" t="s">
        <v>78</v>
      </c>
      <c r="AV434" s="16" t="s">
        <v>133</v>
      </c>
      <c r="AW434" s="16" t="s">
        <v>135</v>
      </c>
      <c r="AX434" s="16" t="s">
        <v>76</v>
      </c>
      <c r="AY434" s="263" t="s">
        <v>126</v>
      </c>
    </row>
    <row r="435" s="2" customFormat="1" ht="37.8" customHeight="1">
      <c r="A435" s="41"/>
      <c r="B435" s="42"/>
      <c r="C435" s="207" t="s">
        <v>506</v>
      </c>
      <c r="D435" s="207" t="s">
        <v>128</v>
      </c>
      <c r="E435" s="208" t="s">
        <v>507</v>
      </c>
      <c r="F435" s="209" t="s">
        <v>508</v>
      </c>
      <c r="G435" s="210" t="s">
        <v>158</v>
      </c>
      <c r="H435" s="211">
        <v>23</v>
      </c>
      <c r="I435" s="212"/>
      <c r="J435" s="213">
        <f>ROUND(I435*H435,2)</f>
        <v>0</v>
      </c>
      <c r="K435" s="209" t="s">
        <v>132</v>
      </c>
      <c r="L435" s="47"/>
      <c r="M435" s="214" t="s">
        <v>19</v>
      </c>
      <c r="N435" s="215" t="s">
        <v>39</v>
      </c>
      <c r="O435" s="87"/>
      <c r="P435" s="216">
        <f>O435*H435</f>
        <v>0</v>
      </c>
      <c r="Q435" s="216">
        <v>0</v>
      </c>
      <c r="R435" s="216">
        <f>Q435*H435</f>
        <v>0</v>
      </c>
      <c r="S435" s="216">
        <v>0</v>
      </c>
      <c r="T435" s="217">
        <f>S435*H435</f>
        <v>0</v>
      </c>
      <c r="U435" s="41"/>
      <c r="V435" s="41"/>
      <c r="W435" s="41"/>
      <c r="X435" s="41"/>
      <c r="Y435" s="41"/>
      <c r="Z435" s="41"/>
      <c r="AA435" s="41"/>
      <c r="AB435" s="41"/>
      <c r="AC435" s="41"/>
      <c r="AD435" s="41"/>
      <c r="AE435" s="41"/>
      <c r="AR435" s="218" t="s">
        <v>180</v>
      </c>
      <c r="AT435" s="218" t="s">
        <v>128</v>
      </c>
      <c r="AU435" s="218" t="s">
        <v>78</v>
      </c>
      <c r="AY435" s="20" t="s">
        <v>126</v>
      </c>
      <c r="BE435" s="219">
        <f>IF(N435="základní",J435,0)</f>
        <v>0</v>
      </c>
      <c r="BF435" s="219">
        <f>IF(N435="snížená",J435,0)</f>
        <v>0</v>
      </c>
      <c r="BG435" s="219">
        <f>IF(N435="zákl. přenesená",J435,0)</f>
        <v>0</v>
      </c>
      <c r="BH435" s="219">
        <f>IF(N435="sníž. přenesená",J435,0)</f>
        <v>0</v>
      </c>
      <c r="BI435" s="219">
        <f>IF(N435="nulová",J435,0)</f>
        <v>0</v>
      </c>
      <c r="BJ435" s="20" t="s">
        <v>76</v>
      </c>
      <c r="BK435" s="219">
        <f>ROUND(I435*H435,2)</f>
        <v>0</v>
      </c>
      <c r="BL435" s="20" t="s">
        <v>180</v>
      </c>
      <c r="BM435" s="218" t="s">
        <v>509</v>
      </c>
    </row>
    <row r="436" s="13" customFormat="1">
      <c r="A436" s="13"/>
      <c r="B436" s="220"/>
      <c r="C436" s="221"/>
      <c r="D436" s="222" t="s">
        <v>134</v>
      </c>
      <c r="E436" s="223" t="s">
        <v>19</v>
      </c>
      <c r="F436" s="224" t="s">
        <v>268</v>
      </c>
      <c r="G436" s="221"/>
      <c r="H436" s="225">
        <v>23</v>
      </c>
      <c r="I436" s="226"/>
      <c r="J436" s="221"/>
      <c r="K436" s="221"/>
      <c r="L436" s="227"/>
      <c r="M436" s="228"/>
      <c r="N436" s="229"/>
      <c r="O436" s="229"/>
      <c r="P436" s="229"/>
      <c r="Q436" s="229"/>
      <c r="R436" s="229"/>
      <c r="S436" s="229"/>
      <c r="T436" s="230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31" t="s">
        <v>134</v>
      </c>
      <c r="AU436" s="231" t="s">
        <v>78</v>
      </c>
      <c r="AV436" s="13" t="s">
        <v>78</v>
      </c>
      <c r="AW436" s="13" t="s">
        <v>135</v>
      </c>
      <c r="AX436" s="13" t="s">
        <v>68</v>
      </c>
      <c r="AY436" s="231" t="s">
        <v>126</v>
      </c>
    </row>
    <row r="437" s="15" customFormat="1">
      <c r="A437" s="15"/>
      <c r="B437" s="242"/>
      <c r="C437" s="243"/>
      <c r="D437" s="222" t="s">
        <v>134</v>
      </c>
      <c r="E437" s="244" t="s">
        <v>19</v>
      </c>
      <c r="F437" s="245" t="s">
        <v>137</v>
      </c>
      <c r="G437" s="243"/>
      <c r="H437" s="246">
        <v>23</v>
      </c>
      <c r="I437" s="247"/>
      <c r="J437" s="243"/>
      <c r="K437" s="243"/>
      <c r="L437" s="248"/>
      <c r="M437" s="249"/>
      <c r="N437" s="250"/>
      <c r="O437" s="250"/>
      <c r="P437" s="250"/>
      <c r="Q437" s="250"/>
      <c r="R437" s="250"/>
      <c r="S437" s="250"/>
      <c r="T437" s="251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T437" s="252" t="s">
        <v>134</v>
      </c>
      <c r="AU437" s="252" t="s">
        <v>78</v>
      </c>
      <c r="AV437" s="15" t="s">
        <v>138</v>
      </c>
      <c r="AW437" s="15" t="s">
        <v>135</v>
      </c>
      <c r="AX437" s="15" t="s">
        <v>68</v>
      </c>
      <c r="AY437" s="252" t="s">
        <v>126</v>
      </c>
    </row>
    <row r="438" s="16" customFormat="1">
      <c r="A438" s="16"/>
      <c r="B438" s="253"/>
      <c r="C438" s="254"/>
      <c r="D438" s="222" t="s">
        <v>134</v>
      </c>
      <c r="E438" s="255" t="s">
        <v>19</v>
      </c>
      <c r="F438" s="256" t="s">
        <v>139</v>
      </c>
      <c r="G438" s="254"/>
      <c r="H438" s="257">
        <v>23</v>
      </c>
      <c r="I438" s="258"/>
      <c r="J438" s="254"/>
      <c r="K438" s="254"/>
      <c r="L438" s="259"/>
      <c r="M438" s="260"/>
      <c r="N438" s="261"/>
      <c r="O438" s="261"/>
      <c r="P438" s="261"/>
      <c r="Q438" s="261"/>
      <c r="R438" s="261"/>
      <c r="S438" s="261"/>
      <c r="T438" s="262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T438" s="263" t="s">
        <v>134</v>
      </c>
      <c r="AU438" s="263" t="s">
        <v>78</v>
      </c>
      <c r="AV438" s="16" t="s">
        <v>133</v>
      </c>
      <c r="AW438" s="16" t="s">
        <v>135</v>
      </c>
      <c r="AX438" s="16" t="s">
        <v>76</v>
      </c>
      <c r="AY438" s="263" t="s">
        <v>126</v>
      </c>
    </row>
    <row r="439" s="2" customFormat="1" ht="33" customHeight="1">
      <c r="A439" s="41"/>
      <c r="B439" s="42"/>
      <c r="C439" s="207" t="s">
        <v>322</v>
      </c>
      <c r="D439" s="207" t="s">
        <v>128</v>
      </c>
      <c r="E439" s="208" t="s">
        <v>510</v>
      </c>
      <c r="F439" s="209" t="s">
        <v>511</v>
      </c>
      <c r="G439" s="210" t="s">
        <v>158</v>
      </c>
      <c r="H439" s="211">
        <v>7</v>
      </c>
      <c r="I439" s="212"/>
      <c r="J439" s="213">
        <f>ROUND(I439*H439,2)</f>
        <v>0</v>
      </c>
      <c r="K439" s="209" t="s">
        <v>132</v>
      </c>
      <c r="L439" s="47"/>
      <c r="M439" s="214" t="s">
        <v>19</v>
      </c>
      <c r="N439" s="215" t="s">
        <v>39</v>
      </c>
      <c r="O439" s="87"/>
      <c r="P439" s="216">
        <f>O439*H439</f>
        <v>0</v>
      </c>
      <c r="Q439" s="216">
        <v>0</v>
      </c>
      <c r="R439" s="216">
        <f>Q439*H439</f>
        <v>0</v>
      </c>
      <c r="S439" s="216">
        <v>0</v>
      </c>
      <c r="T439" s="217">
        <f>S439*H439</f>
        <v>0</v>
      </c>
      <c r="U439" s="41"/>
      <c r="V439" s="41"/>
      <c r="W439" s="41"/>
      <c r="X439" s="41"/>
      <c r="Y439" s="41"/>
      <c r="Z439" s="41"/>
      <c r="AA439" s="41"/>
      <c r="AB439" s="41"/>
      <c r="AC439" s="41"/>
      <c r="AD439" s="41"/>
      <c r="AE439" s="41"/>
      <c r="AR439" s="218" t="s">
        <v>180</v>
      </c>
      <c r="AT439" s="218" t="s">
        <v>128</v>
      </c>
      <c r="AU439" s="218" t="s">
        <v>78</v>
      </c>
      <c r="AY439" s="20" t="s">
        <v>126</v>
      </c>
      <c r="BE439" s="219">
        <f>IF(N439="základní",J439,0)</f>
        <v>0</v>
      </c>
      <c r="BF439" s="219">
        <f>IF(N439="snížená",J439,0)</f>
        <v>0</v>
      </c>
      <c r="BG439" s="219">
        <f>IF(N439="zákl. přenesená",J439,0)</f>
        <v>0</v>
      </c>
      <c r="BH439" s="219">
        <f>IF(N439="sníž. přenesená",J439,0)</f>
        <v>0</v>
      </c>
      <c r="BI439" s="219">
        <f>IF(N439="nulová",J439,0)</f>
        <v>0</v>
      </c>
      <c r="BJ439" s="20" t="s">
        <v>76</v>
      </c>
      <c r="BK439" s="219">
        <f>ROUND(I439*H439,2)</f>
        <v>0</v>
      </c>
      <c r="BL439" s="20" t="s">
        <v>180</v>
      </c>
      <c r="BM439" s="218" t="s">
        <v>512</v>
      </c>
    </row>
    <row r="440" s="13" customFormat="1">
      <c r="A440" s="13"/>
      <c r="B440" s="220"/>
      <c r="C440" s="221"/>
      <c r="D440" s="222" t="s">
        <v>134</v>
      </c>
      <c r="E440" s="223" t="s">
        <v>19</v>
      </c>
      <c r="F440" s="224" t="s">
        <v>171</v>
      </c>
      <c r="G440" s="221"/>
      <c r="H440" s="225">
        <v>7</v>
      </c>
      <c r="I440" s="226"/>
      <c r="J440" s="221"/>
      <c r="K440" s="221"/>
      <c r="L440" s="227"/>
      <c r="M440" s="228"/>
      <c r="N440" s="229"/>
      <c r="O440" s="229"/>
      <c r="P440" s="229"/>
      <c r="Q440" s="229"/>
      <c r="R440" s="229"/>
      <c r="S440" s="229"/>
      <c r="T440" s="230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31" t="s">
        <v>134</v>
      </c>
      <c r="AU440" s="231" t="s">
        <v>78</v>
      </c>
      <c r="AV440" s="13" t="s">
        <v>78</v>
      </c>
      <c r="AW440" s="13" t="s">
        <v>135</v>
      </c>
      <c r="AX440" s="13" t="s">
        <v>68</v>
      </c>
      <c r="AY440" s="231" t="s">
        <v>126</v>
      </c>
    </row>
    <row r="441" s="15" customFormat="1">
      <c r="A441" s="15"/>
      <c r="B441" s="242"/>
      <c r="C441" s="243"/>
      <c r="D441" s="222" t="s">
        <v>134</v>
      </c>
      <c r="E441" s="244" t="s">
        <v>19</v>
      </c>
      <c r="F441" s="245" t="s">
        <v>137</v>
      </c>
      <c r="G441" s="243"/>
      <c r="H441" s="246">
        <v>7</v>
      </c>
      <c r="I441" s="247"/>
      <c r="J441" s="243"/>
      <c r="K441" s="243"/>
      <c r="L441" s="248"/>
      <c r="M441" s="249"/>
      <c r="N441" s="250"/>
      <c r="O441" s="250"/>
      <c r="P441" s="250"/>
      <c r="Q441" s="250"/>
      <c r="R441" s="250"/>
      <c r="S441" s="250"/>
      <c r="T441" s="251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T441" s="252" t="s">
        <v>134</v>
      </c>
      <c r="AU441" s="252" t="s">
        <v>78</v>
      </c>
      <c r="AV441" s="15" t="s">
        <v>138</v>
      </c>
      <c r="AW441" s="15" t="s">
        <v>135</v>
      </c>
      <c r="AX441" s="15" t="s">
        <v>68</v>
      </c>
      <c r="AY441" s="252" t="s">
        <v>126</v>
      </c>
    </row>
    <row r="442" s="16" customFormat="1">
      <c r="A442" s="16"/>
      <c r="B442" s="253"/>
      <c r="C442" s="254"/>
      <c r="D442" s="222" t="s">
        <v>134</v>
      </c>
      <c r="E442" s="255" t="s">
        <v>19</v>
      </c>
      <c r="F442" s="256" t="s">
        <v>139</v>
      </c>
      <c r="G442" s="254"/>
      <c r="H442" s="257">
        <v>7</v>
      </c>
      <c r="I442" s="258"/>
      <c r="J442" s="254"/>
      <c r="K442" s="254"/>
      <c r="L442" s="259"/>
      <c r="M442" s="260"/>
      <c r="N442" s="261"/>
      <c r="O442" s="261"/>
      <c r="P442" s="261"/>
      <c r="Q442" s="261"/>
      <c r="R442" s="261"/>
      <c r="S442" s="261"/>
      <c r="T442" s="262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T442" s="263" t="s">
        <v>134</v>
      </c>
      <c r="AU442" s="263" t="s">
        <v>78</v>
      </c>
      <c r="AV442" s="16" t="s">
        <v>133</v>
      </c>
      <c r="AW442" s="16" t="s">
        <v>135</v>
      </c>
      <c r="AX442" s="16" t="s">
        <v>76</v>
      </c>
      <c r="AY442" s="263" t="s">
        <v>126</v>
      </c>
    </row>
    <row r="443" s="2" customFormat="1" ht="24.15" customHeight="1">
      <c r="A443" s="41"/>
      <c r="B443" s="42"/>
      <c r="C443" s="207" t="s">
        <v>513</v>
      </c>
      <c r="D443" s="207" t="s">
        <v>128</v>
      </c>
      <c r="E443" s="208" t="s">
        <v>514</v>
      </c>
      <c r="F443" s="209" t="s">
        <v>515</v>
      </c>
      <c r="G443" s="210" t="s">
        <v>516</v>
      </c>
      <c r="H443" s="211">
        <v>16</v>
      </c>
      <c r="I443" s="212"/>
      <c r="J443" s="213">
        <f>ROUND(I443*H443,2)</f>
        <v>0</v>
      </c>
      <c r="K443" s="209" t="s">
        <v>132</v>
      </c>
      <c r="L443" s="47"/>
      <c r="M443" s="214" t="s">
        <v>19</v>
      </c>
      <c r="N443" s="215" t="s">
        <v>39</v>
      </c>
      <c r="O443" s="87"/>
      <c r="P443" s="216">
        <f>O443*H443</f>
        <v>0</v>
      </c>
      <c r="Q443" s="216">
        <v>0</v>
      </c>
      <c r="R443" s="216">
        <f>Q443*H443</f>
        <v>0</v>
      </c>
      <c r="S443" s="216">
        <v>0</v>
      </c>
      <c r="T443" s="217">
        <f>S443*H443</f>
        <v>0</v>
      </c>
      <c r="U443" s="41"/>
      <c r="V443" s="41"/>
      <c r="W443" s="41"/>
      <c r="X443" s="41"/>
      <c r="Y443" s="41"/>
      <c r="Z443" s="41"/>
      <c r="AA443" s="41"/>
      <c r="AB443" s="41"/>
      <c r="AC443" s="41"/>
      <c r="AD443" s="41"/>
      <c r="AE443" s="41"/>
      <c r="AR443" s="218" t="s">
        <v>180</v>
      </c>
      <c r="AT443" s="218" t="s">
        <v>128</v>
      </c>
      <c r="AU443" s="218" t="s">
        <v>78</v>
      </c>
      <c r="AY443" s="20" t="s">
        <v>126</v>
      </c>
      <c r="BE443" s="219">
        <f>IF(N443="základní",J443,0)</f>
        <v>0</v>
      </c>
      <c r="BF443" s="219">
        <f>IF(N443="snížená",J443,0)</f>
        <v>0</v>
      </c>
      <c r="BG443" s="219">
        <f>IF(N443="zákl. přenesená",J443,0)</f>
        <v>0</v>
      </c>
      <c r="BH443" s="219">
        <f>IF(N443="sníž. přenesená",J443,0)</f>
        <v>0</v>
      </c>
      <c r="BI443" s="219">
        <f>IF(N443="nulová",J443,0)</f>
        <v>0</v>
      </c>
      <c r="BJ443" s="20" t="s">
        <v>76</v>
      </c>
      <c r="BK443" s="219">
        <f>ROUND(I443*H443,2)</f>
        <v>0</v>
      </c>
      <c r="BL443" s="20" t="s">
        <v>180</v>
      </c>
      <c r="BM443" s="218" t="s">
        <v>517</v>
      </c>
    </row>
    <row r="444" s="13" customFormat="1">
      <c r="A444" s="13"/>
      <c r="B444" s="220"/>
      <c r="C444" s="221"/>
      <c r="D444" s="222" t="s">
        <v>134</v>
      </c>
      <c r="E444" s="223" t="s">
        <v>19</v>
      </c>
      <c r="F444" s="224" t="s">
        <v>180</v>
      </c>
      <c r="G444" s="221"/>
      <c r="H444" s="225">
        <v>16</v>
      </c>
      <c r="I444" s="226"/>
      <c r="J444" s="221"/>
      <c r="K444" s="221"/>
      <c r="L444" s="227"/>
      <c r="M444" s="228"/>
      <c r="N444" s="229"/>
      <c r="O444" s="229"/>
      <c r="P444" s="229"/>
      <c r="Q444" s="229"/>
      <c r="R444" s="229"/>
      <c r="S444" s="229"/>
      <c r="T444" s="230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31" t="s">
        <v>134</v>
      </c>
      <c r="AU444" s="231" t="s">
        <v>78</v>
      </c>
      <c r="AV444" s="13" t="s">
        <v>78</v>
      </c>
      <c r="AW444" s="13" t="s">
        <v>135</v>
      </c>
      <c r="AX444" s="13" t="s">
        <v>68</v>
      </c>
      <c r="AY444" s="231" t="s">
        <v>126</v>
      </c>
    </row>
    <row r="445" s="15" customFormat="1">
      <c r="A445" s="15"/>
      <c r="B445" s="242"/>
      <c r="C445" s="243"/>
      <c r="D445" s="222" t="s">
        <v>134</v>
      </c>
      <c r="E445" s="244" t="s">
        <v>19</v>
      </c>
      <c r="F445" s="245" t="s">
        <v>137</v>
      </c>
      <c r="G445" s="243"/>
      <c r="H445" s="246">
        <v>16</v>
      </c>
      <c r="I445" s="247"/>
      <c r="J445" s="243"/>
      <c r="K445" s="243"/>
      <c r="L445" s="248"/>
      <c r="M445" s="249"/>
      <c r="N445" s="250"/>
      <c r="O445" s="250"/>
      <c r="P445" s="250"/>
      <c r="Q445" s="250"/>
      <c r="R445" s="250"/>
      <c r="S445" s="250"/>
      <c r="T445" s="251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T445" s="252" t="s">
        <v>134</v>
      </c>
      <c r="AU445" s="252" t="s">
        <v>78</v>
      </c>
      <c r="AV445" s="15" t="s">
        <v>138</v>
      </c>
      <c r="AW445" s="15" t="s">
        <v>135</v>
      </c>
      <c r="AX445" s="15" t="s">
        <v>68</v>
      </c>
      <c r="AY445" s="252" t="s">
        <v>126</v>
      </c>
    </row>
    <row r="446" s="16" customFormat="1">
      <c r="A446" s="16"/>
      <c r="B446" s="253"/>
      <c r="C446" s="254"/>
      <c r="D446" s="222" t="s">
        <v>134</v>
      </c>
      <c r="E446" s="255" t="s">
        <v>19</v>
      </c>
      <c r="F446" s="256" t="s">
        <v>139</v>
      </c>
      <c r="G446" s="254"/>
      <c r="H446" s="257">
        <v>16</v>
      </c>
      <c r="I446" s="258"/>
      <c r="J446" s="254"/>
      <c r="K446" s="254"/>
      <c r="L446" s="259"/>
      <c r="M446" s="260"/>
      <c r="N446" s="261"/>
      <c r="O446" s="261"/>
      <c r="P446" s="261"/>
      <c r="Q446" s="261"/>
      <c r="R446" s="261"/>
      <c r="S446" s="261"/>
      <c r="T446" s="262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T446" s="263" t="s">
        <v>134</v>
      </c>
      <c r="AU446" s="263" t="s">
        <v>78</v>
      </c>
      <c r="AV446" s="16" t="s">
        <v>133</v>
      </c>
      <c r="AW446" s="16" t="s">
        <v>135</v>
      </c>
      <c r="AX446" s="16" t="s">
        <v>76</v>
      </c>
      <c r="AY446" s="263" t="s">
        <v>126</v>
      </c>
    </row>
    <row r="447" s="2" customFormat="1" ht="24.15" customHeight="1">
      <c r="A447" s="41"/>
      <c r="B447" s="42"/>
      <c r="C447" s="207" t="s">
        <v>329</v>
      </c>
      <c r="D447" s="207" t="s">
        <v>128</v>
      </c>
      <c r="E447" s="208" t="s">
        <v>518</v>
      </c>
      <c r="F447" s="209" t="s">
        <v>519</v>
      </c>
      <c r="G447" s="210" t="s">
        <v>516</v>
      </c>
      <c r="H447" s="211">
        <v>16</v>
      </c>
      <c r="I447" s="212"/>
      <c r="J447" s="213">
        <f>ROUND(I447*H447,2)</f>
        <v>0</v>
      </c>
      <c r="K447" s="209" t="s">
        <v>132</v>
      </c>
      <c r="L447" s="47"/>
      <c r="M447" s="214" t="s">
        <v>19</v>
      </c>
      <c r="N447" s="215" t="s">
        <v>39</v>
      </c>
      <c r="O447" s="87"/>
      <c r="P447" s="216">
        <f>O447*H447</f>
        <v>0</v>
      </c>
      <c r="Q447" s="216">
        <v>0</v>
      </c>
      <c r="R447" s="216">
        <f>Q447*H447</f>
        <v>0</v>
      </c>
      <c r="S447" s="216">
        <v>0</v>
      </c>
      <c r="T447" s="217">
        <f>S447*H447</f>
        <v>0</v>
      </c>
      <c r="U447" s="41"/>
      <c r="V447" s="41"/>
      <c r="W447" s="41"/>
      <c r="X447" s="41"/>
      <c r="Y447" s="41"/>
      <c r="Z447" s="41"/>
      <c r="AA447" s="41"/>
      <c r="AB447" s="41"/>
      <c r="AC447" s="41"/>
      <c r="AD447" s="41"/>
      <c r="AE447" s="41"/>
      <c r="AR447" s="218" t="s">
        <v>180</v>
      </c>
      <c r="AT447" s="218" t="s">
        <v>128</v>
      </c>
      <c r="AU447" s="218" t="s">
        <v>78</v>
      </c>
      <c r="AY447" s="20" t="s">
        <v>126</v>
      </c>
      <c r="BE447" s="219">
        <f>IF(N447="základní",J447,0)</f>
        <v>0</v>
      </c>
      <c r="BF447" s="219">
        <f>IF(N447="snížená",J447,0)</f>
        <v>0</v>
      </c>
      <c r="BG447" s="219">
        <f>IF(N447="zákl. přenesená",J447,0)</f>
        <v>0</v>
      </c>
      <c r="BH447" s="219">
        <f>IF(N447="sníž. přenesená",J447,0)</f>
        <v>0</v>
      </c>
      <c r="BI447" s="219">
        <f>IF(N447="nulová",J447,0)</f>
        <v>0</v>
      </c>
      <c r="BJ447" s="20" t="s">
        <v>76</v>
      </c>
      <c r="BK447" s="219">
        <f>ROUND(I447*H447,2)</f>
        <v>0</v>
      </c>
      <c r="BL447" s="20" t="s">
        <v>180</v>
      </c>
      <c r="BM447" s="218" t="s">
        <v>520</v>
      </c>
    </row>
    <row r="448" s="13" customFormat="1">
      <c r="A448" s="13"/>
      <c r="B448" s="220"/>
      <c r="C448" s="221"/>
      <c r="D448" s="222" t="s">
        <v>134</v>
      </c>
      <c r="E448" s="223" t="s">
        <v>19</v>
      </c>
      <c r="F448" s="224" t="s">
        <v>180</v>
      </c>
      <c r="G448" s="221"/>
      <c r="H448" s="225">
        <v>16</v>
      </c>
      <c r="I448" s="226"/>
      <c r="J448" s="221"/>
      <c r="K448" s="221"/>
      <c r="L448" s="227"/>
      <c r="M448" s="228"/>
      <c r="N448" s="229"/>
      <c r="O448" s="229"/>
      <c r="P448" s="229"/>
      <c r="Q448" s="229"/>
      <c r="R448" s="229"/>
      <c r="S448" s="229"/>
      <c r="T448" s="230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31" t="s">
        <v>134</v>
      </c>
      <c r="AU448" s="231" t="s">
        <v>78</v>
      </c>
      <c r="AV448" s="13" t="s">
        <v>78</v>
      </c>
      <c r="AW448" s="13" t="s">
        <v>135</v>
      </c>
      <c r="AX448" s="13" t="s">
        <v>68</v>
      </c>
      <c r="AY448" s="231" t="s">
        <v>126</v>
      </c>
    </row>
    <row r="449" s="15" customFormat="1">
      <c r="A449" s="15"/>
      <c r="B449" s="242"/>
      <c r="C449" s="243"/>
      <c r="D449" s="222" t="s">
        <v>134</v>
      </c>
      <c r="E449" s="244" t="s">
        <v>19</v>
      </c>
      <c r="F449" s="245" t="s">
        <v>137</v>
      </c>
      <c r="G449" s="243"/>
      <c r="H449" s="246">
        <v>16</v>
      </c>
      <c r="I449" s="247"/>
      <c r="J449" s="243"/>
      <c r="K449" s="243"/>
      <c r="L449" s="248"/>
      <c r="M449" s="249"/>
      <c r="N449" s="250"/>
      <c r="O449" s="250"/>
      <c r="P449" s="250"/>
      <c r="Q449" s="250"/>
      <c r="R449" s="250"/>
      <c r="S449" s="250"/>
      <c r="T449" s="251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T449" s="252" t="s">
        <v>134</v>
      </c>
      <c r="AU449" s="252" t="s">
        <v>78</v>
      </c>
      <c r="AV449" s="15" t="s">
        <v>138</v>
      </c>
      <c r="AW449" s="15" t="s">
        <v>135</v>
      </c>
      <c r="AX449" s="15" t="s">
        <v>68</v>
      </c>
      <c r="AY449" s="252" t="s">
        <v>126</v>
      </c>
    </row>
    <row r="450" s="16" customFormat="1">
      <c r="A450" s="16"/>
      <c r="B450" s="253"/>
      <c r="C450" s="254"/>
      <c r="D450" s="222" t="s">
        <v>134</v>
      </c>
      <c r="E450" s="255" t="s">
        <v>19</v>
      </c>
      <c r="F450" s="256" t="s">
        <v>139</v>
      </c>
      <c r="G450" s="254"/>
      <c r="H450" s="257">
        <v>16</v>
      </c>
      <c r="I450" s="258"/>
      <c r="J450" s="254"/>
      <c r="K450" s="254"/>
      <c r="L450" s="259"/>
      <c r="M450" s="260"/>
      <c r="N450" s="261"/>
      <c r="O450" s="261"/>
      <c r="P450" s="261"/>
      <c r="Q450" s="261"/>
      <c r="R450" s="261"/>
      <c r="S450" s="261"/>
      <c r="T450" s="262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T450" s="263" t="s">
        <v>134</v>
      </c>
      <c r="AU450" s="263" t="s">
        <v>78</v>
      </c>
      <c r="AV450" s="16" t="s">
        <v>133</v>
      </c>
      <c r="AW450" s="16" t="s">
        <v>135</v>
      </c>
      <c r="AX450" s="16" t="s">
        <v>76</v>
      </c>
      <c r="AY450" s="263" t="s">
        <v>126</v>
      </c>
    </row>
    <row r="451" s="2" customFormat="1" ht="16.5" customHeight="1">
      <c r="A451" s="41"/>
      <c r="B451" s="42"/>
      <c r="C451" s="207" t="s">
        <v>521</v>
      </c>
      <c r="D451" s="207" t="s">
        <v>128</v>
      </c>
      <c r="E451" s="208" t="s">
        <v>522</v>
      </c>
      <c r="F451" s="209" t="s">
        <v>523</v>
      </c>
      <c r="G451" s="210" t="s">
        <v>158</v>
      </c>
      <c r="H451" s="211">
        <v>12</v>
      </c>
      <c r="I451" s="212"/>
      <c r="J451" s="213">
        <f>ROUND(I451*H451,2)</f>
        <v>0</v>
      </c>
      <c r="K451" s="209" t="s">
        <v>132</v>
      </c>
      <c r="L451" s="47"/>
      <c r="M451" s="214" t="s">
        <v>19</v>
      </c>
      <c r="N451" s="215" t="s">
        <v>39</v>
      </c>
      <c r="O451" s="87"/>
      <c r="P451" s="216">
        <f>O451*H451</f>
        <v>0</v>
      </c>
      <c r="Q451" s="216">
        <v>0</v>
      </c>
      <c r="R451" s="216">
        <f>Q451*H451</f>
        <v>0</v>
      </c>
      <c r="S451" s="216">
        <v>0</v>
      </c>
      <c r="T451" s="217">
        <f>S451*H451</f>
        <v>0</v>
      </c>
      <c r="U451" s="41"/>
      <c r="V451" s="41"/>
      <c r="W451" s="41"/>
      <c r="X451" s="41"/>
      <c r="Y451" s="41"/>
      <c r="Z451" s="41"/>
      <c r="AA451" s="41"/>
      <c r="AB451" s="41"/>
      <c r="AC451" s="41"/>
      <c r="AD451" s="41"/>
      <c r="AE451" s="41"/>
      <c r="AR451" s="218" t="s">
        <v>180</v>
      </c>
      <c r="AT451" s="218" t="s">
        <v>128</v>
      </c>
      <c r="AU451" s="218" t="s">
        <v>78</v>
      </c>
      <c r="AY451" s="20" t="s">
        <v>126</v>
      </c>
      <c r="BE451" s="219">
        <f>IF(N451="základní",J451,0)</f>
        <v>0</v>
      </c>
      <c r="BF451" s="219">
        <f>IF(N451="snížená",J451,0)</f>
        <v>0</v>
      </c>
      <c r="BG451" s="219">
        <f>IF(N451="zákl. přenesená",J451,0)</f>
        <v>0</v>
      </c>
      <c r="BH451" s="219">
        <f>IF(N451="sníž. přenesená",J451,0)</f>
        <v>0</v>
      </c>
      <c r="BI451" s="219">
        <f>IF(N451="nulová",J451,0)</f>
        <v>0</v>
      </c>
      <c r="BJ451" s="20" t="s">
        <v>76</v>
      </c>
      <c r="BK451" s="219">
        <f>ROUND(I451*H451,2)</f>
        <v>0</v>
      </c>
      <c r="BL451" s="20" t="s">
        <v>180</v>
      </c>
      <c r="BM451" s="218" t="s">
        <v>524</v>
      </c>
    </row>
    <row r="452" s="13" customFormat="1">
      <c r="A452" s="13"/>
      <c r="B452" s="220"/>
      <c r="C452" s="221"/>
      <c r="D452" s="222" t="s">
        <v>134</v>
      </c>
      <c r="E452" s="223" t="s">
        <v>19</v>
      </c>
      <c r="F452" s="224" t="s">
        <v>8</v>
      </c>
      <c r="G452" s="221"/>
      <c r="H452" s="225">
        <v>12</v>
      </c>
      <c r="I452" s="226"/>
      <c r="J452" s="221"/>
      <c r="K452" s="221"/>
      <c r="L452" s="227"/>
      <c r="M452" s="228"/>
      <c r="N452" s="229"/>
      <c r="O452" s="229"/>
      <c r="P452" s="229"/>
      <c r="Q452" s="229"/>
      <c r="R452" s="229"/>
      <c r="S452" s="229"/>
      <c r="T452" s="230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31" t="s">
        <v>134</v>
      </c>
      <c r="AU452" s="231" t="s">
        <v>78</v>
      </c>
      <c r="AV452" s="13" t="s">
        <v>78</v>
      </c>
      <c r="AW452" s="13" t="s">
        <v>135</v>
      </c>
      <c r="AX452" s="13" t="s">
        <v>68</v>
      </c>
      <c r="AY452" s="231" t="s">
        <v>126</v>
      </c>
    </row>
    <row r="453" s="15" customFormat="1">
      <c r="A453" s="15"/>
      <c r="B453" s="242"/>
      <c r="C453" s="243"/>
      <c r="D453" s="222" t="s">
        <v>134</v>
      </c>
      <c r="E453" s="244" t="s">
        <v>19</v>
      </c>
      <c r="F453" s="245" t="s">
        <v>137</v>
      </c>
      <c r="G453" s="243"/>
      <c r="H453" s="246">
        <v>12</v>
      </c>
      <c r="I453" s="247"/>
      <c r="J453" s="243"/>
      <c r="K453" s="243"/>
      <c r="L453" s="248"/>
      <c r="M453" s="249"/>
      <c r="N453" s="250"/>
      <c r="O453" s="250"/>
      <c r="P453" s="250"/>
      <c r="Q453" s="250"/>
      <c r="R453" s="250"/>
      <c r="S453" s="250"/>
      <c r="T453" s="251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T453" s="252" t="s">
        <v>134</v>
      </c>
      <c r="AU453" s="252" t="s">
        <v>78</v>
      </c>
      <c r="AV453" s="15" t="s">
        <v>138</v>
      </c>
      <c r="AW453" s="15" t="s">
        <v>135</v>
      </c>
      <c r="AX453" s="15" t="s">
        <v>68</v>
      </c>
      <c r="AY453" s="252" t="s">
        <v>126</v>
      </c>
    </row>
    <row r="454" s="16" customFormat="1">
      <c r="A454" s="16"/>
      <c r="B454" s="253"/>
      <c r="C454" s="254"/>
      <c r="D454" s="222" t="s">
        <v>134</v>
      </c>
      <c r="E454" s="255" t="s">
        <v>19</v>
      </c>
      <c r="F454" s="256" t="s">
        <v>139</v>
      </c>
      <c r="G454" s="254"/>
      <c r="H454" s="257">
        <v>12</v>
      </c>
      <c r="I454" s="258"/>
      <c r="J454" s="254"/>
      <c r="K454" s="254"/>
      <c r="L454" s="259"/>
      <c r="M454" s="260"/>
      <c r="N454" s="261"/>
      <c r="O454" s="261"/>
      <c r="P454" s="261"/>
      <c r="Q454" s="261"/>
      <c r="R454" s="261"/>
      <c r="S454" s="261"/>
      <c r="T454" s="262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T454" s="263" t="s">
        <v>134</v>
      </c>
      <c r="AU454" s="263" t="s">
        <v>78</v>
      </c>
      <c r="AV454" s="16" t="s">
        <v>133</v>
      </c>
      <c r="AW454" s="16" t="s">
        <v>135</v>
      </c>
      <c r="AX454" s="16" t="s">
        <v>76</v>
      </c>
      <c r="AY454" s="263" t="s">
        <v>126</v>
      </c>
    </row>
    <row r="455" s="2" customFormat="1" ht="16.5" customHeight="1">
      <c r="A455" s="41"/>
      <c r="B455" s="42"/>
      <c r="C455" s="207" t="s">
        <v>334</v>
      </c>
      <c r="D455" s="207" t="s">
        <v>128</v>
      </c>
      <c r="E455" s="208" t="s">
        <v>525</v>
      </c>
      <c r="F455" s="209" t="s">
        <v>526</v>
      </c>
      <c r="G455" s="210" t="s">
        <v>480</v>
      </c>
      <c r="H455" s="279"/>
      <c r="I455" s="212"/>
      <c r="J455" s="213">
        <f>ROUND(I455*H455,2)</f>
        <v>0</v>
      </c>
      <c r="K455" s="209" t="s">
        <v>150</v>
      </c>
      <c r="L455" s="47"/>
      <c r="M455" s="214" t="s">
        <v>19</v>
      </c>
      <c r="N455" s="215" t="s">
        <v>39</v>
      </c>
      <c r="O455" s="87"/>
      <c r="P455" s="216">
        <f>O455*H455</f>
        <v>0</v>
      </c>
      <c r="Q455" s="216">
        <v>0</v>
      </c>
      <c r="R455" s="216">
        <f>Q455*H455</f>
        <v>0</v>
      </c>
      <c r="S455" s="216">
        <v>0</v>
      </c>
      <c r="T455" s="217">
        <f>S455*H455</f>
        <v>0</v>
      </c>
      <c r="U455" s="41"/>
      <c r="V455" s="41"/>
      <c r="W455" s="41"/>
      <c r="X455" s="41"/>
      <c r="Y455" s="41"/>
      <c r="Z455" s="41"/>
      <c r="AA455" s="41"/>
      <c r="AB455" s="41"/>
      <c r="AC455" s="41"/>
      <c r="AD455" s="41"/>
      <c r="AE455" s="41"/>
      <c r="AR455" s="218" t="s">
        <v>180</v>
      </c>
      <c r="AT455" s="218" t="s">
        <v>128</v>
      </c>
      <c r="AU455" s="218" t="s">
        <v>78</v>
      </c>
      <c r="AY455" s="20" t="s">
        <v>126</v>
      </c>
      <c r="BE455" s="219">
        <f>IF(N455="základní",J455,0)</f>
        <v>0</v>
      </c>
      <c r="BF455" s="219">
        <f>IF(N455="snížená",J455,0)</f>
        <v>0</v>
      </c>
      <c r="BG455" s="219">
        <f>IF(N455="zákl. přenesená",J455,0)</f>
        <v>0</v>
      </c>
      <c r="BH455" s="219">
        <f>IF(N455="sníž. přenesená",J455,0)</f>
        <v>0</v>
      </c>
      <c r="BI455" s="219">
        <f>IF(N455="nulová",J455,0)</f>
        <v>0</v>
      </c>
      <c r="BJ455" s="20" t="s">
        <v>76</v>
      </c>
      <c r="BK455" s="219">
        <f>ROUND(I455*H455,2)</f>
        <v>0</v>
      </c>
      <c r="BL455" s="20" t="s">
        <v>180</v>
      </c>
      <c r="BM455" s="218" t="s">
        <v>527</v>
      </c>
    </row>
    <row r="456" s="2" customFormat="1">
      <c r="A456" s="41"/>
      <c r="B456" s="42"/>
      <c r="C456" s="43"/>
      <c r="D456" s="264" t="s">
        <v>152</v>
      </c>
      <c r="E456" s="43"/>
      <c r="F456" s="265" t="s">
        <v>528</v>
      </c>
      <c r="G456" s="43"/>
      <c r="H456" s="43"/>
      <c r="I456" s="266"/>
      <c r="J456" s="43"/>
      <c r="K456" s="43"/>
      <c r="L456" s="47"/>
      <c r="M456" s="267"/>
      <c r="N456" s="268"/>
      <c r="O456" s="87"/>
      <c r="P456" s="87"/>
      <c r="Q456" s="87"/>
      <c r="R456" s="87"/>
      <c r="S456" s="87"/>
      <c r="T456" s="88"/>
      <c r="U456" s="41"/>
      <c r="V456" s="41"/>
      <c r="W456" s="41"/>
      <c r="X456" s="41"/>
      <c r="Y456" s="41"/>
      <c r="Z456" s="41"/>
      <c r="AA456" s="41"/>
      <c r="AB456" s="41"/>
      <c r="AC456" s="41"/>
      <c r="AD456" s="41"/>
      <c r="AE456" s="41"/>
      <c r="AT456" s="20" t="s">
        <v>152</v>
      </c>
      <c r="AU456" s="20" t="s">
        <v>78</v>
      </c>
    </row>
    <row r="457" s="12" customFormat="1" ht="22.8" customHeight="1">
      <c r="A457" s="12"/>
      <c r="B457" s="191"/>
      <c r="C457" s="192"/>
      <c r="D457" s="193" t="s">
        <v>67</v>
      </c>
      <c r="E457" s="205" t="s">
        <v>529</v>
      </c>
      <c r="F457" s="205" t="s">
        <v>530</v>
      </c>
      <c r="G457" s="192"/>
      <c r="H457" s="192"/>
      <c r="I457" s="195"/>
      <c r="J457" s="206">
        <f>BK457</f>
        <v>0</v>
      </c>
      <c r="K457" s="192"/>
      <c r="L457" s="197"/>
      <c r="M457" s="198"/>
      <c r="N457" s="199"/>
      <c r="O457" s="199"/>
      <c r="P457" s="200">
        <f>SUM(P458:P480)</f>
        <v>0</v>
      </c>
      <c r="Q457" s="199"/>
      <c r="R457" s="200">
        <f>SUM(R458:R480)</f>
        <v>0</v>
      </c>
      <c r="S457" s="199"/>
      <c r="T457" s="201">
        <f>SUM(T458:T480)</f>
        <v>0</v>
      </c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R457" s="202" t="s">
        <v>78</v>
      </c>
      <c r="AT457" s="203" t="s">
        <v>67</v>
      </c>
      <c r="AU457" s="203" t="s">
        <v>76</v>
      </c>
      <c r="AY457" s="202" t="s">
        <v>126</v>
      </c>
      <c r="BK457" s="204">
        <f>SUM(BK458:BK480)</f>
        <v>0</v>
      </c>
    </row>
    <row r="458" s="2" customFormat="1" ht="21.75" customHeight="1">
      <c r="A458" s="41"/>
      <c r="B458" s="42"/>
      <c r="C458" s="207" t="s">
        <v>531</v>
      </c>
      <c r="D458" s="207" t="s">
        <v>128</v>
      </c>
      <c r="E458" s="208" t="s">
        <v>532</v>
      </c>
      <c r="F458" s="209" t="s">
        <v>533</v>
      </c>
      <c r="G458" s="210" t="s">
        <v>131</v>
      </c>
      <c r="H458" s="211">
        <v>1</v>
      </c>
      <c r="I458" s="212"/>
      <c r="J458" s="213">
        <f>ROUND(I458*H458,2)</f>
        <v>0</v>
      </c>
      <c r="K458" s="209" t="s">
        <v>132</v>
      </c>
      <c r="L458" s="47"/>
      <c r="M458" s="214" t="s">
        <v>19</v>
      </c>
      <c r="N458" s="215" t="s">
        <v>39</v>
      </c>
      <c r="O458" s="87"/>
      <c r="P458" s="216">
        <f>O458*H458</f>
        <v>0</v>
      </c>
      <c r="Q458" s="216">
        <v>0</v>
      </c>
      <c r="R458" s="216">
        <f>Q458*H458</f>
        <v>0</v>
      </c>
      <c r="S458" s="216">
        <v>0</v>
      </c>
      <c r="T458" s="217">
        <f>S458*H458</f>
        <v>0</v>
      </c>
      <c r="U458" s="41"/>
      <c r="V458" s="41"/>
      <c r="W458" s="41"/>
      <c r="X458" s="41"/>
      <c r="Y458" s="41"/>
      <c r="Z458" s="41"/>
      <c r="AA458" s="41"/>
      <c r="AB458" s="41"/>
      <c r="AC458" s="41"/>
      <c r="AD458" s="41"/>
      <c r="AE458" s="41"/>
      <c r="AR458" s="218" t="s">
        <v>180</v>
      </c>
      <c r="AT458" s="218" t="s">
        <v>128</v>
      </c>
      <c r="AU458" s="218" t="s">
        <v>78</v>
      </c>
      <c r="AY458" s="20" t="s">
        <v>126</v>
      </c>
      <c r="BE458" s="219">
        <f>IF(N458="základní",J458,0)</f>
        <v>0</v>
      </c>
      <c r="BF458" s="219">
        <f>IF(N458="snížená",J458,0)</f>
        <v>0</v>
      </c>
      <c r="BG458" s="219">
        <f>IF(N458="zákl. přenesená",J458,0)</f>
        <v>0</v>
      </c>
      <c r="BH458" s="219">
        <f>IF(N458="sníž. přenesená",J458,0)</f>
        <v>0</v>
      </c>
      <c r="BI458" s="219">
        <f>IF(N458="nulová",J458,0)</f>
        <v>0</v>
      </c>
      <c r="BJ458" s="20" t="s">
        <v>76</v>
      </c>
      <c r="BK458" s="219">
        <f>ROUND(I458*H458,2)</f>
        <v>0</v>
      </c>
      <c r="BL458" s="20" t="s">
        <v>180</v>
      </c>
      <c r="BM458" s="218" t="s">
        <v>534</v>
      </c>
    </row>
    <row r="459" s="13" customFormat="1">
      <c r="A459" s="13"/>
      <c r="B459" s="220"/>
      <c r="C459" s="221"/>
      <c r="D459" s="222" t="s">
        <v>134</v>
      </c>
      <c r="E459" s="223" t="s">
        <v>19</v>
      </c>
      <c r="F459" s="224" t="s">
        <v>76</v>
      </c>
      <c r="G459" s="221"/>
      <c r="H459" s="225">
        <v>1</v>
      </c>
      <c r="I459" s="226"/>
      <c r="J459" s="221"/>
      <c r="K459" s="221"/>
      <c r="L459" s="227"/>
      <c r="M459" s="228"/>
      <c r="N459" s="229"/>
      <c r="O459" s="229"/>
      <c r="P459" s="229"/>
      <c r="Q459" s="229"/>
      <c r="R459" s="229"/>
      <c r="S459" s="229"/>
      <c r="T459" s="230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31" t="s">
        <v>134</v>
      </c>
      <c r="AU459" s="231" t="s">
        <v>78</v>
      </c>
      <c r="AV459" s="13" t="s">
        <v>78</v>
      </c>
      <c r="AW459" s="13" t="s">
        <v>135</v>
      </c>
      <c r="AX459" s="13" t="s">
        <v>68</v>
      </c>
      <c r="AY459" s="231" t="s">
        <v>126</v>
      </c>
    </row>
    <row r="460" s="15" customFormat="1">
      <c r="A460" s="15"/>
      <c r="B460" s="242"/>
      <c r="C460" s="243"/>
      <c r="D460" s="222" t="s">
        <v>134</v>
      </c>
      <c r="E460" s="244" t="s">
        <v>19</v>
      </c>
      <c r="F460" s="245" t="s">
        <v>137</v>
      </c>
      <c r="G460" s="243"/>
      <c r="H460" s="246">
        <v>1</v>
      </c>
      <c r="I460" s="247"/>
      <c r="J460" s="243"/>
      <c r="K460" s="243"/>
      <c r="L460" s="248"/>
      <c r="M460" s="249"/>
      <c r="N460" s="250"/>
      <c r="O460" s="250"/>
      <c r="P460" s="250"/>
      <c r="Q460" s="250"/>
      <c r="R460" s="250"/>
      <c r="S460" s="250"/>
      <c r="T460" s="251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T460" s="252" t="s">
        <v>134</v>
      </c>
      <c r="AU460" s="252" t="s">
        <v>78</v>
      </c>
      <c r="AV460" s="15" t="s">
        <v>138</v>
      </c>
      <c r="AW460" s="15" t="s">
        <v>135</v>
      </c>
      <c r="AX460" s="15" t="s">
        <v>68</v>
      </c>
      <c r="AY460" s="252" t="s">
        <v>126</v>
      </c>
    </row>
    <row r="461" s="16" customFormat="1">
      <c r="A461" s="16"/>
      <c r="B461" s="253"/>
      <c r="C461" s="254"/>
      <c r="D461" s="222" t="s">
        <v>134</v>
      </c>
      <c r="E461" s="255" t="s">
        <v>19</v>
      </c>
      <c r="F461" s="256" t="s">
        <v>139</v>
      </c>
      <c r="G461" s="254"/>
      <c r="H461" s="257">
        <v>1</v>
      </c>
      <c r="I461" s="258"/>
      <c r="J461" s="254"/>
      <c r="K461" s="254"/>
      <c r="L461" s="259"/>
      <c r="M461" s="260"/>
      <c r="N461" s="261"/>
      <c r="O461" s="261"/>
      <c r="P461" s="261"/>
      <c r="Q461" s="261"/>
      <c r="R461" s="261"/>
      <c r="S461" s="261"/>
      <c r="T461" s="262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T461" s="263" t="s">
        <v>134</v>
      </c>
      <c r="AU461" s="263" t="s">
        <v>78</v>
      </c>
      <c r="AV461" s="16" t="s">
        <v>133</v>
      </c>
      <c r="AW461" s="16" t="s">
        <v>135</v>
      </c>
      <c r="AX461" s="16" t="s">
        <v>76</v>
      </c>
      <c r="AY461" s="263" t="s">
        <v>126</v>
      </c>
    </row>
    <row r="462" s="2" customFormat="1" ht="24.15" customHeight="1">
      <c r="A462" s="41"/>
      <c r="B462" s="42"/>
      <c r="C462" s="207" t="s">
        <v>341</v>
      </c>
      <c r="D462" s="207" t="s">
        <v>128</v>
      </c>
      <c r="E462" s="208" t="s">
        <v>535</v>
      </c>
      <c r="F462" s="209" t="s">
        <v>536</v>
      </c>
      <c r="G462" s="210" t="s">
        <v>504</v>
      </c>
      <c r="H462" s="211">
        <v>1</v>
      </c>
      <c r="I462" s="212"/>
      <c r="J462" s="213">
        <f>ROUND(I462*H462,2)</f>
        <v>0</v>
      </c>
      <c r="K462" s="209" t="s">
        <v>132</v>
      </c>
      <c r="L462" s="47"/>
      <c r="M462" s="214" t="s">
        <v>19</v>
      </c>
      <c r="N462" s="215" t="s">
        <v>39</v>
      </c>
      <c r="O462" s="87"/>
      <c r="P462" s="216">
        <f>O462*H462</f>
        <v>0</v>
      </c>
      <c r="Q462" s="216">
        <v>0</v>
      </c>
      <c r="R462" s="216">
        <f>Q462*H462</f>
        <v>0</v>
      </c>
      <c r="S462" s="216">
        <v>0</v>
      </c>
      <c r="T462" s="217">
        <f>S462*H462</f>
        <v>0</v>
      </c>
      <c r="U462" s="41"/>
      <c r="V462" s="41"/>
      <c r="W462" s="41"/>
      <c r="X462" s="41"/>
      <c r="Y462" s="41"/>
      <c r="Z462" s="41"/>
      <c r="AA462" s="41"/>
      <c r="AB462" s="41"/>
      <c r="AC462" s="41"/>
      <c r="AD462" s="41"/>
      <c r="AE462" s="41"/>
      <c r="AR462" s="218" t="s">
        <v>180</v>
      </c>
      <c r="AT462" s="218" t="s">
        <v>128</v>
      </c>
      <c r="AU462" s="218" t="s">
        <v>78</v>
      </c>
      <c r="AY462" s="20" t="s">
        <v>126</v>
      </c>
      <c r="BE462" s="219">
        <f>IF(N462="základní",J462,0)</f>
        <v>0</v>
      </c>
      <c r="BF462" s="219">
        <f>IF(N462="snížená",J462,0)</f>
        <v>0</v>
      </c>
      <c r="BG462" s="219">
        <f>IF(N462="zákl. přenesená",J462,0)</f>
        <v>0</v>
      </c>
      <c r="BH462" s="219">
        <f>IF(N462="sníž. přenesená",J462,0)</f>
        <v>0</v>
      </c>
      <c r="BI462" s="219">
        <f>IF(N462="nulová",J462,0)</f>
        <v>0</v>
      </c>
      <c r="BJ462" s="20" t="s">
        <v>76</v>
      </c>
      <c r="BK462" s="219">
        <f>ROUND(I462*H462,2)</f>
        <v>0</v>
      </c>
      <c r="BL462" s="20" t="s">
        <v>180</v>
      </c>
      <c r="BM462" s="218" t="s">
        <v>537</v>
      </c>
    </row>
    <row r="463" s="13" customFormat="1">
      <c r="A463" s="13"/>
      <c r="B463" s="220"/>
      <c r="C463" s="221"/>
      <c r="D463" s="222" t="s">
        <v>134</v>
      </c>
      <c r="E463" s="223" t="s">
        <v>19</v>
      </c>
      <c r="F463" s="224" t="s">
        <v>76</v>
      </c>
      <c r="G463" s="221"/>
      <c r="H463" s="225">
        <v>1</v>
      </c>
      <c r="I463" s="226"/>
      <c r="J463" s="221"/>
      <c r="K463" s="221"/>
      <c r="L463" s="227"/>
      <c r="M463" s="228"/>
      <c r="N463" s="229"/>
      <c r="O463" s="229"/>
      <c r="P463" s="229"/>
      <c r="Q463" s="229"/>
      <c r="R463" s="229"/>
      <c r="S463" s="229"/>
      <c r="T463" s="230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31" t="s">
        <v>134</v>
      </c>
      <c r="AU463" s="231" t="s">
        <v>78</v>
      </c>
      <c r="AV463" s="13" t="s">
        <v>78</v>
      </c>
      <c r="AW463" s="13" t="s">
        <v>135</v>
      </c>
      <c r="AX463" s="13" t="s">
        <v>68</v>
      </c>
      <c r="AY463" s="231" t="s">
        <v>126</v>
      </c>
    </row>
    <row r="464" s="15" customFormat="1">
      <c r="A464" s="15"/>
      <c r="B464" s="242"/>
      <c r="C464" s="243"/>
      <c r="D464" s="222" t="s">
        <v>134</v>
      </c>
      <c r="E464" s="244" t="s">
        <v>19</v>
      </c>
      <c r="F464" s="245" t="s">
        <v>137</v>
      </c>
      <c r="G464" s="243"/>
      <c r="H464" s="246">
        <v>1</v>
      </c>
      <c r="I464" s="247"/>
      <c r="J464" s="243"/>
      <c r="K464" s="243"/>
      <c r="L464" s="248"/>
      <c r="M464" s="249"/>
      <c r="N464" s="250"/>
      <c r="O464" s="250"/>
      <c r="P464" s="250"/>
      <c r="Q464" s="250"/>
      <c r="R464" s="250"/>
      <c r="S464" s="250"/>
      <c r="T464" s="251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T464" s="252" t="s">
        <v>134</v>
      </c>
      <c r="AU464" s="252" t="s">
        <v>78</v>
      </c>
      <c r="AV464" s="15" t="s">
        <v>138</v>
      </c>
      <c r="AW464" s="15" t="s">
        <v>135</v>
      </c>
      <c r="AX464" s="15" t="s">
        <v>68</v>
      </c>
      <c r="AY464" s="252" t="s">
        <v>126</v>
      </c>
    </row>
    <row r="465" s="16" customFormat="1">
      <c r="A465" s="16"/>
      <c r="B465" s="253"/>
      <c r="C465" s="254"/>
      <c r="D465" s="222" t="s">
        <v>134</v>
      </c>
      <c r="E465" s="255" t="s">
        <v>19</v>
      </c>
      <c r="F465" s="256" t="s">
        <v>139</v>
      </c>
      <c r="G465" s="254"/>
      <c r="H465" s="257">
        <v>1</v>
      </c>
      <c r="I465" s="258"/>
      <c r="J465" s="254"/>
      <c r="K465" s="254"/>
      <c r="L465" s="259"/>
      <c r="M465" s="260"/>
      <c r="N465" s="261"/>
      <c r="O465" s="261"/>
      <c r="P465" s="261"/>
      <c r="Q465" s="261"/>
      <c r="R465" s="261"/>
      <c r="S465" s="261"/>
      <c r="T465" s="262"/>
      <c r="U465" s="16"/>
      <c r="V465" s="16"/>
      <c r="W465" s="16"/>
      <c r="X465" s="16"/>
      <c r="Y465" s="16"/>
      <c r="Z465" s="16"/>
      <c r="AA465" s="16"/>
      <c r="AB465" s="16"/>
      <c r="AC465" s="16"/>
      <c r="AD465" s="16"/>
      <c r="AE465" s="16"/>
      <c r="AT465" s="263" t="s">
        <v>134</v>
      </c>
      <c r="AU465" s="263" t="s">
        <v>78</v>
      </c>
      <c r="AV465" s="16" t="s">
        <v>133</v>
      </c>
      <c r="AW465" s="16" t="s">
        <v>135</v>
      </c>
      <c r="AX465" s="16" t="s">
        <v>76</v>
      </c>
      <c r="AY465" s="263" t="s">
        <v>126</v>
      </c>
    </row>
    <row r="466" s="2" customFormat="1" ht="24.15" customHeight="1">
      <c r="A466" s="41"/>
      <c r="B466" s="42"/>
      <c r="C466" s="207" t="s">
        <v>538</v>
      </c>
      <c r="D466" s="207" t="s">
        <v>128</v>
      </c>
      <c r="E466" s="208" t="s">
        <v>539</v>
      </c>
      <c r="F466" s="209" t="s">
        <v>540</v>
      </c>
      <c r="G466" s="210" t="s">
        <v>504</v>
      </c>
      <c r="H466" s="211">
        <v>1</v>
      </c>
      <c r="I466" s="212"/>
      <c r="J466" s="213">
        <f>ROUND(I466*H466,2)</f>
        <v>0</v>
      </c>
      <c r="K466" s="209" t="s">
        <v>132</v>
      </c>
      <c r="L466" s="47"/>
      <c r="M466" s="214" t="s">
        <v>19</v>
      </c>
      <c r="N466" s="215" t="s">
        <v>39</v>
      </c>
      <c r="O466" s="87"/>
      <c r="P466" s="216">
        <f>O466*H466</f>
        <v>0</v>
      </c>
      <c r="Q466" s="216">
        <v>0</v>
      </c>
      <c r="R466" s="216">
        <f>Q466*H466</f>
        <v>0</v>
      </c>
      <c r="S466" s="216">
        <v>0</v>
      </c>
      <c r="T466" s="217">
        <f>S466*H466</f>
        <v>0</v>
      </c>
      <c r="U466" s="41"/>
      <c r="V466" s="41"/>
      <c r="W466" s="41"/>
      <c r="X466" s="41"/>
      <c r="Y466" s="41"/>
      <c r="Z466" s="41"/>
      <c r="AA466" s="41"/>
      <c r="AB466" s="41"/>
      <c r="AC466" s="41"/>
      <c r="AD466" s="41"/>
      <c r="AE466" s="41"/>
      <c r="AR466" s="218" t="s">
        <v>180</v>
      </c>
      <c r="AT466" s="218" t="s">
        <v>128</v>
      </c>
      <c r="AU466" s="218" t="s">
        <v>78</v>
      </c>
      <c r="AY466" s="20" t="s">
        <v>126</v>
      </c>
      <c r="BE466" s="219">
        <f>IF(N466="základní",J466,0)</f>
        <v>0</v>
      </c>
      <c r="BF466" s="219">
        <f>IF(N466="snížená",J466,0)</f>
        <v>0</v>
      </c>
      <c r="BG466" s="219">
        <f>IF(N466="zákl. přenesená",J466,0)</f>
        <v>0</v>
      </c>
      <c r="BH466" s="219">
        <f>IF(N466="sníž. přenesená",J466,0)</f>
        <v>0</v>
      </c>
      <c r="BI466" s="219">
        <f>IF(N466="nulová",J466,0)</f>
        <v>0</v>
      </c>
      <c r="BJ466" s="20" t="s">
        <v>76</v>
      </c>
      <c r="BK466" s="219">
        <f>ROUND(I466*H466,2)</f>
        <v>0</v>
      </c>
      <c r="BL466" s="20" t="s">
        <v>180</v>
      </c>
      <c r="BM466" s="218" t="s">
        <v>541</v>
      </c>
    </row>
    <row r="467" s="13" customFormat="1">
      <c r="A467" s="13"/>
      <c r="B467" s="220"/>
      <c r="C467" s="221"/>
      <c r="D467" s="222" t="s">
        <v>134</v>
      </c>
      <c r="E467" s="223" t="s">
        <v>19</v>
      </c>
      <c r="F467" s="224" t="s">
        <v>76</v>
      </c>
      <c r="G467" s="221"/>
      <c r="H467" s="225">
        <v>1</v>
      </c>
      <c r="I467" s="226"/>
      <c r="J467" s="221"/>
      <c r="K467" s="221"/>
      <c r="L467" s="227"/>
      <c r="M467" s="228"/>
      <c r="N467" s="229"/>
      <c r="O467" s="229"/>
      <c r="P467" s="229"/>
      <c r="Q467" s="229"/>
      <c r="R467" s="229"/>
      <c r="S467" s="229"/>
      <c r="T467" s="230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31" t="s">
        <v>134</v>
      </c>
      <c r="AU467" s="231" t="s">
        <v>78</v>
      </c>
      <c r="AV467" s="13" t="s">
        <v>78</v>
      </c>
      <c r="AW467" s="13" t="s">
        <v>135</v>
      </c>
      <c r="AX467" s="13" t="s">
        <v>68</v>
      </c>
      <c r="AY467" s="231" t="s">
        <v>126</v>
      </c>
    </row>
    <row r="468" s="15" customFormat="1">
      <c r="A468" s="15"/>
      <c r="B468" s="242"/>
      <c r="C468" s="243"/>
      <c r="D468" s="222" t="s">
        <v>134</v>
      </c>
      <c r="E468" s="244" t="s">
        <v>19</v>
      </c>
      <c r="F468" s="245" t="s">
        <v>137</v>
      </c>
      <c r="G468" s="243"/>
      <c r="H468" s="246">
        <v>1</v>
      </c>
      <c r="I468" s="247"/>
      <c r="J468" s="243"/>
      <c r="K468" s="243"/>
      <c r="L468" s="248"/>
      <c r="M468" s="249"/>
      <c r="N468" s="250"/>
      <c r="O468" s="250"/>
      <c r="P468" s="250"/>
      <c r="Q468" s="250"/>
      <c r="R468" s="250"/>
      <c r="S468" s="250"/>
      <c r="T468" s="251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T468" s="252" t="s">
        <v>134</v>
      </c>
      <c r="AU468" s="252" t="s">
        <v>78</v>
      </c>
      <c r="AV468" s="15" t="s">
        <v>138</v>
      </c>
      <c r="AW468" s="15" t="s">
        <v>135</v>
      </c>
      <c r="AX468" s="15" t="s">
        <v>68</v>
      </c>
      <c r="AY468" s="252" t="s">
        <v>126</v>
      </c>
    </row>
    <row r="469" s="16" customFormat="1">
      <c r="A469" s="16"/>
      <c r="B469" s="253"/>
      <c r="C469" s="254"/>
      <c r="D469" s="222" t="s">
        <v>134</v>
      </c>
      <c r="E469" s="255" t="s">
        <v>19</v>
      </c>
      <c r="F469" s="256" t="s">
        <v>139</v>
      </c>
      <c r="G469" s="254"/>
      <c r="H469" s="257">
        <v>1</v>
      </c>
      <c r="I469" s="258"/>
      <c r="J469" s="254"/>
      <c r="K469" s="254"/>
      <c r="L469" s="259"/>
      <c r="M469" s="260"/>
      <c r="N469" s="261"/>
      <c r="O469" s="261"/>
      <c r="P469" s="261"/>
      <c r="Q469" s="261"/>
      <c r="R469" s="261"/>
      <c r="S469" s="261"/>
      <c r="T469" s="262"/>
      <c r="U469" s="16"/>
      <c r="V469" s="16"/>
      <c r="W469" s="16"/>
      <c r="X469" s="16"/>
      <c r="Y469" s="16"/>
      <c r="Z469" s="16"/>
      <c r="AA469" s="16"/>
      <c r="AB469" s="16"/>
      <c r="AC469" s="16"/>
      <c r="AD469" s="16"/>
      <c r="AE469" s="16"/>
      <c r="AT469" s="263" t="s">
        <v>134</v>
      </c>
      <c r="AU469" s="263" t="s">
        <v>78</v>
      </c>
      <c r="AV469" s="16" t="s">
        <v>133</v>
      </c>
      <c r="AW469" s="16" t="s">
        <v>135</v>
      </c>
      <c r="AX469" s="16" t="s">
        <v>76</v>
      </c>
      <c r="AY469" s="263" t="s">
        <v>126</v>
      </c>
    </row>
    <row r="470" s="2" customFormat="1" ht="24.15" customHeight="1">
      <c r="A470" s="41"/>
      <c r="B470" s="42"/>
      <c r="C470" s="207" t="s">
        <v>346</v>
      </c>
      <c r="D470" s="207" t="s">
        <v>128</v>
      </c>
      <c r="E470" s="208" t="s">
        <v>542</v>
      </c>
      <c r="F470" s="209" t="s">
        <v>543</v>
      </c>
      <c r="G470" s="210" t="s">
        <v>504</v>
      </c>
      <c r="H470" s="211">
        <v>1</v>
      </c>
      <c r="I470" s="212"/>
      <c r="J470" s="213">
        <f>ROUND(I470*H470,2)</f>
        <v>0</v>
      </c>
      <c r="K470" s="209" t="s">
        <v>132</v>
      </c>
      <c r="L470" s="47"/>
      <c r="M470" s="214" t="s">
        <v>19</v>
      </c>
      <c r="N470" s="215" t="s">
        <v>39</v>
      </c>
      <c r="O470" s="87"/>
      <c r="P470" s="216">
        <f>O470*H470</f>
        <v>0</v>
      </c>
      <c r="Q470" s="216">
        <v>0</v>
      </c>
      <c r="R470" s="216">
        <f>Q470*H470</f>
        <v>0</v>
      </c>
      <c r="S470" s="216">
        <v>0</v>
      </c>
      <c r="T470" s="217">
        <f>S470*H470</f>
        <v>0</v>
      </c>
      <c r="U470" s="41"/>
      <c r="V470" s="41"/>
      <c r="W470" s="41"/>
      <c r="X470" s="41"/>
      <c r="Y470" s="41"/>
      <c r="Z470" s="41"/>
      <c r="AA470" s="41"/>
      <c r="AB470" s="41"/>
      <c r="AC470" s="41"/>
      <c r="AD470" s="41"/>
      <c r="AE470" s="41"/>
      <c r="AR470" s="218" t="s">
        <v>180</v>
      </c>
      <c r="AT470" s="218" t="s">
        <v>128</v>
      </c>
      <c r="AU470" s="218" t="s">
        <v>78</v>
      </c>
      <c r="AY470" s="20" t="s">
        <v>126</v>
      </c>
      <c r="BE470" s="219">
        <f>IF(N470="základní",J470,0)</f>
        <v>0</v>
      </c>
      <c r="BF470" s="219">
        <f>IF(N470="snížená",J470,0)</f>
        <v>0</v>
      </c>
      <c r="BG470" s="219">
        <f>IF(N470="zákl. přenesená",J470,0)</f>
        <v>0</v>
      </c>
      <c r="BH470" s="219">
        <f>IF(N470="sníž. přenesená",J470,0)</f>
        <v>0</v>
      </c>
      <c r="BI470" s="219">
        <f>IF(N470="nulová",J470,0)</f>
        <v>0</v>
      </c>
      <c r="BJ470" s="20" t="s">
        <v>76</v>
      </c>
      <c r="BK470" s="219">
        <f>ROUND(I470*H470,2)</f>
        <v>0</v>
      </c>
      <c r="BL470" s="20" t="s">
        <v>180</v>
      </c>
      <c r="BM470" s="218" t="s">
        <v>544</v>
      </c>
    </row>
    <row r="471" s="13" customFormat="1">
      <c r="A471" s="13"/>
      <c r="B471" s="220"/>
      <c r="C471" s="221"/>
      <c r="D471" s="222" t="s">
        <v>134</v>
      </c>
      <c r="E471" s="223" t="s">
        <v>19</v>
      </c>
      <c r="F471" s="224" t="s">
        <v>76</v>
      </c>
      <c r="G471" s="221"/>
      <c r="H471" s="225">
        <v>1</v>
      </c>
      <c r="I471" s="226"/>
      <c r="J471" s="221"/>
      <c r="K471" s="221"/>
      <c r="L471" s="227"/>
      <c r="M471" s="228"/>
      <c r="N471" s="229"/>
      <c r="O471" s="229"/>
      <c r="P471" s="229"/>
      <c r="Q471" s="229"/>
      <c r="R471" s="229"/>
      <c r="S471" s="229"/>
      <c r="T471" s="230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231" t="s">
        <v>134</v>
      </c>
      <c r="AU471" s="231" t="s">
        <v>78</v>
      </c>
      <c r="AV471" s="13" t="s">
        <v>78</v>
      </c>
      <c r="AW471" s="13" t="s">
        <v>135</v>
      </c>
      <c r="AX471" s="13" t="s">
        <v>68</v>
      </c>
      <c r="AY471" s="231" t="s">
        <v>126</v>
      </c>
    </row>
    <row r="472" s="15" customFormat="1">
      <c r="A472" s="15"/>
      <c r="B472" s="242"/>
      <c r="C472" s="243"/>
      <c r="D472" s="222" t="s">
        <v>134</v>
      </c>
      <c r="E472" s="244" t="s">
        <v>19</v>
      </c>
      <c r="F472" s="245" t="s">
        <v>137</v>
      </c>
      <c r="G472" s="243"/>
      <c r="H472" s="246">
        <v>1</v>
      </c>
      <c r="I472" s="247"/>
      <c r="J472" s="243"/>
      <c r="K472" s="243"/>
      <c r="L472" s="248"/>
      <c r="M472" s="249"/>
      <c r="N472" s="250"/>
      <c r="O472" s="250"/>
      <c r="P472" s="250"/>
      <c r="Q472" s="250"/>
      <c r="R472" s="250"/>
      <c r="S472" s="250"/>
      <c r="T472" s="251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T472" s="252" t="s">
        <v>134</v>
      </c>
      <c r="AU472" s="252" t="s">
        <v>78</v>
      </c>
      <c r="AV472" s="15" t="s">
        <v>138</v>
      </c>
      <c r="AW472" s="15" t="s">
        <v>135</v>
      </c>
      <c r="AX472" s="15" t="s">
        <v>68</v>
      </c>
      <c r="AY472" s="252" t="s">
        <v>126</v>
      </c>
    </row>
    <row r="473" s="16" customFormat="1">
      <c r="A473" s="16"/>
      <c r="B473" s="253"/>
      <c r="C473" s="254"/>
      <c r="D473" s="222" t="s">
        <v>134</v>
      </c>
      <c r="E473" s="255" t="s">
        <v>19</v>
      </c>
      <c r="F473" s="256" t="s">
        <v>139</v>
      </c>
      <c r="G473" s="254"/>
      <c r="H473" s="257">
        <v>1</v>
      </c>
      <c r="I473" s="258"/>
      <c r="J473" s="254"/>
      <c r="K473" s="254"/>
      <c r="L473" s="259"/>
      <c r="M473" s="260"/>
      <c r="N473" s="261"/>
      <c r="O473" s="261"/>
      <c r="P473" s="261"/>
      <c r="Q473" s="261"/>
      <c r="R473" s="261"/>
      <c r="S473" s="261"/>
      <c r="T473" s="262"/>
      <c r="U473" s="16"/>
      <c r="V473" s="16"/>
      <c r="W473" s="16"/>
      <c r="X473" s="16"/>
      <c r="Y473" s="16"/>
      <c r="Z473" s="16"/>
      <c r="AA473" s="16"/>
      <c r="AB473" s="16"/>
      <c r="AC473" s="16"/>
      <c r="AD473" s="16"/>
      <c r="AE473" s="16"/>
      <c r="AT473" s="263" t="s">
        <v>134</v>
      </c>
      <c r="AU473" s="263" t="s">
        <v>78</v>
      </c>
      <c r="AV473" s="16" t="s">
        <v>133</v>
      </c>
      <c r="AW473" s="16" t="s">
        <v>135</v>
      </c>
      <c r="AX473" s="16" t="s">
        <v>76</v>
      </c>
      <c r="AY473" s="263" t="s">
        <v>126</v>
      </c>
    </row>
    <row r="474" s="2" customFormat="1" ht="24.15" customHeight="1">
      <c r="A474" s="41"/>
      <c r="B474" s="42"/>
      <c r="C474" s="207" t="s">
        <v>545</v>
      </c>
      <c r="D474" s="207" t="s">
        <v>128</v>
      </c>
      <c r="E474" s="208" t="s">
        <v>546</v>
      </c>
      <c r="F474" s="209" t="s">
        <v>547</v>
      </c>
      <c r="G474" s="210" t="s">
        <v>504</v>
      </c>
      <c r="H474" s="211">
        <v>1</v>
      </c>
      <c r="I474" s="212"/>
      <c r="J474" s="213">
        <f>ROUND(I474*H474,2)</f>
        <v>0</v>
      </c>
      <c r="K474" s="209" t="s">
        <v>132</v>
      </c>
      <c r="L474" s="47"/>
      <c r="M474" s="214" t="s">
        <v>19</v>
      </c>
      <c r="N474" s="215" t="s">
        <v>39</v>
      </c>
      <c r="O474" s="87"/>
      <c r="P474" s="216">
        <f>O474*H474</f>
        <v>0</v>
      </c>
      <c r="Q474" s="216">
        <v>0</v>
      </c>
      <c r="R474" s="216">
        <f>Q474*H474</f>
        <v>0</v>
      </c>
      <c r="S474" s="216">
        <v>0</v>
      </c>
      <c r="T474" s="217">
        <f>S474*H474</f>
        <v>0</v>
      </c>
      <c r="U474" s="41"/>
      <c r="V474" s="41"/>
      <c r="W474" s="41"/>
      <c r="X474" s="41"/>
      <c r="Y474" s="41"/>
      <c r="Z474" s="41"/>
      <c r="AA474" s="41"/>
      <c r="AB474" s="41"/>
      <c r="AC474" s="41"/>
      <c r="AD474" s="41"/>
      <c r="AE474" s="41"/>
      <c r="AR474" s="218" t="s">
        <v>180</v>
      </c>
      <c r="AT474" s="218" t="s">
        <v>128</v>
      </c>
      <c r="AU474" s="218" t="s">
        <v>78</v>
      </c>
      <c r="AY474" s="20" t="s">
        <v>126</v>
      </c>
      <c r="BE474" s="219">
        <f>IF(N474="základní",J474,0)</f>
        <v>0</v>
      </c>
      <c r="BF474" s="219">
        <f>IF(N474="snížená",J474,0)</f>
        <v>0</v>
      </c>
      <c r="BG474" s="219">
        <f>IF(N474="zákl. přenesená",J474,0)</f>
        <v>0</v>
      </c>
      <c r="BH474" s="219">
        <f>IF(N474="sníž. přenesená",J474,0)</f>
        <v>0</v>
      </c>
      <c r="BI474" s="219">
        <f>IF(N474="nulová",J474,0)</f>
        <v>0</v>
      </c>
      <c r="BJ474" s="20" t="s">
        <v>76</v>
      </c>
      <c r="BK474" s="219">
        <f>ROUND(I474*H474,2)</f>
        <v>0</v>
      </c>
      <c r="BL474" s="20" t="s">
        <v>180</v>
      </c>
      <c r="BM474" s="218" t="s">
        <v>548</v>
      </c>
    </row>
    <row r="475" s="13" customFormat="1">
      <c r="A475" s="13"/>
      <c r="B475" s="220"/>
      <c r="C475" s="221"/>
      <c r="D475" s="222" t="s">
        <v>134</v>
      </c>
      <c r="E475" s="223" t="s">
        <v>19</v>
      </c>
      <c r="F475" s="224" t="s">
        <v>76</v>
      </c>
      <c r="G475" s="221"/>
      <c r="H475" s="225">
        <v>1</v>
      </c>
      <c r="I475" s="226"/>
      <c r="J475" s="221"/>
      <c r="K475" s="221"/>
      <c r="L475" s="227"/>
      <c r="M475" s="228"/>
      <c r="N475" s="229"/>
      <c r="O475" s="229"/>
      <c r="P475" s="229"/>
      <c r="Q475" s="229"/>
      <c r="R475" s="229"/>
      <c r="S475" s="229"/>
      <c r="T475" s="230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31" t="s">
        <v>134</v>
      </c>
      <c r="AU475" s="231" t="s">
        <v>78</v>
      </c>
      <c r="AV475" s="13" t="s">
        <v>78</v>
      </c>
      <c r="AW475" s="13" t="s">
        <v>135</v>
      </c>
      <c r="AX475" s="13" t="s">
        <v>68</v>
      </c>
      <c r="AY475" s="231" t="s">
        <v>126</v>
      </c>
    </row>
    <row r="476" s="15" customFormat="1">
      <c r="A476" s="15"/>
      <c r="B476" s="242"/>
      <c r="C476" s="243"/>
      <c r="D476" s="222" t="s">
        <v>134</v>
      </c>
      <c r="E476" s="244" t="s">
        <v>19</v>
      </c>
      <c r="F476" s="245" t="s">
        <v>137</v>
      </c>
      <c r="G476" s="243"/>
      <c r="H476" s="246">
        <v>1</v>
      </c>
      <c r="I476" s="247"/>
      <c r="J476" s="243"/>
      <c r="K476" s="243"/>
      <c r="L476" s="248"/>
      <c r="M476" s="249"/>
      <c r="N476" s="250"/>
      <c r="O476" s="250"/>
      <c r="P476" s="250"/>
      <c r="Q476" s="250"/>
      <c r="R476" s="250"/>
      <c r="S476" s="250"/>
      <c r="T476" s="251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T476" s="252" t="s">
        <v>134</v>
      </c>
      <c r="AU476" s="252" t="s">
        <v>78</v>
      </c>
      <c r="AV476" s="15" t="s">
        <v>138</v>
      </c>
      <c r="AW476" s="15" t="s">
        <v>135</v>
      </c>
      <c r="AX476" s="15" t="s">
        <v>68</v>
      </c>
      <c r="AY476" s="252" t="s">
        <v>126</v>
      </c>
    </row>
    <row r="477" s="16" customFormat="1">
      <c r="A477" s="16"/>
      <c r="B477" s="253"/>
      <c r="C477" s="254"/>
      <c r="D477" s="222" t="s">
        <v>134</v>
      </c>
      <c r="E477" s="255" t="s">
        <v>19</v>
      </c>
      <c r="F477" s="256" t="s">
        <v>139</v>
      </c>
      <c r="G477" s="254"/>
      <c r="H477" s="257">
        <v>1</v>
      </c>
      <c r="I477" s="258"/>
      <c r="J477" s="254"/>
      <c r="K477" s="254"/>
      <c r="L477" s="259"/>
      <c r="M477" s="260"/>
      <c r="N477" s="261"/>
      <c r="O477" s="261"/>
      <c r="P477" s="261"/>
      <c r="Q477" s="261"/>
      <c r="R477" s="261"/>
      <c r="S477" s="261"/>
      <c r="T477" s="262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T477" s="263" t="s">
        <v>134</v>
      </c>
      <c r="AU477" s="263" t="s">
        <v>78</v>
      </c>
      <c r="AV477" s="16" t="s">
        <v>133</v>
      </c>
      <c r="AW477" s="16" t="s">
        <v>135</v>
      </c>
      <c r="AX477" s="16" t="s">
        <v>76</v>
      </c>
      <c r="AY477" s="263" t="s">
        <v>126</v>
      </c>
    </row>
    <row r="478" s="2" customFormat="1" ht="37.8" customHeight="1">
      <c r="A478" s="41"/>
      <c r="B478" s="42"/>
      <c r="C478" s="207" t="s">
        <v>350</v>
      </c>
      <c r="D478" s="207" t="s">
        <v>128</v>
      </c>
      <c r="E478" s="208" t="s">
        <v>549</v>
      </c>
      <c r="F478" s="209" t="s">
        <v>550</v>
      </c>
      <c r="G478" s="210" t="s">
        <v>504</v>
      </c>
      <c r="H478" s="211">
        <v>1</v>
      </c>
      <c r="I478" s="212"/>
      <c r="J478" s="213">
        <f>ROUND(I478*H478,2)</f>
        <v>0</v>
      </c>
      <c r="K478" s="209" t="s">
        <v>132</v>
      </c>
      <c r="L478" s="47"/>
      <c r="M478" s="214" t="s">
        <v>19</v>
      </c>
      <c r="N478" s="215" t="s">
        <v>39</v>
      </c>
      <c r="O478" s="87"/>
      <c r="P478" s="216">
        <f>O478*H478</f>
        <v>0</v>
      </c>
      <c r="Q478" s="216">
        <v>0</v>
      </c>
      <c r="R478" s="216">
        <f>Q478*H478</f>
        <v>0</v>
      </c>
      <c r="S478" s="216">
        <v>0</v>
      </c>
      <c r="T478" s="217">
        <f>S478*H478</f>
        <v>0</v>
      </c>
      <c r="U478" s="41"/>
      <c r="V478" s="41"/>
      <c r="W478" s="41"/>
      <c r="X478" s="41"/>
      <c r="Y478" s="41"/>
      <c r="Z478" s="41"/>
      <c r="AA478" s="41"/>
      <c r="AB478" s="41"/>
      <c r="AC478" s="41"/>
      <c r="AD478" s="41"/>
      <c r="AE478" s="41"/>
      <c r="AR478" s="218" t="s">
        <v>180</v>
      </c>
      <c r="AT478" s="218" t="s">
        <v>128</v>
      </c>
      <c r="AU478" s="218" t="s">
        <v>78</v>
      </c>
      <c r="AY478" s="20" t="s">
        <v>126</v>
      </c>
      <c r="BE478" s="219">
        <f>IF(N478="základní",J478,0)</f>
        <v>0</v>
      </c>
      <c r="BF478" s="219">
        <f>IF(N478="snížená",J478,0)</f>
        <v>0</v>
      </c>
      <c r="BG478" s="219">
        <f>IF(N478="zákl. přenesená",J478,0)</f>
        <v>0</v>
      </c>
      <c r="BH478" s="219">
        <f>IF(N478="sníž. přenesená",J478,0)</f>
        <v>0</v>
      </c>
      <c r="BI478" s="219">
        <f>IF(N478="nulová",J478,0)</f>
        <v>0</v>
      </c>
      <c r="BJ478" s="20" t="s">
        <v>76</v>
      </c>
      <c r="BK478" s="219">
        <f>ROUND(I478*H478,2)</f>
        <v>0</v>
      </c>
      <c r="BL478" s="20" t="s">
        <v>180</v>
      </c>
      <c r="BM478" s="218" t="s">
        <v>551</v>
      </c>
    </row>
    <row r="479" s="2" customFormat="1" ht="21.75" customHeight="1">
      <c r="A479" s="41"/>
      <c r="B479" s="42"/>
      <c r="C479" s="207" t="s">
        <v>552</v>
      </c>
      <c r="D479" s="207" t="s">
        <v>128</v>
      </c>
      <c r="E479" s="208" t="s">
        <v>553</v>
      </c>
      <c r="F479" s="209" t="s">
        <v>554</v>
      </c>
      <c r="G479" s="210" t="s">
        <v>480</v>
      </c>
      <c r="H479" s="279"/>
      <c r="I479" s="212"/>
      <c r="J479" s="213">
        <f>ROUND(I479*H479,2)</f>
        <v>0</v>
      </c>
      <c r="K479" s="209" t="s">
        <v>150</v>
      </c>
      <c r="L479" s="47"/>
      <c r="M479" s="214" t="s">
        <v>19</v>
      </c>
      <c r="N479" s="215" t="s">
        <v>39</v>
      </c>
      <c r="O479" s="87"/>
      <c r="P479" s="216">
        <f>O479*H479</f>
        <v>0</v>
      </c>
      <c r="Q479" s="216">
        <v>0</v>
      </c>
      <c r="R479" s="216">
        <f>Q479*H479</f>
        <v>0</v>
      </c>
      <c r="S479" s="216">
        <v>0</v>
      </c>
      <c r="T479" s="217">
        <f>S479*H479</f>
        <v>0</v>
      </c>
      <c r="U479" s="41"/>
      <c r="V479" s="41"/>
      <c r="W479" s="41"/>
      <c r="X479" s="41"/>
      <c r="Y479" s="41"/>
      <c r="Z479" s="41"/>
      <c r="AA479" s="41"/>
      <c r="AB479" s="41"/>
      <c r="AC479" s="41"/>
      <c r="AD479" s="41"/>
      <c r="AE479" s="41"/>
      <c r="AR479" s="218" t="s">
        <v>180</v>
      </c>
      <c r="AT479" s="218" t="s">
        <v>128</v>
      </c>
      <c r="AU479" s="218" t="s">
        <v>78</v>
      </c>
      <c r="AY479" s="20" t="s">
        <v>126</v>
      </c>
      <c r="BE479" s="219">
        <f>IF(N479="základní",J479,0)</f>
        <v>0</v>
      </c>
      <c r="BF479" s="219">
        <f>IF(N479="snížená",J479,0)</f>
        <v>0</v>
      </c>
      <c r="BG479" s="219">
        <f>IF(N479="zákl. přenesená",J479,0)</f>
        <v>0</v>
      </c>
      <c r="BH479" s="219">
        <f>IF(N479="sníž. přenesená",J479,0)</f>
        <v>0</v>
      </c>
      <c r="BI479" s="219">
        <f>IF(N479="nulová",J479,0)</f>
        <v>0</v>
      </c>
      <c r="BJ479" s="20" t="s">
        <v>76</v>
      </c>
      <c r="BK479" s="219">
        <f>ROUND(I479*H479,2)</f>
        <v>0</v>
      </c>
      <c r="BL479" s="20" t="s">
        <v>180</v>
      </c>
      <c r="BM479" s="218" t="s">
        <v>287</v>
      </c>
    </row>
    <row r="480" s="2" customFormat="1">
      <c r="A480" s="41"/>
      <c r="B480" s="42"/>
      <c r="C480" s="43"/>
      <c r="D480" s="264" t="s">
        <v>152</v>
      </c>
      <c r="E480" s="43"/>
      <c r="F480" s="265" t="s">
        <v>555</v>
      </c>
      <c r="G480" s="43"/>
      <c r="H480" s="43"/>
      <c r="I480" s="266"/>
      <c r="J480" s="43"/>
      <c r="K480" s="43"/>
      <c r="L480" s="47"/>
      <c r="M480" s="280"/>
      <c r="N480" s="281"/>
      <c r="O480" s="282"/>
      <c r="P480" s="282"/>
      <c r="Q480" s="282"/>
      <c r="R480" s="282"/>
      <c r="S480" s="282"/>
      <c r="T480" s="283"/>
      <c r="U480" s="41"/>
      <c r="V480" s="41"/>
      <c r="W480" s="41"/>
      <c r="X480" s="41"/>
      <c r="Y480" s="41"/>
      <c r="Z480" s="41"/>
      <c r="AA480" s="41"/>
      <c r="AB480" s="41"/>
      <c r="AC480" s="41"/>
      <c r="AD480" s="41"/>
      <c r="AE480" s="41"/>
      <c r="AT480" s="20" t="s">
        <v>152</v>
      </c>
      <c r="AU480" s="20" t="s">
        <v>78</v>
      </c>
    </row>
    <row r="481" s="2" customFormat="1" ht="6.96" customHeight="1">
      <c r="A481" s="41"/>
      <c r="B481" s="62"/>
      <c r="C481" s="63"/>
      <c r="D481" s="63"/>
      <c r="E481" s="63"/>
      <c r="F481" s="63"/>
      <c r="G481" s="63"/>
      <c r="H481" s="63"/>
      <c r="I481" s="63"/>
      <c r="J481" s="63"/>
      <c r="K481" s="63"/>
      <c r="L481" s="47"/>
      <c r="M481" s="41"/>
      <c r="O481" s="41"/>
      <c r="P481" s="41"/>
      <c r="Q481" s="41"/>
      <c r="R481" s="41"/>
      <c r="S481" s="41"/>
      <c r="T481" s="41"/>
      <c r="U481" s="41"/>
      <c r="V481" s="41"/>
      <c r="W481" s="41"/>
      <c r="X481" s="41"/>
      <c r="Y481" s="41"/>
      <c r="Z481" s="41"/>
      <c r="AA481" s="41"/>
      <c r="AB481" s="41"/>
      <c r="AC481" s="41"/>
      <c r="AD481" s="41"/>
      <c r="AE481" s="41"/>
    </row>
  </sheetData>
  <sheetProtection sheet="1" autoFilter="0" formatColumns="0" formatRows="0" objects="1" scenarios="1" spinCount="100000" saltValue="ueWUvwrIgfGErm9bp/kX51iiLBLChuVYy98duNRqnSS5QOo/BPmSV9XSLhe3orlu73z2KMHwNNZXLFZXgoVv3Q==" hashValue="d8hCesdN5O6UWAnHgWfIGwptSBxqHHR5uyIAB7AS9dDeE0+dNuMETZWz8AIlRd64eYWnpyntMAgRkKayBsTolQ==" algorithmName="SHA-512" password="CC35"/>
  <autoFilter ref="C91:K480"/>
  <mergeCells count="9">
    <mergeCell ref="E7:H7"/>
    <mergeCell ref="E9:H9"/>
    <mergeCell ref="E18:H18"/>
    <mergeCell ref="E27:H27"/>
    <mergeCell ref="E48:H48"/>
    <mergeCell ref="E50:H50"/>
    <mergeCell ref="E82:H82"/>
    <mergeCell ref="E84:H84"/>
    <mergeCell ref="L2:V2"/>
  </mergeCells>
  <hyperlinks>
    <hyperlink ref="F111" r:id="rId1" display="https://podminky.urs.cz/item/CS_URS_2025_01/113106122"/>
    <hyperlink ref="F117" r:id="rId2" display="https://podminky.urs.cz/item/CS_URS_2025_01/113202111"/>
    <hyperlink ref="F123" r:id="rId3" display="https://podminky.urs.cz/item/CS_URS_2025_01/122251101"/>
    <hyperlink ref="F132" r:id="rId4" display="https://podminky.urs.cz/item/CS_URS_2025_01/133251101"/>
    <hyperlink ref="F138" r:id="rId5" display="https://podminky.urs.cz/item/CS_URS_2025_01/162751117"/>
    <hyperlink ref="F149" r:id="rId6" display="https://podminky.urs.cz/item/CS_URS_2025_01/167111101"/>
    <hyperlink ref="F155" r:id="rId7" display="https://podminky.urs.cz/item/CS_URS_2025_01/171201231"/>
    <hyperlink ref="F160" r:id="rId8" display="https://podminky.urs.cz/item/CS_URS_2025_01/171251201"/>
    <hyperlink ref="F165" r:id="rId9" display="https://podminky.urs.cz/item/CS_URS_2025_01/175111201"/>
    <hyperlink ref="F171" r:id="rId10" display="https://podminky.urs.cz/item/CS_URS_2025_01/181311103"/>
    <hyperlink ref="F190" r:id="rId11" display="https://podminky.urs.cz/item/CS_URS_2025_01/181411131"/>
    <hyperlink ref="F199" r:id="rId12" display="https://podminky.urs.cz/item/CS_URS_2025_01/183101313"/>
    <hyperlink ref="F208" r:id="rId13" display="https://podminky.urs.cz/item/CS_URS_2025_01/183111314"/>
    <hyperlink ref="F216" r:id="rId14" display="https://podminky.urs.cz/item/CS_URS_2025_01/184102111"/>
    <hyperlink ref="F225" r:id="rId15" display="https://podminky.urs.cz/item/CS_URS_2025_01/184102112"/>
    <hyperlink ref="F234" r:id="rId16" display="https://podminky.urs.cz/item/CS_URS_2025_01/184102211"/>
    <hyperlink ref="F245" r:id="rId17" display="https://podminky.urs.cz/item/CS_URS_2025_01/184911311"/>
    <hyperlink ref="F252" r:id="rId18" display="https://podminky.urs.cz/item/CS_URS_2025_01/184911421"/>
    <hyperlink ref="F259" r:id="rId19" display="https://podminky.urs.cz/item/CS_URS_2025_01/185802114"/>
    <hyperlink ref="F267" r:id="rId20" display="https://podminky.urs.cz/item/CS_URS_2025_01/185803111"/>
    <hyperlink ref="F273" r:id="rId21" display="https://podminky.urs.cz/item/CS_URS_2025_01/275313611"/>
    <hyperlink ref="F279" r:id="rId22" display="https://podminky.urs.cz/item/CS_URS_2025_01/275351121"/>
    <hyperlink ref="F284" r:id="rId23" display="https://podminky.urs.cz/item/CS_URS_2025_01/275351122"/>
    <hyperlink ref="F302" r:id="rId24" display="https://podminky.urs.cz/item/CS_URS_2025_01/451577777"/>
    <hyperlink ref="F309" r:id="rId25" display="https://podminky.urs.cz/item/CS_URS_2025_01/564241011"/>
    <hyperlink ref="F319" r:id="rId26" display="https://podminky.urs.cz/item/CS_URS_2025_01/564740101"/>
    <hyperlink ref="F341" r:id="rId27" display="https://podminky.urs.cz/item/CS_URS_2025_01/599432111"/>
    <hyperlink ref="F349" r:id="rId28" display="https://podminky.urs.cz/item/CS_URS_2025_01/916241213"/>
    <hyperlink ref="F372" r:id="rId29" display="https://podminky.urs.cz/item/CS_URS_2025_01/997013151"/>
    <hyperlink ref="F374" r:id="rId30" display="https://podminky.urs.cz/item/CS_URS_2025_01/997013501"/>
    <hyperlink ref="F376" r:id="rId31" display="https://podminky.urs.cz/item/CS_URS_2025_01/997013509"/>
    <hyperlink ref="F381" r:id="rId32" display="https://podminky.urs.cz/item/CS_URS_2025_01/997013631"/>
    <hyperlink ref="F387" r:id="rId33" display="https://podminky.urs.cz/item/CS_URS_2025_01/998011008"/>
    <hyperlink ref="F396" r:id="rId34" display="https://podminky.urs.cz/item/CS_URS_2025_01/762951013"/>
    <hyperlink ref="F406" r:id="rId35" display="https://podminky.urs.cz/item/CS_URS_2025_01/762952044"/>
    <hyperlink ref="F413" r:id="rId36" display="https://podminky.urs.cz/item/CS_URS_2025_01/998762211"/>
    <hyperlink ref="F456" r:id="rId37" display="https://podminky.urs.cz/item/CS_URS_2025_01/998766211"/>
    <hyperlink ref="F480" r:id="rId38" display="https://podminky.urs.cz/item/CS_URS_2025_01/9987672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9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81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78</v>
      </c>
    </row>
    <row r="4" s="1" customFormat="1" ht="24.96" customHeight="1">
      <c r="B4" s="23"/>
      <c r="D4" s="133" t="s">
        <v>91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výběh pro pouštní kočky a karakaly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92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556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21. 2. 2025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tr">
        <f>IF('Rekapitulace stavby'!AN10="","",'Rekapitulace stavby'!AN10)</f>
        <v/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tr">
        <f>IF('Rekapitulace stavby'!E11="","",'Rekapitulace stavby'!E11)</f>
        <v xml:space="preserve"> </v>
      </c>
      <c r="F15" s="41"/>
      <c r="G15" s="41"/>
      <c r="H15" s="41"/>
      <c r="I15" s="135" t="s">
        <v>27</v>
      </c>
      <c r="J15" s="139" t="str">
        <f>IF('Rekapitulace stavby'!AN11="","",'Rekapitulace stavby'!AN11)</f>
        <v/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28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27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30</v>
      </c>
      <c r="E20" s="41"/>
      <c r="F20" s="41"/>
      <c r="G20" s="41"/>
      <c r="H20" s="41"/>
      <c r="I20" s="135" t="s">
        <v>26</v>
      </c>
      <c r="J20" s="139" t="str">
        <f>IF('Rekapitulace stavby'!AN16="","",'Rekapitulace stavby'!AN16)</f>
        <v/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tr">
        <f>IF('Rekapitulace stavby'!E17="","",'Rekapitulace stavby'!E17)</f>
        <v xml:space="preserve"> </v>
      </c>
      <c r="F21" s="41"/>
      <c r="G21" s="41"/>
      <c r="H21" s="41"/>
      <c r="I21" s="135" t="s">
        <v>27</v>
      </c>
      <c r="J21" s="139" t="str">
        <f>IF('Rekapitulace stavby'!AN17="","",'Rekapitulace stavby'!AN17)</f>
        <v/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31</v>
      </c>
      <c r="E23" s="41"/>
      <c r="F23" s="41"/>
      <c r="G23" s="41"/>
      <c r="H23" s="41"/>
      <c r="I23" s="135" t="s">
        <v>26</v>
      </c>
      <c r="J23" s="139" t="str">
        <f>IF('Rekapitulace stavby'!AN19="","",'Rekapitulace stavby'!AN19)</f>
        <v/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tr">
        <f>IF('Rekapitulace stavby'!E20="","",'Rekapitulace stavby'!E20)</f>
        <v xml:space="preserve"> </v>
      </c>
      <c r="F24" s="41"/>
      <c r="G24" s="41"/>
      <c r="H24" s="41"/>
      <c r="I24" s="135" t="s">
        <v>27</v>
      </c>
      <c r="J24" s="139" t="str">
        <f>IF('Rekapitulace stavby'!AN20="","",'Rekapitulace stavby'!AN20)</f>
        <v/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32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34</v>
      </c>
      <c r="E30" s="41"/>
      <c r="F30" s="41"/>
      <c r="G30" s="41"/>
      <c r="H30" s="41"/>
      <c r="I30" s="41"/>
      <c r="J30" s="147">
        <f>ROUND(J84,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36</v>
      </c>
      <c r="G32" s="41"/>
      <c r="H32" s="41"/>
      <c r="I32" s="148" t="s">
        <v>35</v>
      </c>
      <c r="J32" s="148" t="s">
        <v>37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38</v>
      </c>
      <c r="E33" s="135" t="s">
        <v>39</v>
      </c>
      <c r="F33" s="150">
        <f>ROUND((SUM(BE84:BE121)),  2)</f>
        <v>0</v>
      </c>
      <c r="G33" s="41"/>
      <c r="H33" s="41"/>
      <c r="I33" s="151">
        <v>0.20999999999999999</v>
      </c>
      <c r="J33" s="150">
        <f>ROUND(((SUM(BE84:BE121))*I33),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40</v>
      </c>
      <c r="F34" s="150">
        <f>ROUND((SUM(BF84:BF121)),  2)</f>
        <v>0</v>
      </c>
      <c r="G34" s="41"/>
      <c r="H34" s="41"/>
      <c r="I34" s="151">
        <v>0.12</v>
      </c>
      <c r="J34" s="150">
        <f>ROUND(((SUM(BF84:BF121))*I34),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41</v>
      </c>
      <c r="F35" s="150">
        <f>ROUND((SUM(BG84:BG121)),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42</v>
      </c>
      <c r="F36" s="150">
        <f>ROUND((SUM(BH84:BH121)),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43</v>
      </c>
      <c r="F37" s="150">
        <f>ROUND((SUM(BI84:BI121)),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44</v>
      </c>
      <c r="E39" s="154"/>
      <c r="F39" s="154"/>
      <c r="G39" s="155" t="s">
        <v>45</v>
      </c>
      <c r="H39" s="156" t="s">
        <v>46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94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výběh pro pouštní kočky a karakaly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92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 04 - VO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 xml:space="preserve"> </v>
      </c>
      <c r="G52" s="43"/>
      <c r="H52" s="43"/>
      <c r="I52" s="35" t="s">
        <v>23</v>
      </c>
      <c r="J52" s="75" t="str">
        <f>IF(J12="","",J12)</f>
        <v>21. 2. 2025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 xml:space="preserve"> </v>
      </c>
      <c r="G54" s="43"/>
      <c r="H54" s="43"/>
      <c r="I54" s="35" t="s">
        <v>30</v>
      </c>
      <c r="J54" s="39" t="str">
        <f>E21</f>
        <v xml:space="preserve"> 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28</v>
      </c>
      <c r="D55" s="43"/>
      <c r="E55" s="43"/>
      <c r="F55" s="30" t="str">
        <f>IF(E18="","",E18)</f>
        <v>Vyplň údaj</v>
      </c>
      <c r="G55" s="43"/>
      <c r="H55" s="43"/>
      <c r="I55" s="35" t="s">
        <v>31</v>
      </c>
      <c r="J55" s="39" t="str">
        <f>E24</f>
        <v xml:space="preserve"> 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95</v>
      </c>
      <c r="D57" s="165"/>
      <c r="E57" s="165"/>
      <c r="F57" s="165"/>
      <c r="G57" s="165"/>
      <c r="H57" s="165"/>
      <c r="I57" s="165"/>
      <c r="J57" s="166" t="s">
        <v>96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66</v>
      </c>
      <c r="D59" s="43"/>
      <c r="E59" s="43"/>
      <c r="F59" s="43"/>
      <c r="G59" s="43"/>
      <c r="H59" s="43"/>
      <c r="I59" s="43"/>
      <c r="J59" s="105">
        <f>J84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97</v>
      </c>
    </row>
    <row r="60" s="9" customFormat="1" ht="24.96" customHeight="1">
      <c r="A60" s="9"/>
      <c r="B60" s="168"/>
      <c r="C60" s="169"/>
      <c r="D60" s="170" t="s">
        <v>98</v>
      </c>
      <c r="E60" s="171"/>
      <c r="F60" s="171"/>
      <c r="G60" s="171"/>
      <c r="H60" s="171"/>
      <c r="I60" s="171"/>
      <c r="J60" s="172">
        <f>J85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99</v>
      </c>
      <c r="E61" s="177"/>
      <c r="F61" s="177"/>
      <c r="G61" s="177"/>
      <c r="H61" s="177"/>
      <c r="I61" s="177"/>
      <c r="J61" s="178">
        <f>J86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100</v>
      </c>
      <c r="E62" s="177"/>
      <c r="F62" s="177"/>
      <c r="G62" s="177"/>
      <c r="H62" s="177"/>
      <c r="I62" s="177"/>
      <c r="J62" s="178">
        <f>J102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9" customFormat="1" ht="24.96" customHeight="1">
      <c r="A63" s="9"/>
      <c r="B63" s="168"/>
      <c r="C63" s="169"/>
      <c r="D63" s="170" t="s">
        <v>107</v>
      </c>
      <c r="E63" s="171"/>
      <c r="F63" s="171"/>
      <c r="G63" s="171"/>
      <c r="H63" s="171"/>
      <c r="I63" s="171"/>
      <c r="J63" s="172">
        <f>J105</f>
        <v>0</v>
      </c>
      <c r="K63" s="169"/>
      <c r="L63" s="173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10" customFormat="1" ht="19.92" customHeight="1">
      <c r="A64" s="10"/>
      <c r="B64" s="174"/>
      <c r="C64" s="175"/>
      <c r="D64" s="176" t="s">
        <v>557</v>
      </c>
      <c r="E64" s="177"/>
      <c r="F64" s="177"/>
      <c r="G64" s="177"/>
      <c r="H64" s="177"/>
      <c r="I64" s="177"/>
      <c r="J64" s="178">
        <f>J106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1"/>
      <c r="B65" s="42"/>
      <c r="C65" s="43"/>
      <c r="D65" s="43"/>
      <c r="E65" s="43"/>
      <c r="F65" s="43"/>
      <c r="G65" s="43"/>
      <c r="H65" s="43"/>
      <c r="I65" s="43"/>
      <c r="J65" s="43"/>
      <c r="K65" s="43"/>
      <c r="L65" s="137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6" s="2" customFormat="1" ht="6.96" customHeight="1">
      <c r="A66" s="41"/>
      <c r="B66" s="62"/>
      <c r="C66" s="63"/>
      <c r="D66" s="63"/>
      <c r="E66" s="63"/>
      <c r="F66" s="63"/>
      <c r="G66" s="63"/>
      <c r="H66" s="63"/>
      <c r="I66" s="63"/>
      <c r="J66" s="63"/>
      <c r="K66" s="63"/>
      <c r="L66" s="13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70" s="2" customFormat="1" ht="6.96" customHeight="1">
      <c r="A70" s="41"/>
      <c r="B70" s="64"/>
      <c r="C70" s="65"/>
      <c r="D70" s="65"/>
      <c r="E70" s="65"/>
      <c r="F70" s="65"/>
      <c r="G70" s="65"/>
      <c r="H70" s="65"/>
      <c r="I70" s="65"/>
      <c r="J70" s="65"/>
      <c r="K70" s="65"/>
      <c r="L70" s="13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24.96" customHeight="1">
      <c r="A71" s="41"/>
      <c r="B71" s="42"/>
      <c r="C71" s="26" t="s">
        <v>111</v>
      </c>
      <c r="D71" s="43"/>
      <c r="E71" s="43"/>
      <c r="F71" s="43"/>
      <c r="G71" s="43"/>
      <c r="H71" s="43"/>
      <c r="I71" s="43"/>
      <c r="J71" s="43"/>
      <c r="K71" s="4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6.96" customHeight="1">
      <c r="A72" s="41"/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2" customHeight="1">
      <c r="A73" s="41"/>
      <c r="B73" s="42"/>
      <c r="C73" s="35" t="s">
        <v>16</v>
      </c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6.5" customHeight="1">
      <c r="A74" s="41"/>
      <c r="B74" s="42"/>
      <c r="C74" s="43"/>
      <c r="D74" s="43"/>
      <c r="E74" s="163" t="str">
        <f>E7</f>
        <v>výběh pro pouštní kočky a karakaly</v>
      </c>
      <c r="F74" s="35"/>
      <c r="G74" s="35"/>
      <c r="H74" s="35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2" customHeight="1">
      <c r="A75" s="41"/>
      <c r="B75" s="42"/>
      <c r="C75" s="35" t="s">
        <v>92</v>
      </c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6.5" customHeight="1">
      <c r="A76" s="41"/>
      <c r="B76" s="42"/>
      <c r="C76" s="43"/>
      <c r="D76" s="43"/>
      <c r="E76" s="72" t="str">
        <f>E9</f>
        <v>SO 04 - VO</v>
      </c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5" t="s">
        <v>21</v>
      </c>
      <c r="D78" s="43"/>
      <c r="E78" s="43"/>
      <c r="F78" s="30" t="str">
        <f>F12</f>
        <v xml:space="preserve"> </v>
      </c>
      <c r="G78" s="43"/>
      <c r="H78" s="43"/>
      <c r="I78" s="35" t="s">
        <v>23</v>
      </c>
      <c r="J78" s="75" t="str">
        <f>IF(J12="","",J12)</f>
        <v>21. 2. 2025</v>
      </c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5.15" customHeight="1">
      <c r="A80" s="41"/>
      <c r="B80" s="42"/>
      <c r="C80" s="35" t="s">
        <v>25</v>
      </c>
      <c r="D80" s="43"/>
      <c r="E80" s="43"/>
      <c r="F80" s="30" t="str">
        <f>E15</f>
        <v xml:space="preserve"> </v>
      </c>
      <c r="G80" s="43"/>
      <c r="H80" s="43"/>
      <c r="I80" s="35" t="s">
        <v>30</v>
      </c>
      <c r="J80" s="39" t="str">
        <f>E21</f>
        <v xml:space="preserve"> </v>
      </c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5.15" customHeight="1">
      <c r="A81" s="41"/>
      <c r="B81" s="42"/>
      <c r="C81" s="35" t="s">
        <v>28</v>
      </c>
      <c r="D81" s="43"/>
      <c r="E81" s="43"/>
      <c r="F81" s="30" t="str">
        <f>IF(E18="","",E18)</f>
        <v>Vyplň údaj</v>
      </c>
      <c r="G81" s="43"/>
      <c r="H81" s="43"/>
      <c r="I81" s="35" t="s">
        <v>31</v>
      </c>
      <c r="J81" s="39" t="str">
        <f>E24</f>
        <v xml:space="preserve"> </v>
      </c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0.32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11" customFormat="1" ht="29.28" customHeight="1">
      <c r="A83" s="180"/>
      <c r="B83" s="181"/>
      <c r="C83" s="182" t="s">
        <v>112</v>
      </c>
      <c r="D83" s="183" t="s">
        <v>53</v>
      </c>
      <c r="E83" s="183" t="s">
        <v>49</v>
      </c>
      <c r="F83" s="183" t="s">
        <v>50</v>
      </c>
      <c r="G83" s="183" t="s">
        <v>113</v>
      </c>
      <c r="H83" s="183" t="s">
        <v>114</v>
      </c>
      <c r="I83" s="183" t="s">
        <v>115</v>
      </c>
      <c r="J83" s="183" t="s">
        <v>96</v>
      </c>
      <c r="K83" s="184" t="s">
        <v>116</v>
      </c>
      <c r="L83" s="185"/>
      <c r="M83" s="95" t="s">
        <v>19</v>
      </c>
      <c r="N83" s="96" t="s">
        <v>38</v>
      </c>
      <c r="O83" s="96" t="s">
        <v>117</v>
      </c>
      <c r="P83" s="96" t="s">
        <v>118</v>
      </c>
      <c r="Q83" s="96" t="s">
        <v>119</v>
      </c>
      <c r="R83" s="96" t="s">
        <v>120</v>
      </c>
      <c r="S83" s="96" t="s">
        <v>121</v>
      </c>
      <c r="T83" s="97" t="s">
        <v>122</v>
      </c>
      <c r="U83" s="180"/>
      <c r="V83" s="180"/>
      <c r="W83" s="180"/>
      <c r="X83" s="180"/>
      <c r="Y83" s="180"/>
      <c r="Z83" s="180"/>
      <c r="AA83" s="180"/>
      <c r="AB83" s="180"/>
      <c r="AC83" s="180"/>
      <c r="AD83" s="180"/>
      <c r="AE83" s="180"/>
    </row>
    <row r="84" s="2" customFormat="1" ht="22.8" customHeight="1">
      <c r="A84" s="41"/>
      <c r="B84" s="42"/>
      <c r="C84" s="102" t="s">
        <v>123</v>
      </c>
      <c r="D84" s="43"/>
      <c r="E84" s="43"/>
      <c r="F84" s="43"/>
      <c r="G84" s="43"/>
      <c r="H84" s="43"/>
      <c r="I84" s="43"/>
      <c r="J84" s="186">
        <f>BK84</f>
        <v>0</v>
      </c>
      <c r="K84" s="43"/>
      <c r="L84" s="47"/>
      <c r="M84" s="98"/>
      <c r="N84" s="187"/>
      <c r="O84" s="99"/>
      <c r="P84" s="188">
        <f>P85+P105</f>
        <v>0</v>
      </c>
      <c r="Q84" s="99"/>
      <c r="R84" s="188">
        <f>R85+R105</f>
        <v>1.2544074999999999</v>
      </c>
      <c r="S84" s="99"/>
      <c r="T84" s="189">
        <f>T85+T105</f>
        <v>0.0015</v>
      </c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T84" s="20" t="s">
        <v>67</v>
      </c>
      <c r="AU84" s="20" t="s">
        <v>97</v>
      </c>
      <c r="BK84" s="190">
        <f>BK85+BK105</f>
        <v>0</v>
      </c>
    </row>
    <row r="85" s="12" customFormat="1" ht="25.92" customHeight="1">
      <c r="A85" s="12"/>
      <c r="B85" s="191"/>
      <c r="C85" s="192"/>
      <c r="D85" s="193" t="s">
        <v>67</v>
      </c>
      <c r="E85" s="194" t="s">
        <v>124</v>
      </c>
      <c r="F85" s="194" t="s">
        <v>125</v>
      </c>
      <c r="G85" s="192"/>
      <c r="H85" s="192"/>
      <c r="I85" s="195"/>
      <c r="J85" s="196">
        <f>BK85</f>
        <v>0</v>
      </c>
      <c r="K85" s="192"/>
      <c r="L85" s="197"/>
      <c r="M85" s="198"/>
      <c r="N85" s="199"/>
      <c r="O85" s="199"/>
      <c r="P85" s="200">
        <f>P86+P102</f>
        <v>0</v>
      </c>
      <c r="Q85" s="199"/>
      <c r="R85" s="200">
        <f>R86+R102</f>
        <v>1.2509699999999999</v>
      </c>
      <c r="S85" s="199"/>
      <c r="T85" s="201">
        <f>T86+T102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2" t="s">
        <v>76</v>
      </c>
      <c r="AT85" s="203" t="s">
        <v>67</v>
      </c>
      <c r="AU85" s="203" t="s">
        <v>68</v>
      </c>
      <c r="AY85" s="202" t="s">
        <v>126</v>
      </c>
      <c r="BK85" s="204">
        <f>BK86+BK102</f>
        <v>0</v>
      </c>
    </row>
    <row r="86" s="12" customFormat="1" ht="22.8" customHeight="1">
      <c r="A86" s="12"/>
      <c r="B86" s="191"/>
      <c r="C86" s="192"/>
      <c r="D86" s="193" t="s">
        <v>67</v>
      </c>
      <c r="E86" s="205" t="s">
        <v>76</v>
      </c>
      <c r="F86" s="205" t="s">
        <v>127</v>
      </c>
      <c r="G86" s="192"/>
      <c r="H86" s="192"/>
      <c r="I86" s="195"/>
      <c r="J86" s="206">
        <f>BK86</f>
        <v>0</v>
      </c>
      <c r="K86" s="192"/>
      <c r="L86" s="197"/>
      <c r="M86" s="198"/>
      <c r="N86" s="199"/>
      <c r="O86" s="199"/>
      <c r="P86" s="200">
        <f>SUM(P87:P101)</f>
        <v>0</v>
      </c>
      <c r="Q86" s="199"/>
      <c r="R86" s="200">
        <f>SUM(R87:R101)</f>
        <v>3.5000000000000004E-05</v>
      </c>
      <c r="S86" s="199"/>
      <c r="T86" s="201">
        <f>SUM(T87:T101)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2" t="s">
        <v>76</v>
      </c>
      <c r="AT86" s="203" t="s">
        <v>67</v>
      </c>
      <c r="AU86" s="203" t="s">
        <v>76</v>
      </c>
      <c r="AY86" s="202" t="s">
        <v>126</v>
      </c>
      <c r="BK86" s="204">
        <f>SUM(BK87:BK101)</f>
        <v>0</v>
      </c>
    </row>
    <row r="87" s="2" customFormat="1" ht="24.15" customHeight="1">
      <c r="A87" s="41"/>
      <c r="B87" s="42"/>
      <c r="C87" s="207" t="s">
        <v>188</v>
      </c>
      <c r="D87" s="207" t="s">
        <v>128</v>
      </c>
      <c r="E87" s="208" t="s">
        <v>558</v>
      </c>
      <c r="F87" s="209" t="s">
        <v>559</v>
      </c>
      <c r="G87" s="210" t="s">
        <v>165</v>
      </c>
      <c r="H87" s="211">
        <v>0.5</v>
      </c>
      <c r="I87" s="212"/>
      <c r="J87" s="213">
        <f>ROUND(I87*H87,2)</f>
        <v>0</v>
      </c>
      <c r="K87" s="209" t="s">
        <v>150</v>
      </c>
      <c r="L87" s="47"/>
      <c r="M87" s="214" t="s">
        <v>19</v>
      </c>
      <c r="N87" s="215" t="s">
        <v>39</v>
      </c>
      <c r="O87" s="87"/>
      <c r="P87" s="216">
        <f>O87*H87</f>
        <v>0</v>
      </c>
      <c r="Q87" s="216">
        <v>0</v>
      </c>
      <c r="R87" s="216">
        <f>Q87*H87</f>
        <v>0</v>
      </c>
      <c r="S87" s="216">
        <v>0</v>
      </c>
      <c r="T87" s="217">
        <f>S87*H87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R87" s="218" t="s">
        <v>133</v>
      </c>
      <c r="AT87" s="218" t="s">
        <v>128</v>
      </c>
      <c r="AU87" s="218" t="s">
        <v>78</v>
      </c>
      <c r="AY87" s="20" t="s">
        <v>126</v>
      </c>
      <c r="BE87" s="219">
        <f>IF(N87="základní",J87,0)</f>
        <v>0</v>
      </c>
      <c r="BF87" s="219">
        <f>IF(N87="snížená",J87,0)</f>
        <v>0</v>
      </c>
      <c r="BG87" s="219">
        <f>IF(N87="zákl. přenesená",J87,0)</f>
        <v>0</v>
      </c>
      <c r="BH87" s="219">
        <f>IF(N87="sníž. přenesená",J87,0)</f>
        <v>0</v>
      </c>
      <c r="BI87" s="219">
        <f>IF(N87="nulová",J87,0)</f>
        <v>0</v>
      </c>
      <c r="BJ87" s="20" t="s">
        <v>76</v>
      </c>
      <c r="BK87" s="219">
        <f>ROUND(I87*H87,2)</f>
        <v>0</v>
      </c>
      <c r="BL87" s="20" t="s">
        <v>133</v>
      </c>
      <c r="BM87" s="218" t="s">
        <v>560</v>
      </c>
    </row>
    <row r="88" s="2" customFormat="1">
      <c r="A88" s="41"/>
      <c r="B88" s="42"/>
      <c r="C88" s="43"/>
      <c r="D88" s="264" t="s">
        <v>152</v>
      </c>
      <c r="E88" s="43"/>
      <c r="F88" s="265" t="s">
        <v>561</v>
      </c>
      <c r="G88" s="43"/>
      <c r="H88" s="43"/>
      <c r="I88" s="266"/>
      <c r="J88" s="43"/>
      <c r="K88" s="43"/>
      <c r="L88" s="47"/>
      <c r="M88" s="267"/>
      <c r="N88" s="268"/>
      <c r="O88" s="87"/>
      <c r="P88" s="87"/>
      <c r="Q88" s="87"/>
      <c r="R88" s="87"/>
      <c r="S88" s="87"/>
      <c r="T88" s="88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T88" s="20" t="s">
        <v>152</v>
      </c>
      <c r="AU88" s="20" t="s">
        <v>78</v>
      </c>
    </row>
    <row r="89" s="2" customFormat="1" ht="24.15" customHeight="1">
      <c r="A89" s="41"/>
      <c r="B89" s="42"/>
      <c r="C89" s="207" t="s">
        <v>200</v>
      </c>
      <c r="D89" s="207" t="s">
        <v>128</v>
      </c>
      <c r="E89" s="208" t="s">
        <v>562</v>
      </c>
      <c r="F89" s="209" t="s">
        <v>563</v>
      </c>
      <c r="G89" s="210" t="s">
        <v>165</v>
      </c>
      <c r="H89" s="211">
        <v>1.2250000000000001</v>
      </c>
      <c r="I89" s="212"/>
      <c r="J89" s="213">
        <f>ROUND(I89*H89,2)</f>
        <v>0</v>
      </c>
      <c r="K89" s="209" t="s">
        <v>150</v>
      </c>
      <c r="L89" s="47"/>
      <c r="M89" s="214" t="s">
        <v>19</v>
      </c>
      <c r="N89" s="215" t="s">
        <v>39</v>
      </c>
      <c r="O89" s="87"/>
      <c r="P89" s="216">
        <f>O89*H89</f>
        <v>0</v>
      </c>
      <c r="Q89" s="216">
        <v>0</v>
      </c>
      <c r="R89" s="216">
        <f>Q89*H89</f>
        <v>0</v>
      </c>
      <c r="S89" s="216">
        <v>0</v>
      </c>
      <c r="T89" s="217">
        <f>S89*H89</f>
        <v>0</v>
      </c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R89" s="218" t="s">
        <v>133</v>
      </c>
      <c r="AT89" s="218" t="s">
        <v>128</v>
      </c>
      <c r="AU89" s="218" t="s">
        <v>78</v>
      </c>
      <c r="AY89" s="20" t="s">
        <v>126</v>
      </c>
      <c r="BE89" s="219">
        <f>IF(N89="základní",J89,0)</f>
        <v>0</v>
      </c>
      <c r="BF89" s="219">
        <f>IF(N89="snížená",J89,0)</f>
        <v>0</v>
      </c>
      <c r="BG89" s="219">
        <f>IF(N89="zákl. přenesená",J89,0)</f>
        <v>0</v>
      </c>
      <c r="BH89" s="219">
        <f>IF(N89="sníž. přenesená",J89,0)</f>
        <v>0</v>
      </c>
      <c r="BI89" s="219">
        <f>IF(N89="nulová",J89,0)</f>
        <v>0</v>
      </c>
      <c r="BJ89" s="20" t="s">
        <v>76</v>
      </c>
      <c r="BK89" s="219">
        <f>ROUND(I89*H89,2)</f>
        <v>0</v>
      </c>
      <c r="BL89" s="20" t="s">
        <v>133</v>
      </c>
      <c r="BM89" s="218" t="s">
        <v>564</v>
      </c>
    </row>
    <row r="90" s="2" customFormat="1">
      <c r="A90" s="41"/>
      <c r="B90" s="42"/>
      <c r="C90" s="43"/>
      <c r="D90" s="264" t="s">
        <v>152</v>
      </c>
      <c r="E90" s="43"/>
      <c r="F90" s="265" t="s">
        <v>565</v>
      </c>
      <c r="G90" s="43"/>
      <c r="H90" s="43"/>
      <c r="I90" s="266"/>
      <c r="J90" s="43"/>
      <c r="K90" s="43"/>
      <c r="L90" s="47"/>
      <c r="M90" s="267"/>
      <c r="N90" s="268"/>
      <c r="O90" s="87"/>
      <c r="P90" s="87"/>
      <c r="Q90" s="87"/>
      <c r="R90" s="87"/>
      <c r="S90" s="87"/>
      <c r="T90" s="88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T90" s="20" t="s">
        <v>152</v>
      </c>
      <c r="AU90" s="20" t="s">
        <v>78</v>
      </c>
    </row>
    <row r="91" s="13" customFormat="1">
      <c r="A91" s="13"/>
      <c r="B91" s="220"/>
      <c r="C91" s="221"/>
      <c r="D91" s="222" t="s">
        <v>134</v>
      </c>
      <c r="E91" s="223" t="s">
        <v>19</v>
      </c>
      <c r="F91" s="224" t="s">
        <v>566</v>
      </c>
      <c r="G91" s="221"/>
      <c r="H91" s="225">
        <v>1.2249999999999999</v>
      </c>
      <c r="I91" s="226"/>
      <c r="J91" s="221"/>
      <c r="K91" s="221"/>
      <c r="L91" s="227"/>
      <c r="M91" s="228"/>
      <c r="N91" s="229"/>
      <c r="O91" s="229"/>
      <c r="P91" s="229"/>
      <c r="Q91" s="229"/>
      <c r="R91" s="229"/>
      <c r="S91" s="229"/>
      <c r="T91" s="230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31" t="s">
        <v>134</v>
      </c>
      <c r="AU91" s="231" t="s">
        <v>78</v>
      </c>
      <c r="AV91" s="13" t="s">
        <v>78</v>
      </c>
      <c r="AW91" s="13" t="s">
        <v>135</v>
      </c>
      <c r="AX91" s="13" t="s">
        <v>76</v>
      </c>
      <c r="AY91" s="231" t="s">
        <v>126</v>
      </c>
    </row>
    <row r="92" s="2" customFormat="1" ht="24.15" customHeight="1">
      <c r="A92" s="41"/>
      <c r="B92" s="42"/>
      <c r="C92" s="207" t="s">
        <v>8</v>
      </c>
      <c r="D92" s="207" t="s">
        <v>128</v>
      </c>
      <c r="E92" s="208" t="s">
        <v>567</v>
      </c>
      <c r="F92" s="209" t="s">
        <v>568</v>
      </c>
      <c r="G92" s="210" t="s">
        <v>165</v>
      </c>
      <c r="H92" s="211">
        <v>1.2250000000000001</v>
      </c>
      <c r="I92" s="212"/>
      <c r="J92" s="213">
        <f>ROUND(I92*H92,2)</f>
        <v>0</v>
      </c>
      <c r="K92" s="209" t="s">
        <v>150</v>
      </c>
      <c r="L92" s="47"/>
      <c r="M92" s="214" t="s">
        <v>19</v>
      </c>
      <c r="N92" s="215" t="s">
        <v>39</v>
      </c>
      <c r="O92" s="87"/>
      <c r="P92" s="216">
        <f>O92*H92</f>
        <v>0</v>
      </c>
      <c r="Q92" s="216">
        <v>0</v>
      </c>
      <c r="R92" s="216">
        <f>Q92*H92</f>
        <v>0</v>
      </c>
      <c r="S92" s="216">
        <v>0</v>
      </c>
      <c r="T92" s="217">
        <f>S92*H92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218" t="s">
        <v>133</v>
      </c>
      <c r="AT92" s="218" t="s">
        <v>128</v>
      </c>
      <c r="AU92" s="218" t="s">
        <v>78</v>
      </c>
      <c r="AY92" s="20" t="s">
        <v>126</v>
      </c>
      <c r="BE92" s="219">
        <f>IF(N92="základní",J92,0)</f>
        <v>0</v>
      </c>
      <c r="BF92" s="219">
        <f>IF(N92="snížená",J92,0)</f>
        <v>0</v>
      </c>
      <c r="BG92" s="219">
        <f>IF(N92="zákl. přenesená",J92,0)</f>
        <v>0</v>
      </c>
      <c r="BH92" s="219">
        <f>IF(N92="sníž. přenesená",J92,0)</f>
        <v>0</v>
      </c>
      <c r="BI92" s="219">
        <f>IF(N92="nulová",J92,0)</f>
        <v>0</v>
      </c>
      <c r="BJ92" s="20" t="s">
        <v>76</v>
      </c>
      <c r="BK92" s="219">
        <f>ROUND(I92*H92,2)</f>
        <v>0</v>
      </c>
      <c r="BL92" s="20" t="s">
        <v>133</v>
      </c>
      <c r="BM92" s="218" t="s">
        <v>569</v>
      </c>
    </row>
    <row r="93" s="2" customFormat="1">
      <c r="A93" s="41"/>
      <c r="B93" s="42"/>
      <c r="C93" s="43"/>
      <c r="D93" s="264" t="s">
        <v>152</v>
      </c>
      <c r="E93" s="43"/>
      <c r="F93" s="265" t="s">
        <v>570</v>
      </c>
      <c r="G93" s="43"/>
      <c r="H93" s="43"/>
      <c r="I93" s="266"/>
      <c r="J93" s="43"/>
      <c r="K93" s="43"/>
      <c r="L93" s="47"/>
      <c r="M93" s="267"/>
      <c r="N93" s="268"/>
      <c r="O93" s="87"/>
      <c r="P93" s="87"/>
      <c r="Q93" s="87"/>
      <c r="R93" s="87"/>
      <c r="S93" s="87"/>
      <c r="T93" s="88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20" t="s">
        <v>152</v>
      </c>
      <c r="AU93" s="20" t="s">
        <v>78</v>
      </c>
    </row>
    <row r="94" s="2" customFormat="1" ht="24.15" customHeight="1">
      <c r="A94" s="41"/>
      <c r="B94" s="42"/>
      <c r="C94" s="207" t="s">
        <v>174</v>
      </c>
      <c r="D94" s="207" t="s">
        <v>128</v>
      </c>
      <c r="E94" s="208" t="s">
        <v>233</v>
      </c>
      <c r="F94" s="209" t="s">
        <v>571</v>
      </c>
      <c r="G94" s="210" t="s">
        <v>144</v>
      </c>
      <c r="H94" s="211">
        <v>1.75</v>
      </c>
      <c r="I94" s="212"/>
      <c r="J94" s="213">
        <f>ROUND(I94*H94,2)</f>
        <v>0</v>
      </c>
      <c r="K94" s="209" t="s">
        <v>150</v>
      </c>
      <c r="L94" s="47"/>
      <c r="M94" s="214" t="s">
        <v>19</v>
      </c>
      <c r="N94" s="215" t="s">
        <v>39</v>
      </c>
      <c r="O94" s="87"/>
      <c r="P94" s="216">
        <f>O94*H94</f>
        <v>0</v>
      </c>
      <c r="Q94" s="216">
        <v>0</v>
      </c>
      <c r="R94" s="216">
        <f>Q94*H94</f>
        <v>0</v>
      </c>
      <c r="S94" s="216">
        <v>0</v>
      </c>
      <c r="T94" s="217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18" t="s">
        <v>133</v>
      </c>
      <c r="AT94" s="218" t="s">
        <v>128</v>
      </c>
      <c r="AU94" s="218" t="s">
        <v>78</v>
      </c>
      <c r="AY94" s="20" t="s">
        <v>126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20" t="s">
        <v>76</v>
      </c>
      <c r="BK94" s="219">
        <f>ROUND(I94*H94,2)</f>
        <v>0</v>
      </c>
      <c r="BL94" s="20" t="s">
        <v>133</v>
      </c>
      <c r="BM94" s="218" t="s">
        <v>572</v>
      </c>
    </row>
    <row r="95" s="2" customFormat="1">
      <c r="A95" s="41"/>
      <c r="B95" s="42"/>
      <c r="C95" s="43"/>
      <c r="D95" s="264" t="s">
        <v>152</v>
      </c>
      <c r="E95" s="43"/>
      <c r="F95" s="265" t="s">
        <v>236</v>
      </c>
      <c r="G95" s="43"/>
      <c r="H95" s="43"/>
      <c r="I95" s="266"/>
      <c r="J95" s="43"/>
      <c r="K95" s="43"/>
      <c r="L95" s="47"/>
      <c r="M95" s="267"/>
      <c r="N95" s="268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152</v>
      </c>
      <c r="AU95" s="20" t="s">
        <v>78</v>
      </c>
    </row>
    <row r="96" s="13" customFormat="1">
      <c r="A96" s="13"/>
      <c r="B96" s="220"/>
      <c r="C96" s="221"/>
      <c r="D96" s="222" t="s">
        <v>134</v>
      </c>
      <c r="E96" s="223" t="s">
        <v>19</v>
      </c>
      <c r="F96" s="224" t="s">
        <v>573</v>
      </c>
      <c r="G96" s="221"/>
      <c r="H96" s="225">
        <v>1.75</v>
      </c>
      <c r="I96" s="226"/>
      <c r="J96" s="221"/>
      <c r="K96" s="221"/>
      <c r="L96" s="227"/>
      <c r="M96" s="228"/>
      <c r="N96" s="229"/>
      <c r="O96" s="229"/>
      <c r="P96" s="229"/>
      <c r="Q96" s="229"/>
      <c r="R96" s="229"/>
      <c r="S96" s="229"/>
      <c r="T96" s="230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1" t="s">
        <v>134</v>
      </c>
      <c r="AU96" s="231" t="s">
        <v>78</v>
      </c>
      <c r="AV96" s="13" t="s">
        <v>78</v>
      </c>
      <c r="AW96" s="13" t="s">
        <v>135</v>
      </c>
      <c r="AX96" s="13" t="s">
        <v>76</v>
      </c>
      <c r="AY96" s="231" t="s">
        <v>126</v>
      </c>
    </row>
    <row r="97" s="2" customFormat="1" ht="16.5" customHeight="1">
      <c r="A97" s="41"/>
      <c r="B97" s="42"/>
      <c r="C97" s="269" t="s">
        <v>232</v>
      </c>
      <c r="D97" s="269" t="s">
        <v>222</v>
      </c>
      <c r="E97" s="270" t="s">
        <v>574</v>
      </c>
      <c r="F97" s="271" t="s">
        <v>575</v>
      </c>
      <c r="G97" s="272" t="s">
        <v>240</v>
      </c>
      <c r="H97" s="273">
        <v>0.035000000000000003</v>
      </c>
      <c r="I97" s="274"/>
      <c r="J97" s="275">
        <f>ROUND(I97*H97,2)</f>
        <v>0</v>
      </c>
      <c r="K97" s="271" t="s">
        <v>150</v>
      </c>
      <c r="L97" s="276"/>
      <c r="M97" s="277" t="s">
        <v>19</v>
      </c>
      <c r="N97" s="278" t="s">
        <v>39</v>
      </c>
      <c r="O97" s="87"/>
      <c r="P97" s="216">
        <f>O97*H97</f>
        <v>0</v>
      </c>
      <c r="Q97" s="216">
        <v>0.001</v>
      </c>
      <c r="R97" s="216">
        <f>Q97*H97</f>
        <v>3.5000000000000004E-05</v>
      </c>
      <c r="S97" s="216">
        <v>0</v>
      </c>
      <c r="T97" s="217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18" t="s">
        <v>151</v>
      </c>
      <c r="AT97" s="218" t="s">
        <v>222</v>
      </c>
      <c r="AU97" s="218" t="s">
        <v>78</v>
      </c>
      <c r="AY97" s="20" t="s">
        <v>126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20" t="s">
        <v>76</v>
      </c>
      <c r="BK97" s="219">
        <f>ROUND(I97*H97,2)</f>
        <v>0</v>
      </c>
      <c r="BL97" s="20" t="s">
        <v>133</v>
      </c>
      <c r="BM97" s="218" t="s">
        <v>576</v>
      </c>
    </row>
    <row r="98" s="13" customFormat="1">
      <c r="A98" s="13"/>
      <c r="B98" s="220"/>
      <c r="C98" s="221"/>
      <c r="D98" s="222" t="s">
        <v>134</v>
      </c>
      <c r="E98" s="221"/>
      <c r="F98" s="224" t="s">
        <v>577</v>
      </c>
      <c r="G98" s="221"/>
      <c r="H98" s="225">
        <v>0.035000000000000003</v>
      </c>
      <c r="I98" s="226"/>
      <c r="J98" s="221"/>
      <c r="K98" s="221"/>
      <c r="L98" s="227"/>
      <c r="M98" s="228"/>
      <c r="N98" s="229"/>
      <c r="O98" s="229"/>
      <c r="P98" s="229"/>
      <c r="Q98" s="229"/>
      <c r="R98" s="229"/>
      <c r="S98" s="229"/>
      <c r="T98" s="230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1" t="s">
        <v>134</v>
      </c>
      <c r="AU98" s="231" t="s">
        <v>78</v>
      </c>
      <c r="AV98" s="13" t="s">
        <v>78</v>
      </c>
      <c r="AW98" s="13" t="s">
        <v>4</v>
      </c>
      <c r="AX98" s="13" t="s">
        <v>76</v>
      </c>
      <c r="AY98" s="231" t="s">
        <v>126</v>
      </c>
    </row>
    <row r="99" s="2" customFormat="1" ht="21.75" customHeight="1">
      <c r="A99" s="41"/>
      <c r="B99" s="42"/>
      <c r="C99" s="207" t="s">
        <v>211</v>
      </c>
      <c r="D99" s="207" t="s">
        <v>128</v>
      </c>
      <c r="E99" s="208" t="s">
        <v>578</v>
      </c>
      <c r="F99" s="209" t="s">
        <v>579</v>
      </c>
      <c r="G99" s="210" t="s">
        <v>144</v>
      </c>
      <c r="H99" s="211">
        <v>1.75</v>
      </c>
      <c r="I99" s="212"/>
      <c r="J99" s="213">
        <f>ROUND(I99*H99,2)</f>
        <v>0</v>
      </c>
      <c r="K99" s="209" t="s">
        <v>150</v>
      </c>
      <c r="L99" s="47"/>
      <c r="M99" s="214" t="s">
        <v>19</v>
      </c>
      <c r="N99" s="215" t="s">
        <v>39</v>
      </c>
      <c r="O99" s="87"/>
      <c r="P99" s="216">
        <f>O99*H99</f>
        <v>0</v>
      </c>
      <c r="Q99" s="216">
        <v>0</v>
      </c>
      <c r="R99" s="216">
        <f>Q99*H99</f>
        <v>0</v>
      </c>
      <c r="S99" s="216">
        <v>0</v>
      </c>
      <c r="T99" s="217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18" t="s">
        <v>133</v>
      </c>
      <c r="AT99" s="218" t="s">
        <v>128</v>
      </c>
      <c r="AU99" s="218" t="s">
        <v>78</v>
      </c>
      <c r="AY99" s="20" t="s">
        <v>126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20" t="s">
        <v>76</v>
      </c>
      <c r="BK99" s="219">
        <f>ROUND(I99*H99,2)</f>
        <v>0</v>
      </c>
      <c r="BL99" s="20" t="s">
        <v>133</v>
      </c>
      <c r="BM99" s="218" t="s">
        <v>580</v>
      </c>
    </row>
    <row r="100" s="2" customFormat="1">
      <c r="A100" s="41"/>
      <c r="B100" s="42"/>
      <c r="C100" s="43"/>
      <c r="D100" s="264" t="s">
        <v>152</v>
      </c>
      <c r="E100" s="43"/>
      <c r="F100" s="265" t="s">
        <v>581</v>
      </c>
      <c r="G100" s="43"/>
      <c r="H100" s="43"/>
      <c r="I100" s="266"/>
      <c r="J100" s="43"/>
      <c r="K100" s="43"/>
      <c r="L100" s="47"/>
      <c r="M100" s="267"/>
      <c r="N100" s="268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152</v>
      </c>
      <c r="AU100" s="20" t="s">
        <v>78</v>
      </c>
    </row>
    <row r="101" s="13" customFormat="1">
      <c r="A101" s="13"/>
      <c r="B101" s="220"/>
      <c r="C101" s="221"/>
      <c r="D101" s="222" t="s">
        <v>134</v>
      </c>
      <c r="E101" s="223" t="s">
        <v>19</v>
      </c>
      <c r="F101" s="224" t="s">
        <v>573</v>
      </c>
      <c r="G101" s="221"/>
      <c r="H101" s="225">
        <v>1.75</v>
      </c>
      <c r="I101" s="226"/>
      <c r="J101" s="221"/>
      <c r="K101" s="221"/>
      <c r="L101" s="227"/>
      <c r="M101" s="228"/>
      <c r="N101" s="229"/>
      <c r="O101" s="229"/>
      <c r="P101" s="229"/>
      <c r="Q101" s="229"/>
      <c r="R101" s="229"/>
      <c r="S101" s="229"/>
      <c r="T101" s="230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1" t="s">
        <v>134</v>
      </c>
      <c r="AU101" s="231" t="s">
        <v>78</v>
      </c>
      <c r="AV101" s="13" t="s">
        <v>78</v>
      </c>
      <c r="AW101" s="13" t="s">
        <v>135</v>
      </c>
      <c r="AX101" s="13" t="s">
        <v>76</v>
      </c>
      <c r="AY101" s="231" t="s">
        <v>126</v>
      </c>
    </row>
    <row r="102" s="12" customFormat="1" ht="22.8" customHeight="1">
      <c r="A102" s="12"/>
      <c r="B102" s="191"/>
      <c r="C102" s="192"/>
      <c r="D102" s="193" t="s">
        <v>67</v>
      </c>
      <c r="E102" s="205" t="s">
        <v>78</v>
      </c>
      <c r="F102" s="205" t="s">
        <v>319</v>
      </c>
      <c r="G102" s="192"/>
      <c r="H102" s="192"/>
      <c r="I102" s="195"/>
      <c r="J102" s="206">
        <f>BK102</f>
        <v>0</v>
      </c>
      <c r="K102" s="192"/>
      <c r="L102" s="197"/>
      <c r="M102" s="198"/>
      <c r="N102" s="199"/>
      <c r="O102" s="199"/>
      <c r="P102" s="200">
        <f>SUM(P103:P104)</f>
        <v>0</v>
      </c>
      <c r="Q102" s="199"/>
      <c r="R102" s="200">
        <f>SUM(R103:R104)</f>
        <v>1.2509349999999999</v>
      </c>
      <c r="S102" s="199"/>
      <c r="T102" s="201">
        <f>SUM(T103:T104)</f>
        <v>0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202" t="s">
        <v>76</v>
      </c>
      <c r="AT102" s="203" t="s">
        <v>67</v>
      </c>
      <c r="AU102" s="203" t="s">
        <v>76</v>
      </c>
      <c r="AY102" s="202" t="s">
        <v>126</v>
      </c>
      <c r="BK102" s="204">
        <f>SUM(BK103:BK104)</f>
        <v>0</v>
      </c>
    </row>
    <row r="103" s="2" customFormat="1" ht="16.5" customHeight="1">
      <c r="A103" s="41"/>
      <c r="B103" s="42"/>
      <c r="C103" s="207" t="s">
        <v>159</v>
      </c>
      <c r="D103" s="207" t="s">
        <v>128</v>
      </c>
      <c r="E103" s="208" t="s">
        <v>582</v>
      </c>
      <c r="F103" s="209" t="s">
        <v>583</v>
      </c>
      <c r="G103" s="210" t="s">
        <v>165</v>
      </c>
      <c r="H103" s="211">
        <v>0.5</v>
      </c>
      <c r="I103" s="212"/>
      <c r="J103" s="213">
        <f>ROUND(I103*H103,2)</f>
        <v>0</v>
      </c>
      <c r="K103" s="209" t="s">
        <v>150</v>
      </c>
      <c r="L103" s="47"/>
      <c r="M103" s="214" t="s">
        <v>19</v>
      </c>
      <c r="N103" s="215" t="s">
        <v>39</v>
      </c>
      <c r="O103" s="87"/>
      <c r="P103" s="216">
        <f>O103*H103</f>
        <v>0</v>
      </c>
      <c r="Q103" s="216">
        <v>2.5018699999999998</v>
      </c>
      <c r="R103" s="216">
        <f>Q103*H103</f>
        <v>1.2509349999999999</v>
      </c>
      <c r="S103" s="216">
        <v>0</v>
      </c>
      <c r="T103" s="217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18" t="s">
        <v>133</v>
      </c>
      <c r="AT103" s="218" t="s">
        <v>128</v>
      </c>
      <c r="AU103" s="218" t="s">
        <v>78</v>
      </c>
      <c r="AY103" s="20" t="s">
        <v>126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20" t="s">
        <v>76</v>
      </c>
      <c r="BK103" s="219">
        <f>ROUND(I103*H103,2)</f>
        <v>0</v>
      </c>
      <c r="BL103" s="20" t="s">
        <v>133</v>
      </c>
      <c r="BM103" s="218" t="s">
        <v>584</v>
      </c>
    </row>
    <row r="104" s="2" customFormat="1">
      <c r="A104" s="41"/>
      <c r="B104" s="42"/>
      <c r="C104" s="43"/>
      <c r="D104" s="264" t="s">
        <v>152</v>
      </c>
      <c r="E104" s="43"/>
      <c r="F104" s="265" t="s">
        <v>585</v>
      </c>
      <c r="G104" s="43"/>
      <c r="H104" s="43"/>
      <c r="I104" s="266"/>
      <c r="J104" s="43"/>
      <c r="K104" s="43"/>
      <c r="L104" s="47"/>
      <c r="M104" s="267"/>
      <c r="N104" s="268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152</v>
      </c>
      <c r="AU104" s="20" t="s">
        <v>78</v>
      </c>
    </row>
    <row r="105" s="12" customFormat="1" ht="25.92" customHeight="1">
      <c r="A105" s="12"/>
      <c r="B105" s="191"/>
      <c r="C105" s="192"/>
      <c r="D105" s="193" t="s">
        <v>67</v>
      </c>
      <c r="E105" s="194" t="s">
        <v>450</v>
      </c>
      <c r="F105" s="194" t="s">
        <v>451</v>
      </c>
      <c r="G105" s="192"/>
      <c r="H105" s="192"/>
      <c r="I105" s="195"/>
      <c r="J105" s="196">
        <f>BK105</f>
        <v>0</v>
      </c>
      <c r="K105" s="192"/>
      <c r="L105" s="197"/>
      <c r="M105" s="198"/>
      <c r="N105" s="199"/>
      <c r="O105" s="199"/>
      <c r="P105" s="200">
        <f>P106</f>
        <v>0</v>
      </c>
      <c r="Q105" s="199"/>
      <c r="R105" s="200">
        <f>R106</f>
        <v>0.0034375</v>
      </c>
      <c r="S105" s="199"/>
      <c r="T105" s="201">
        <f>T106</f>
        <v>0.0015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202" t="s">
        <v>78</v>
      </c>
      <c r="AT105" s="203" t="s">
        <v>67</v>
      </c>
      <c r="AU105" s="203" t="s">
        <v>68</v>
      </c>
      <c r="AY105" s="202" t="s">
        <v>126</v>
      </c>
      <c r="BK105" s="204">
        <f>BK106</f>
        <v>0</v>
      </c>
    </row>
    <row r="106" s="12" customFormat="1" ht="22.8" customHeight="1">
      <c r="A106" s="12"/>
      <c r="B106" s="191"/>
      <c r="C106" s="192"/>
      <c r="D106" s="193" t="s">
        <v>67</v>
      </c>
      <c r="E106" s="205" t="s">
        <v>586</v>
      </c>
      <c r="F106" s="205" t="s">
        <v>587</v>
      </c>
      <c r="G106" s="192"/>
      <c r="H106" s="192"/>
      <c r="I106" s="195"/>
      <c r="J106" s="206">
        <f>BK106</f>
        <v>0</v>
      </c>
      <c r="K106" s="192"/>
      <c r="L106" s="197"/>
      <c r="M106" s="198"/>
      <c r="N106" s="199"/>
      <c r="O106" s="199"/>
      <c r="P106" s="200">
        <f>SUM(P107:P121)</f>
        <v>0</v>
      </c>
      <c r="Q106" s="199"/>
      <c r="R106" s="200">
        <f>SUM(R107:R121)</f>
        <v>0.0034375</v>
      </c>
      <c r="S106" s="199"/>
      <c r="T106" s="201">
        <f>SUM(T107:T121)</f>
        <v>0.0015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202" t="s">
        <v>78</v>
      </c>
      <c r="AT106" s="203" t="s">
        <v>67</v>
      </c>
      <c r="AU106" s="203" t="s">
        <v>76</v>
      </c>
      <c r="AY106" s="202" t="s">
        <v>126</v>
      </c>
      <c r="BK106" s="204">
        <f>SUM(BK107:BK121)</f>
        <v>0</v>
      </c>
    </row>
    <row r="107" s="2" customFormat="1" ht="24.15" customHeight="1">
      <c r="A107" s="41"/>
      <c r="B107" s="42"/>
      <c r="C107" s="207" t="s">
        <v>76</v>
      </c>
      <c r="D107" s="207" t="s">
        <v>128</v>
      </c>
      <c r="E107" s="208" t="s">
        <v>588</v>
      </c>
      <c r="F107" s="209" t="s">
        <v>589</v>
      </c>
      <c r="G107" s="210" t="s">
        <v>158</v>
      </c>
      <c r="H107" s="211">
        <v>5</v>
      </c>
      <c r="I107" s="212"/>
      <c r="J107" s="213">
        <f>ROUND(I107*H107,2)</f>
        <v>0</v>
      </c>
      <c r="K107" s="209" t="s">
        <v>150</v>
      </c>
      <c r="L107" s="47"/>
      <c r="M107" s="214" t="s">
        <v>19</v>
      </c>
      <c r="N107" s="215" t="s">
        <v>39</v>
      </c>
      <c r="O107" s="87"/>
      <c r="P107" s="216">
        <f>O107*H107</f>
        <v>0</v>
      </c>
      <c r="Q107" s="216">
        <v>0</v>
      </c>
      <c r="R107" s="216">
        <f>Q107*H107</f>
        <v>0</v>
      </c>
      <c r="S107" s="216">
        <v>0</v>
      </c>
      <c r="T107" s="217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18" t="s">
        <v>180</v>
      </c>
      <c r="AT107" s="218" t="s">
        <v>128</v>
      </c>
      <c r="AU107" s="218" t="s">
        <v>78</v>
      </c>
      <c r="AY107" s="20" t="s">
        <v>126</v>
      </c>
      <c r="BE107" s="219">
        <f>IF(N107="základní",J107,0)</f>
        <v>0</v>
      </c>
      <c r="BF107" s="219">
        <f>IF(N107="snížená",J107,0)</f>
        <v>0</v>
      </c>
      <c r="BG107" s="219">
        <f>IF(N107="zákl. přenesená",J107,0)</f>
        <v>0</v>
      </c>
      <c r="BH107" s="219">
        <f>IF(N107="sníž. přenesená",J107,0)</f>
        <v>0</v>
      </c>
      <c r="BI107" s="219">
        <f>IF(N107="nulová",J107,0)</f>
        <v>0</v>
      </c>
      <c r="BJ107" s="20" t="s">
        <v>76</v>
      </c>
      <c r="BK107" s="219">
        <f>ROUND(I107*H107,2)</f>
        <v>0</v>
      </c>
      <c r="BL107" s="20" t="s">
        <v>180</v>
      </c>
      <c r="BM107" s="218" t="s">
        <v>590</v>
      </c>
    </row>
    <row r="108" s="2" customFormat="1">
      <c r="A108" s="41"/>
      <c r="B108" s="42"/>
      <c r="C108" s="43"/>
      <c r="D108" s="264" t="s">
        <v>152</v>
      </c>
      <c r="E108" s="43"/>
      <c r="F108" s="265" t="s">
        <v>591</v>
      </c>
      <c r="G108" s="43"/>
      <c r="H108" s="43"/>
      <c r="I108" s="266"/>
      <c r="J108" s="43"/>
      <c r="K108" s="43"/>
      <c r="L108" s="47"/>
      <c r="M108" s="267"/>
      <c r="N108" s="268"/>
      <c r="O108" s="87"/>
      <c r="P108" s="87"/>
      <c r="Q108" s="87"/>
      <c r="R108" s="87"/>
      <c r="S108" s="87"/>
      <c r="T108" s="88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20" t="s">
        <v>152</v>
      </c>
      <c r="AU108" s="20" t="s">
        <v>78</v>
      </c>
    </row>
    <row r="109" s="2" customFormat="1" ht="16.5" customHeight="1">
      <c r="A109" s="41"/>
      <c r="B109" s="42"/>
      <c r="C109" s="269" t="s">
        <v>78</v>
      </c>
      <c r="D109" s="269" t="s">
        <v>222</v>
      </c>
      <c r="E109" s="270" t="s">
        <v>592</v>
      </c>
      <c r="F109" s="271" t="s">
        <v>593</v>
      </c>
      <c r="G109" s="272" t="s">
        <v>158</v>
      </c>
      <c r="H109" s="273">
        <v>5.25</v>
      </c>
      <c r="I109" s="274"/>
      <c r="J109" s="275">
        <f>ROUND(I109*H109,2)</f>
        <v>0</v>
      </c>
      <c r="K109" s="271" t="s">
        <v>150</v>
      </c>
      <c r="L109" s="276"/>
      <c r="M109" s="277" t="s">
        <v>19</v>
      </c>
      <c r="N109" s="278" t="s">
        <v>39</v>
      </c>
      <c r="O109" s="87"/>
      <c r="P109" s="216">
        <f>O109*H109</f>
        <v>0</v>
      </c>
      <c r="Q109" s="216">
        <v>0.00035</v>
      </c>
      <c r="R109" s="216">
        <f>Q109*H109</f>
        <v>0.0018374999999999999</v>
      </c>
      <c r="S109" s="216">
        <v>0</v>
      </c>
      <c r="T109" s="217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18" t="s">
        <v>241</v>
      </c>
      <c r="AT109" s="218" t="s">
        <v>222</v>
      </c>
      <c r="AU109" s="218" t="s">
        <v>78</v>
      </c>
      <c r="AY109" s="20" t="s">
        <v>126</v>
      </c>
      <c r="BE109" s="219">
        <f>IF(N109="základní",J109,0)</f>
        <v>0</v>
      </c>
      <c r="BF109" s="219">
        <f>IF(N109="snížená",J109,0)</f>
        <v>0</v>
      </c>
      <c r="BG109" s="219">
        <f>IF(N109="zákl. přenesená",J109,0)</f>
        <v>0</v>
      </c>
      <c r="BH109" s="219">
        <f>IF(N109="sníž. přenesená",J109,0)</f>
        <v>0</v>
      </c>
      <c r="BI109" s="219">
        <f>IF(N109="nulová",J109,0)</f>
        <v>0</v>
      </c>
      <c r="BJ109" s="20" t="s">
        <v>76</v>
      </c>
      <c r="BK109" s="219">
        <f>ROUND(I109*H109,2)</f>
        <v>0</v>
      </c>
      <c r="BL109" s="20" t="s">
        <v>180</v>
      </c>
      <c r="BM109" s="218" t="s">
        <v>594</v>
      </c>
    </row>
    <row r="110" s="13" customFormat="1">
      <c r="A110" s="13"/>
      <c r="B110" s="220"/>
      <c r="C110" s="221"/>
      <c r="D110" s="222" t="s">
        <v>134</v>
      </c>
      <c r="E110" s="221"/>
      <c r="F110" s="224" t="s">
        <v>595</v>
      </c>
      <c r="G110" s="221"/>
      <c r="H110" s="225">
        <v>5.25</v>
      </c>
      <c r="I110" s="226"/>
      <c r="J110" s="221"/>
      <c r="K110" s="221"/>
      <c r="L110" s="227"/>
      <c r="M110" s="228"/>
      <c r="N110" s="229"/>
      <c r="O110" s="229"/>
      <c r="P110" s="229"/>
      <c r="Q110" s="229"/>
      <c r="R110" s="229"/>
      <c r="S110" s="229"/>
      <c r="T110" s="230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1" t="s">
        <v>134</v>
      </c>
      <c r="AU110" s="231" t="s">
        <v>78</v>
      </c>
      <c r="AV110" s="13" t="s">
        <v>78</v>
      </c>
      <c r="AW110" s="13" t="s">
        <v>4</v>
      </c>
      <c r="AX110" s="13" t="s">
        <v>76</v>
      </c>
      <c r="AY110" s="231" t="s">
        <v>126</v>
      </c>
    </row>
    <row r="111" s="2" customFormat="1" ht="21.75" customHeight="1">
      <c r="A111" s="41"/>
      <c r="B111" s="42"/>
      <c r="C111" s="207" t="s">
        <v>151</v>
      </c>
      <c r="D111" s="207" t="s">
        <v>128</v>
      </c>
      <c r="E111" s="208" t="s">
        <v>596</v>
      </c>
      <c r="F111" s="209" t="s">
        <v>597</v>
      </c>
      <c r="G111" s="210" t="s">
        <v>131</v>
      </c>
      <c r="H111" s="211">
        <v>6</v>
      </c>
      <c r="I111" s="212"/>
      <c r="J111" s="213">
        <f>ROUND(I111*H111,2)</f>
        <v>0</v>
      </c>
      <c r="K111" s="209" t="s">
        <v>150</v>
      </c>
      <c r="L111" s="47"/>
      <c r="M111" s="214" t="s">
        <v>19</v>
      </c>
      <c r="N111" s="215" t="s">
        <v>39</v>
      </c>
      <c r="O111" s="87"/>
      <c r="P111" s="216">
        <f>O111*H111</f>
        <v>0</v>
      </c>
      <c r="Q111" s="216">
        <v>0</v>
      </c>
      <c r="R111" s="216">
        <f>Q111*H111</f>
        <v>0</v>
      </c>
      <c r="S111" s="216">
        <v>0</v>
      </c>
      <c r="T111" s="217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18" t="s">
        <v>180</v>
      </c>
      <c r="AT111" s="218" t="s">
        <v>128</v>
      </c>
      <c r="AU111" s="218" t="s">
        <v>78</v>
      </c>
      <c r="AY111" s="20" t="s">
        <v>126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20" t="s">
        <v>76</v>
      </c>
      <c r="BK111" s="219">
        <f>ROUND(I111*H111,2)</f>
        <v>0</v>
      </c>
      <c r="BL111" s="20" t="s">
        <v>180</v>
      </c>
      <c r="BM111" s="218" t="s">
        <v>598</v>
      </c>
    </row>
    <row r="112" s="2" customFormat="1">
      <c r="A112" s="41"/>
      <c r="B112" s="42"/>
      <c r="C112" s="43"/>
      <c r="D112" s="264" t="s">
        <v>152</v>
      </c>
      <c r="E112" s="43"/>
      <c r="F112" s="265" t="s">
        <v>599</v>
      </c>
      <c r="G112" s="43"/>
      <c r="H112" s="43"/>
      <c r="I112" s="266"/>
      <c r="J112" s="43"/>
      <c r="K112" s="43"/>
      <c r="L112" s="47"/>
      <c r="M112" s="267"/>
      <c r="N112" s="268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152</v>
      </c>
      <c r="AU112" s="20" t="s">
        <v>78</v>
      </c>
    </row>
    <row r="113" s="2" customFormat="1" ht="24.15" customHeight="1">
      <c r="A113" s="41"/>
      <c r="B113" s="42"/>
      <c r="C113" s="207" t="s">
        <v>171</v>
      </c>
      <c r="D113" s="207" t="s">
        <v>128</v>
      </c>
      <c r="E113" s="208" t="s">
        <v>600</v>
      </c>
      <c r="F113" s="209" t="s">
        <v>601</v>
      </c>
      <c r="G113" s="210" t="s">
        <v>131</v>
      </c>
      <c r="H113" s="211">
        <v>1</v>
      </c>
      <c r="I113" s="212"/>
      <c r="J113" s="213">
        <f>ROUND(I113*H113,2)</f>
        <v>0</v>
      </c>
      <c r="K113" s="209" t="s">
        <v>150</v>
      </c>
      <c r="L113" s="47"/>
      <c r="M113" s="214" t="s">
        <v>19</v>
      </c>
      <c r="N113" s="215" t="s">
        <v>39</v>
      </c>
      <c r="O113" s="87"/>
      <c r="P113" s="216">
        <f>O113*H113</f>
        <v>0</v>
      </c>
      <c r="Q113" s="216">
        <v>0</v>
      </c>
      <c r="R113" s="216">
        <f>Q113*H113</f>
        <v>0</v>
      </c>
      <c r="S113" s="216">
        <v>0.0015</v>
      </c>
      <c r="T113" s="217">
        <f>S113*H113</f>
        <v>0.0015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18" t="s">
        <v>180</v>
      </c>
      <c r="AT113" s="218" t="s">
        <v>128</v>
      </c>
      <c r="AU113" s="218" t="s">
        <v>78</v>
      </c>
      <c r="AY113" s="20" t="s">
        <v>126</v>
      </c>
      <c r="BE113" s="219">
        <f>IF(N113="základní",J113,0)</f>
        <v>0</v>
      </c>
      <c r="BF113" s="219">
        <f>IF(N113="snížená",J113,0)</f>
        <v>0</v>
      </c>
      <c r="BG113" s="219">
        <f>IF(N113="zákl. přenesená",J113,0)</f>
        <v>0</v>
      </c>
      <c r="BH113" s="219">
        <f>IF(N113="sníž. přenesená",J113,0)</f>
        <v>0</v>
      </c>
      <c r="BI113" s="219">
        <f>IF(N113="nulová",J113,0)</f>
        <v>0</v>
      </c>
      <c r="BJ113" s="20" t="s">
        <v>76</v>
      </c>
      <c r="BK113" s="219">
        <f>ROUND(I113*H113,2)</f>
        <v>0</v>
      </c>
      <c r="BL113" s="20" t="s">
        <v>180</v>
      </c>
      <c r="BM113" s="218" t="s">
        <v>602</v>
      </c>
    </row>
    <row r="114" s="2" customFormat="1">
      <c r="A114" s="41"/>
      <c r="B114" s="42"/>
      <c r="C114" s="43"/>
      <c r="D114" s="264" t="s">
        <v>152</v>
      </c>
      <c r="E114" s="43"/>
      <c r="F114" s="265" t="s">
        <v>603</v>
      </c>
      <c r="G114" s="43"/>
      <c r="H114" s="43"/>
      <c r="I114" s="266"/>
      <c r="J114" s="43"/>
      <c r="K114" s="43"/>
      <c r="L114" s="47"/>
      <c r="M114" s="267"/>
      <c r="N114" s="268"/>
      <c r="O114" s="87"/>
      <c r="P114" s="87"/>
      <c r="Q114" s="87"/>
      <c r="R114" s="87"/>
      <c r="S114" s="87"/>
      <c r="T114" s="88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T114" s="20" t="s">
        <v>152</v>
      </c>
      <c r="AU114" s="20" t="s">
        <v>78</v>
      </c>
    </row>
    <row r="115" s="2" customFormat="1" ht="21.75" customHeight="1">
      <c r="A115" s="41"/>
      <c r="B115" s="42"/>
      <c r="C115" s="207" t="s">
        <v>138</v>
      </c>
      <c r="D115" s="207" t="s">
        <v>128</v>
      </c>
      <c r="E115" s="208" t="s">
        <v>604</v>
      </c>
      <c r="F115" s="209" t="s">
        <v>605</v>
      </c>
      <c r="G115" s="210" t="s">
        <v>131</v>
      </c>
      <c r="H115" s="211">
        <v>1</v>
      </c>
      <c r="I115" s="212"/>
      <c r="J115" s="213">
        <f>ROUND(I115*H115,2)</f>
        <v>0</v>
      </c>
      <c r="K115" s="209" t="s">
        <v>150</v>
      </c>
      <c r="L115" s="47"/>
      <c r="M115" s="214" t="s">
        <v>19</v>
      </c>
      <c r="N115" s="215" t="s">
        <v>39</v>
      </c>
      <c r="O115" s="87"/>
      <c r="P115" s="216">
        <f>O115*H115</f>
        <v>0</v>
      </c>
      <c r="Q115" s="216">
        <v>0</v>
      </c>
      <c r="R115" s="216">
        <f>Q115*H115</f>
        <v>0</v>
      </c>
      <c r="S115" s="216">
        <v>0</v>
      </c>
      <c r="T115" s="217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18" t="s">
        <v>180</v>
      </c>
      <c r="AT115" s="218" t="s">
        <v>128</v>
      </c>
      <c r="AU115" s="218" t="s">
        <v>78</v>
      </c>
      <c r="AY115" s="20" t="s">
        <v>126</v>
      </c>
      <c r="BE115" s="219">
        <f>IF(N115="základní",J115,0)</f>
        <v>0</v>
      </c>
      <c r="BF115" s="219">
        <f>IF(N115="snížená",J115,0)</f>
        <v>0</v>
      </c>
      <c r="BG115" s="219">
        <f>IF(N115="zákl. přenesená",J115,0)</f>
        <v>0</v>
      </c>
      <c r="BH115" s="219">
        <f>IF(N115="sníž. přenesená",J115,0)</f>
        <v>0</v>
      </c>
      <c r="BI115" s="219">
        <f>IF(N115="nulová",J115,0)</f>
        <v>0</v>
      </c>
      <c r="BJ115" s="20" t="s">
        <v>76</v>
      </c>
      <c r="BK115" s="219">
        <f>ROUND(I115*H115,2)</f>
        <v>0</v>
      </c>
      <c r="BL115" s="20" t="s">
        <v>180</v>
      </c>
      <c r="BM115" s="218" t="s">
        <v>606</v>
      </c>
    </row>
    <row r="116" s="2" customFormat="1">
      <c r="A116" s="41"/>
      <c r="B116" s="42"/>
      <c r="C116" s="43"/>
      <c r="D116" s="264" t="s">
        <v>152</v>
      </c>
      <c r="E116" s="43"/>
      <c r="F116" s="265" t="s">
        <v>607</v>
      </c>
      <c r="G116" s="43"/>
      <c r="H116" s="43"/>
      <c r="I116" s="266"/>
      <c r="J116" s="43"/>
      <c r="K116" s="43"/>
      <c r="L116" s="47"/>
      <c r="M116" s="267"/>
      <c r="N116" s="268"/>
      <c r="O116" s="87"/>
      <c r="P116" s="87"/>
      <c r="Q116" s="87"/>
      <c r="R116" s="87"/>
      <c r="S116" s="87"/>
      <c r="T116" s="88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20" t="s">
        <v>152</v>
      </c>
      <c r="AU116" s="20" t="s">
        <v>78</v>
      </c>
    </row>
    <row r="117" s="2" customFormat="1" ht="16.5" customHeight="1">
      <c r="A117" s="41"/>
      <c r="B117" s="42"/>
      <c r="C117" s="269" t="s">
        <v>133</v>
      </c>
      <c r="D117" s="269" t="s">
        <v>222</v>
      </c>
      <c r="E117" s="270" t="s">
        <v>608</v>
      </c>
      <c r="F117" s="271" t="s">
        <v>609</v>
      </c>
      <c r="G117" s="272" t="s">
        <v>131</v>
      </c>
      <c r="H117" s="273">
        <v>1</v>
      </c>
      <c r="I117" s="274"/>
      <c r="J117" s="275">
        <f>ROUND(I117*H117,2)</f>
        <v>0</v>
      </c>
      <c r="K117" s="271" t="s">
        <v>150</v>
      </c>
      <c r="L117" s="276"/>
      <c r="M117" s="277" t="s">
        <v>19</v>
      </c>
      <c r="N117" s="278" t="s">
        <v>39</v>
      </c>
      <c r="O117" s="87"/>
      <c r="P117" s="216">
        <f>O117*H117</f>
        <v>0</v>
      </c>
      <c r="Q117" s="216">
        <v>0.0016000000000000001</v>
      </c>
      <c r="R117" s="216">
        <f>Q117*H117</f>
        <v>0.0016000000000000001</v>
      </c>
      <c r="S117" s="216">
        <v>0</v>
      </c>
      <c r="T117" s="217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18" t="s">
        <v>241</v>
      </c>
      <c r="AT117" s="218" t="s">
        <v>222</v>
      </c>
      <c r="AU117" s="218" t="s">
        <v>78</v>
      </c>
      <c r="AY117" s="20" t="s">
        <v>126</v>
      </c>
      <c r="BE117" s="219">
        <f>IF(N117="základní",J117,0)</f>
        <v>0</v>
      </c>
      <c r="BF117" s="219">
        <f>IF(N117="snížená",J117,0)</f>
        <v>0</v>
      </c>
      <c r="BG117" s="219">
        <f>IF(N117="zákl. přenesená",J117,0)</f>
        <v>0</v>
      </c>
      <c r="BH117" s="219">
        <f>IF(N117="sníž. přenesená",J117,0)</f>
        <v>0</v>
      </c>
      <c r="BI117" s="219">
        <f>IF(N117="nulová",J117,0)</f>
        <v>0</v>
      </c>
      <c r="BJ117" s="20" t="s">
        <v>76</v>
      </c>
      <c r="BK117" s="219">
        <f>ROUND(I117*H117,2)</f>
        <v>0</v>
      </c>
      <c r="BL117" s="20" t="s">
        <v>180</v>
      </c>
      <c r="BM117" s="218" t="s">
        <v>610</v>
      </c>
    </row>
    <row r="118" s="2" customFormat="1" ht="24.15" customHeight="1">
      <c r="A118" s="41"/>
      <c r="B118" s="42"/>
      <c r="C118" s="207" t="s">
        <v>146</v>
      </c>
      <c r="D118" s="207" t="s">
        <v>128</v>
      </c>
      <c r="E118" s="208" t="s">
        <v>611</v>
      </c>
      <c r="F118" s="209" t="s">
        <v>612</v>
      </c>
      <c r="G118" s="210" t="s">
        <v>131</v>
      </c>
      <c r="H118" s="211">
        <v>1</v>
      </c>
      <c r="I118" s="212"/>
      <c r="J118" s="213">
        <f>ROUND(I118*H118,2)</f>
        <v>0</v>
      </c>
      <c r="K118" s="209" t="s">
        <v>150</v>
      </c>
      <c r="L118" s="47"/>
      <c r="M118" s="214" t="s">
        <v>19</v>
      </c>
      <c r="N118" s="215" t="s">
        <v>39</v>
      </c>
      <c r="O118" s="87"/>
      <c r="P118" s="216">
        <f>O118*H118</f>
        <v>0</v>
      </c>
      <c r="Q118" s="216">
        <v>0</v>
      </c>
      <c r="R118" s="216">
        <f>Q118*H118</f>
        <v>0</v>
      </c>
      <c r="S118" s="216">
        <v>0</v>
      </c>
      <c r="T118" s="217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18" t="s">
        <v>180</v>
      </c>
      <c r="AT118" s="218" t="s">
        <v>128</v>
      </c>
      <c r="AU118" s="218" t="s">
        <v>78</v>
      </c>
      <c r="AY118" s="20" t="s">
        <v>126</v>
      </c>
      <c r="BE118" s="219">
        <f>IF(N118="základní",J118,0)</f>
        <v>0</v>
      </c>
      <c r="BF118" s="219">
        <f>IF(N118="snížená",J118,0)</f>
        <v>0</v>
      </c>
      <c r="BG118" s="219">
        <f>IF(N118="zákl. přenesená",J118,0)</f>
        <v>0</v>
      </c>
      <c r="BH118" s="219">
        <f>IF(N118="sníž. přenesená",J118,0)</f>
        <v>0</v>
      </c>
      <c r="BI118" s="219">
        <f>IF(N118="nulová",J118,0)</f>
        <v>0</v>
      </c>
      <c r="BJ118" s="20" t="s">
        <v>76</v>
      </c>
      <c r="BK118" s="219">
        <f>ROUND(I118*H118,2)</f>
        <v>0</v>
      </c>
      <c r="BL118" s="20" t="s">
        <v>180</v>
      </c>
      <c r="BM118" s="218" t="s">
        <v>613</v>
      </c>
    </row>
    <row r="119" s="2" customFormat="1">
      <c r="A119" s="41"/>
      <c r="B119" s="42"/>
      <c r="C119" s="43"/>
      <c r="D119" s="264" t="s">
        <v>152</v>
      </c>
      <c r="E119" s="43"/>
      <c r="F119" s="265" t="s">
        <v>614</v>
      </c>
      <c r="G119" s="43"/>
      <c r="H119" s="43"/>
      <c r="I119" s="266"/>
      <c r="J119" s="43"/>
      <c r="K119" s="43"/>
      <c r="L119" s="47"/>
      <c r="M119" s="267"/>
      <c r="N119" s="268"/>
      <c r="O119" s="87"/>
      <c r="P119" s="87"/>
      <c r="Q119" s="87"/>
      <c r="R119" s="87"/>
      <c r="S119" s="87"/>
      <c r="T119" s="88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20" t="s">
        <v>152</v>
      </c>
      <c r="AU119" s="20" t="s">
        <v>78</v>
      </c>
    </row>
    <row r="120" s="2" customFormat="1" ht="24.15" customHeight="1">
      <c r="A120" s="41"/>
      <c r="B120" s="42"/>
      <c r="C120" s="207" t="s">
        <v>145</v>
      </c>
      <c r="D120" s="207" t="s">
        <v>128</v>
      </c>
      <c r="E120" s="208" t="s">
        <v>615</v>
      </c>
      <c r="F120" s="209" t="s">
        <v>616</v>
      </c>
      <c r="G120" s="210" t="s">
        <v>196</v>
      </c>
      <c r="H120" s="211">
        <v>0.0030000000000000001</v>
      </c>
      <c r="I120" s="212"/>
      <c r="J120" s="213">
        <f>ROUND(I120*H120,2)</f>
        <v>0</v>
      </c>
      <c r="K120" s="209" t="s">
        <v>150</v>
      </c>
      <c r="L120" s="47"/>
      <c r="M120" s="214" t="s">
        <v>19</v>
      </c>
      <c r="N120" s="215" t="s">
        <v>39</v>
      </c>
      <c r="O120" s="87"/>
      <c r="P120" s="216">
        <f>O120*H120</f>
        <v>0</v>
      </c>
      <c r="Q120" s="216">
        <v>0</v>
      </c>
      <c r="R120" s="216">
        <f>Q120*H120</f>
        <v>0</v>
      </c>
      <c r="S120" s="216">
        <v>0</v>
      </c>
      <c r="T120" s="217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18" t="s">
        <v>180</v>
      </c>
      <c r="AT120" s="218" t="s">
        <v>128</v>
      </c>
      <c r="AU120" s="218" t="s">
        <v>78</v>
      </c>
      <c r="AY120" s="20" t="s">
        <v>126</v>
      </c>
      <c r="BE120" s="219">
        <f>IF(N120="základní",J120,0)</f>
        <v>0</v>
      </c>
      <c r="BF120" s="219">
        <f>IF(N120="snížená",J120,0)</f>
        <v>0</v>
      </c>
      <c r="BG120" s="219">
        <f>IF(N120="zákl. přenesená",J120,0)</f>
        <v>0</v>
      </c>
      <c r="BH120" s="219">
        <f>IF(N120="sníž. přenesená",J120,0)</f>
        <v>0</v>
      </c>
      <c r="BI120" s="219">
        <f>IF(N120="nulová",J120,0)</f>
        <v>0</v>
      </c>
      <c r="BJ120" s="20" t="s">
        <v>76</v>
      </c>
      <c r="BK120" s="219">
        <f>ROUND(I120*H120,2)</f>
        <v>0</v>
      </c>
      <c r="BL120" s="20" t="s">
        <v>180</v>
      </c>
      <c r="BM120" s="218" t="s">
        <v>617</v>
      </c>
    </row>
    <row r="121" s="2" customFormat="1">
      <c r="A121" s="41"/>
      <c r="B121" s="42"/>
      <c r="C121" s="43"/>
      <c r="D121" s="264" t="s">
        <v>152</v>
      </c>
      <c r="E121" s="43"/>
      <c r="F121" s="265" t="s">
        <v>618</v>
      </c>
      <c r="G121" s="43"/>
      <c r="H121" s="43"/>
      <c r="I121" s="266"/>
      <c r="J121" s="43"/>
      <c r="K121" s="43"/>
      <c r="L121" s="47"/>
      <c r="M121" s="280"/>
      <c r="N121" s="281"/>
      <c r="O121" s="282"/>
      <c r="P121" s="282"/>
      <c r="Q121" s="282"/>
      <c r="R121" s="282"/>
      <c r="S121" s="282"/>
      <c r="T121" s="283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0" t="s">
        <v>152</v>
      </c>
      <c r="AU121" s="20" t="s">
        <v>78</v>
      </c>
    </row>
    <row r="122" s="2" customFormat="1" ht="6.96" customHeight="1">
      <c r="A122" s="41"/>
      <c r="B122" s="62"/>
      <c r="C122" s="63"/>
      <c r="D122" s="63"/>
      <c r="E122" s="63"/>
      <c r="F122" s="63"/>
      <c r="G122" s="63"/>
      <c r="H122" s="63"/>
      <c r="I122" s="63"/>
      <c r="J122" s="63"/>
      <c r="K122" s="63"/>
      <c r="L122" s="47"/>
      <c r="M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</row>
  </sheetData>
  <sheetProtection sheet="1" autoFilter="0" formatColumns="0" formatRows="0" objects="1" scenarios="1" spinCount="100000" saltValue="5dhDi2E58aK0CSNFVY/ut7m2HAIk9sDNVmdLGOnIhfF8hObglMQC28dohaJ1oLkGcT+gyVRVX6UysRmTUW/SAw==" hashValue="ss9Mdp21KijZyNwoHzt+5FHYKqYqmqgNs0k1KpbRvGj43WS1ZWnIhLkQ4MSWMFsrz4CWjmZLi0oCzcx5cf2geA==" algorithmName="SHA-512" password="CC35"/>
  <autoFilter ref="C83:K121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8" r:id="rId1" display="https://podminky.urs.cz/item/CS_URS_2025_01/131213702"/>
    <hyperlink ref="F90" r:id="rId2" display="https://podminky.urs.cz/item/CS_URS_2025_01/132253101"/>
    <hyperlink ref="F93" r:id="rId3" display="https://podminky.urs.cz/item/CS_URS_2025_01/174151101"/>
    <hyperlink ref="F95" r:id="rId4" display="https://podminky.urs.cz/item/CS_URS_2025_01/181411131"/>
    <hyperlink ref="F100" r:id="rId5" display="https://podminky.urs.cz/item/CS_URS_2025_01/181951112"/>
    <hyperlink ref="F104" r:id="rId6" display="https://podminky.urs.cz/item/CS_URS_2025_01/272313711"/>
    <hyperlink ref="F108" r:id="rId7" display="https://podminky.urs.cz/item/CS_URS_2025_01/741110043"/>
    <hyperlink ref="F112" r:id="rId8" display="https://podminky.urs.cz/item/CS_URS_2025_01/741130001"/>
    <hyperlink ref="F114" r:id="rId9" display="https://podminky.urs.cz/item/CS_URS_2025_01/741371920"/>
    <hyperlink ref="F116" r:id="rId10" display="https://podminky.urs.cz/item/CS_URS_2025_01/741372127"/>
    <hyperlink ref="F119" r:id="rId11" display="https://podminky.urs.cz/item/CS_URS_2025_01/741810001"/>
    <hyperlink ref="F121" r:id="rId12" display="https://podminky.urs.cz/item/CS_URS_2025_01/998741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3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84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78</v>
      </c>
    </row>
    <row r="4" s="1" customFormat="1" ht="24.96" customHeight="1">
      <c r="B4" s="23"/>
      <c r="D4" s="133" t="s">
        <v>91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výběh pro pouštní kočky a karakaly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92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619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21. 2. 2025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tr">
        <f>IF('Rekapitulace stavby'!AN10="","",'Rekapitulace stavby'!AN10)</f>
        <v/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tr">
        <f>IF('Rekapitulace stavby'!E11="","",'Rekapitulace stavby'!E11)</f>
        <v xml:space="preserve"> </v>
      </c>
      <c r="F15" s="41"/>
      <c r="G15" s="41"/>
      <c r="H15" s="41"/>
      <c r="I15" s="135" t="s">
        <v>27</v>
      </c>
      <c r="J15" s="139" t="str">
        <f>IF('Rekapitulace stavby'!AN11="","",'Rekapitulace stavby'!AN11)</f>
        <v/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28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27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30</v>
      </c>
      <c r="E20" s="41"/>
      <c r="F20" s="41"/>
      <c r="G20" s="41"/>
      <c r="H20" s="41"/>
      <c r="I20" s="135" t="s">
        <v>26</v>
      </c>
      <c r="J20" s="139" t="str">
        <f>IF('Rekapitulace stavby'!AN16="","",'Rekapitulace stavby'!AN16)</f>
        <v/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tr">
        <f>IF('Rekapitulace stavby'!E17="","",'Rekapitulace stavby'!E17)</f>
        <v xml:space="preserve"> </v>
      </c>
      <c r="F21" s="41"/>
      <c r="G21" s="41"/>
      <c r="H21" s="41"/>
      <c r="I21" s="135" t="s">
        <v>27</v>
      </c>
      <c r="J21" s="139" t="str">
        <f>IF('Rekapitulace stavby'!AN17="","",'Rekapitulace stavby'!AN17)</f>
        <v/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31</v>
      </c>
      <c r="E23" s="41"/>
      <c r="F23" s="41"/>
      <c r="G23" s="41"/>
      <c r="H23" s="41"/>
      <c r="I23" s="135" t="s">
        <v>26</v>
      </c>
      <c r="J23" s="139" t="str">
        <f>IF('Rekapitulace stavby'!AN19="","",'Rekapitulace stavby'!AN19)</f>
        <v/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tr">
        <f>IF('Rekapitulace stavby'!E20="","",'Rekapitulace stavby'!E20)</f>
        <v xml:space="preserve"> </v>
      </c>
      <c r="F24" s="41"/>
      <c r="G24" s="41"/>
      <c r="H24" s="41"/>
      <c r="I24" s="135" t="s">
        <v>27</v>
      </c>
      <c r="J24" s="139" t="str">
        <f>IF('Rekapitulace stavby'!AN20="","",'Rekapitulace stavby'!AN20)</f>
        <v/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32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34</v>
      </c>
      <c r="E30" s="41"/>
      <c r="F30" s="41"/>
      <c r="G30" s="41"/>
      <c r="H30" s="41"/>
      <c r="I30" s="41"/>
      <c r="J30" s="147">
        <f>ROUND(J84,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36</v>
      </c>
      <c r="G32" s="41"/>
      <c r="H32" s="41"/>
      <c r="I32" s="148" t="s">
        <v>35</v>
      </c>
      <c r="J32" s="148" t="s">
        <v>37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38</v>
      </c>
      <c r="E33" s="135" t="s">
        <v>39</v>
      </c>
      <c r="F33" s="150">
        <f>ROUND((SUM(BE84:BE114)),  2)</f>
        <v>0</v>
      </c>
      <c r="G33" s="41"/>
      <c r="H33" s="41"/>
      <c r="I33" s="151">
        <v>0.20999999999999999</v>
      </c>
      <c r="J33" s="150">
        <f>ROUND(((SUM(BE84:BE114))*I33),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40</v>
      </c>
      <c r="F34" s="150">
        <f>ROUND((SUM(BF84:BF114)),  2)</f>
        <v>0</v>
      </c>
      <c r="G34" s="41"/>
      <c r="H34" s="41"/>
      <c r="I34" s="151">
        <v>0.12</v>
      </c>
      <c r="J34" s="150">
        <f>ROUND(((SUM(BF84:BF114))*I34),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41</v>
      </c>
      <c r="F35" s="150">
        <f>ROUND((SUM(BG84:BG114)),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42</v>
      </c>
      <c r="F36" s="150">
        <f>ROUND((SUM(BH84:BH114)),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43</v>
      </c>
      <c r="F37" s="150">
        <f>ROUND((SUM(BI84:BI114)),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44</v>
      </c>
      <c r="E39" s="154"/>
      <c r="F39" s="154"/>
      <c r="G39" s="155" t="s">
        <v>45</v>
      </c>
      <c r="H39" s="156" t="s">
        <v>46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94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výběh pro pouštní kočky a karakaly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92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SO-00 - VRN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 xml:space="preserve"> </v>
      </c>
      <c r="G52" s="43"/>
      <c r="H52" s="43"/>
      <c r="I52" s="35" t="s">
        <v>23</v>
      </c>
      <c r="J52" s="75" t="str">
        <f>IF(J12="","",J12)</f>
        <v>21. 2. 2025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 xml:space="preserve"> </v>
      </c>
      <c r="G54" s="43"/>
      <c r="H54" s="43"/>
      <c r="I54" s="35" t="s">
        <v>30</v>
      </c>
      <c r="J54" s="39" t="str">
        <f>E21</f>
        <v xml:space="preserve"> 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28</v>
      </c>
      <c r="D55" s="43"/>
      <c r="E55" s="43"/>
      <c r="F55" s="30" t="str">
        <f>IF(E18="","",E18)</f>
        <v>Vyplň údaj</v>
      </c>
      <c r="G55" s="43"/>
      <c r="H55" s="43"/>
      <c r="I55" s="35" t="s">
        <v>31</v>
      </c>
      <c r="J55" s="39" t="str">
        <f>E24</f>
        <v xml:space="preserve"> 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95</v>
      </c>
      <c r="D57" s="165"/>
      <c r="E57" s="165"/>
      <c r="F57" s="165"/>
      <c r="G57" s="165"/>
      <c r="H57" s="165"/>
      <c r="I57" s="165"/>
      <c r="J57" s="166" t="s">
        <v>96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66</v>
      </c>
      <c r="D59" s="43"/>
      <c r="E59" s="43"/>
      <c r="F59" s="43"/>
      <c r="G59" s="43"/>
      <c r="H59" s="43"/>
      <c r="I59" s="43"/>
      <c r="J59" s="105">
        <f>J84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97</v>
      </c>
    </row>
    <row r="60" s="9" customFormat="1" ht="24.96" customHeight="1">
      <c r="A60" s="9"/>
      <c r="B60" s="168"/>
      <c r="C60" s="169"/>
      <c r="D60" s="170" t="s">
        <v>620</v>
      </c>
      <c r="E60" s="171"/>
      <c r="F60" s="171"/>
      <c r="G60" s="171"/>
      <c r="H60" s="171"/>
      <c r="I60" s="171"/>
      <c r="J60" s="172">
        <f>J85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621</v>
      </c>
      <c r="E61" s="177"/>
      <c r="F61" s="177"/>
      <c r="G61" s="177"/>
      <c r="H61" s="177"/>
      <c r="I61" s="177"/>
      <c r="J61" s="178">
        <f>J86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622</v>
      </c>
      <c r="E62" s="177"/>
      <c r="F62" s="177"/>
      <c r="G62" s="177"/>
      <c r="H62" s="177"/>
      <c r="I62" s="177"/>
      <c r="J62" s="178">
        <f>J96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623</v>
      </c>
      <c r="E63" s="177"/>
      <c r="F63" s="177"/>
      <c r="G63" s="177"/>
      <c r="H63" s="177"/>
      <c r="I63" s="177"/>
      <c r="J63" s="178">
        <f>J107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624</v>
      </c>
      <c r="E64" s="177"/>
      <c r="F64" s="177"/>
      <c r="G64" s="177"/>
      <c r="H64" s="177"/>
      <c r="I64" s="177"/>
      <c r="J64" s="178">
        <f>J112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1"/>
      <c r="B65" s="42"/>
      <c r="C65" s="43"/>
      <c r="D65" s="43"/>
      <c r="E65" s="43"/>
      <c r="F65" s="43"/>
      <c r="G65" s="43"/>
      <c r="H65" s="43"/>
      <c r="I65" s="43"/>
      <c r="J65" s="43"/>
      <c r="K65" s="43"/>
      <c r="L65" s="137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6" s="2" customFormat="1" ht="6.96" customHeight="1">
      <c r="A66" s="41"/>
      <c r="B66" s="62"/>
      <c r="C66" s="63"/>
      <c r="D66" s="63"/>
      <c r="E66" s="63"/>
      <c r="F66" s="63"/>
      <c r="G66" s="63"/>
      <c r="H66" s="63"/>
      <c r="I66" s="63"/>
      <c r="J66" s="63"/>
      <c r="K66" s="63"/>
      <c r="L66" s="13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70" s="2" customFormat="1" ht="6.96" customHeight="1">
      <c r="A70" s="41"/>
      <c r="B70" s="64"/>
      <c r="C70" s="65"/>
      <c r="D70" s="65"/>
      <c r="E70" s="65"/>
      <c r="F70" s="65"/>
      <c r="G70" s="65"/>
      <c r="H70" s="65"/>
      <c r="I70" s="65"/>
      <c r="J70" s="65"/>
      <c r="K70" s="65"/>
      <c r="L70" s="13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24.96" customHeight="1">
      <c r="A71" s="41"/>
      <c r="B71" s="42"/>
      <c r="C71" s="26" t="s">
        <v>111</v>
      </c>
      <c r="D71" s="43"/>
      <c r="E71" s="43"/>
      <c r="F71" s="43"/>
      <c r="G71" s="43"/>
      <c r="H71" s="43"/>
      <c r="I71" s="43"/>
      <c r="J71" s="43"/>
      <c r="K71" s="4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6.96" customHeight="1">
      <c r="A72" s="41"/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2" customHeight="1">
      <c r="A73" s="41"/>
      <c r="B73" s="42"/>
      <c r="C73" s="35" t="s">
        <v>16</v>
      </c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6.5" customHeight="1">
      <c r="A74" s="41"/>
      <c r="B74" s="42"/>
      <c r="C74" s="43"/>
      <c r="D74" s="43"/>
      <c r="E74" s="163" t="str">
        <f>E7</f>
        <v>výběh pro pouštní kočky a karakaly</v>
      </c>
      <c r="F74" s="35"/>
      <c r="G74" s="35"/>
      <c r="H74" s="35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2" customHeight="1">
      <c r="A75" s="41"/>
      <c r="B75" s="42"/>
      <c r="C75" s="35" t="s">
        <v>92</v>
      </c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6.5" customHeight="1">
      <c r="A76" s="41"/>
      <c r="B76" s="42"/>
      <c r="C76" s="43"/>
      <c r="D76" s="43"/>
      <c r="E76" s="72" t="str">
        <f>E9</f>
        <v>SO-00 - VRN</v>
      </c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5" t="s">
        <v>21</v>
      </c>
      <c r="D78" s="43"/>
      <c r="E78" s="43"/>
      <c r="F78" s="30" t="str">
        <f>F12</f>
        <v xml:space="preserve"> </v>
      </c>
      <c r="G78" s="43"/>
      <c r="H78" s="43"/>
      <c r="I78" s="35" t="s">
        <v>23</v>
      </c>
      <c r="J78" s="75" t="str">
        <f>IF(J12="","",J12)</f>
        <v>21. 2. 2025</v>
      </c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5.15" customHeight="1">
      <c r="A80" s="41"/>
      <c r="B80" s="42"/>
      <c r="C80" s="35" t="s">
        <v>25</v>
      </c>
      <c r="D80" s="43"/>
      <c r="E80" s="43"/>
      <c r="F80" s="30" t="str">
        <f>E15</f>
        <v xml:space="preserve"> </v>
      </c>
      <c r="G80" s="43"/>
      <c r="H80" s="43"/>
      <c r="I80" s="35" t="s">
        <v>30</v>
      </c>
      <c r="J80" s="39" t="str">
        <f>E21</f>
        <v xml:space="preserve"> </v>
      </c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5.15" customHeight="1">
      <c r="A81" s="41"/>
      <c r="B81" s="42"/>
      <c r="C81" s="35" t="s">
        <v>28</v>
      </c>
      <c r="D81" s="43"/>
      <c r="E81" s="43"/>
      <c r="F81" s="30" t="str">
        <f>IF(E18="","",E18)</f>
        <v>Vyplň údaj</v>
      </c>
      <c r="G81" s="43"/>
      <c r="H81" s="43"/>
      <c r="I81" s="35" t="s">
        <v>31</v>
      </c>
      <c r="J81" s="39" t="str">
        <f>E24</f>
        <v xml:space="preserve"> </v>
      </c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0.32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11" customFormat="1" ht="29.28" customHeight="1">
      <c r="A83" s="180"/>
      <c r="B83" s="181"/>
      <c r="C83" s="182" t="s">
        <v>112</v>
      </c>
      <c r="D83" s="183" t="s">
        <v>53</v>
      </c>
      <c r="E83" s="183" t="s">
        <v>49</v>
      </c>
      <c r="F83" s="183" t="s">
        <v>50</v>
      </c>
      <c r="G83" s="183" t="s">
        <v>113</v>
      </c>
      <c r="H83" s="183" t="s">
        <v>114</v>
      </c>
      <c r="I83" s="183" t="s">
        <v>115</v>
      </c>
      <c r="J83" s="183" t="s">
        <v>96</v>
      </c>
      <c r="K83" s="184" t="s">
        <v>116</v>
      </c>
      <c r="L83" s="185"/>
      <c r="M83" s="95" t="s">
        <v>19</v>
      </c>
      <c r="N83" s="96" t="s">
        <v>38</v>
      </c>
      <c r="O83" s="96" t="s">
        <v>117</v>
      </c>
      <c r="P83" s="96" t="s">
        <v>118</v>
      </c>
      <c r="Q83" s="96" t="s">
        <v>119</v>
      </c>
      <c r="R83" s="96" t="s">
        <v>120</v>
      </c>
      <c r="S83" s="96" t="s">
        <v>121</v>
      </c>
      <c r="T83" s="97" t="s">
        <v>122</v>
      </c>
      <c r="U83" s="180"/>
      <c r="V83" s="180"/>
      <c r="W83" s="180"/>
      <c r="X83" s="180"/>
      <c r="Y83" s="180"/>
      <c r="Z83" s="180"/>
      <c r="AA83" s="180"/>
      <c r="AB83" s="180"/>
      <c r="AC83" s="180"/>
      <c r="AD83" s="180"/>
      <c r="AE83" s="180"/>
    </row>
    <row r="84" s="2" customFormat="1" ht="22.8" customHeight="1">
      <c r="A84" s="41"/>
      <c r="B84" s="42"/>
      <c r="C84" s="102" t="s">
        <v>123</v>
      </c>
      <c r="D84" s="43"/>
      <c r="E84" s="43"/>
      <c r="F84" s="43"/>
      <c r="G84" s="43"/>
      <c r="H84" s="43"/>
      <c r="I84" s="43"/>
      <c r="J84" s="186">
        <f>BK84</f>
        <v>0</v>
      </c>
      <c r="K84" s="43"/>
      <c r="L84" s="47"/>
      <c r="M84" s="98"/>
      <c r="N84" s="187"/>
      <c r="O84" s="99"/>
      <c r="P84" s="188">
        <f>P85</f>
        <v>0</v>
      </c>
      <c r="Q84" s="99"/>
      <c r="R84" s="188">
        <f>R85</f>
        <v>0</v>
      </c>
      <c r="S84" s="99"/>
      <c r="T84" s="189">
        <f>T85</f>
        <v>0</v>
      </c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T84" s="20" t="s">
        <v>67</v>
      </c>
      <c r="AU84" s="20" t="s">
        <v>97</v>
      </c>
      <c r="BK84" s="190">
        <f>BK85</f>
        <v>0</v>
      </c>
    </row>
    <row r="85" s="12" customFormat="1" ht="25.92" customHeight="1">
      <c r="A85" s="12"/>
      <c r="B85" s="191"/>
      <c r="C85" s="192"/>
      <c r="D85" s="193" t="s">
        <v>67</v>
      </c>
      <c r="E85" s="194" t="s">
        <v>83</v>
      </c>
      <c r="F85" s="194" t="s">
        <v>625</v>
      </c>
      <c r="G85" s="192"/>
      <c r="H85" s="192"/>
      <c r="I85" s="195"/>
      <c r="J85" s="196">
        <f>BK85</f>
        <v>0</v>
      </c>
      <c r="K85" s="192"/>
      <c r="L85" s="197"/>
      <c r="M85" s="198"/>
      <c r="N85" s="199"/>
      <c r="O85" s="199"/>
      <c r="P85" s="200">
        <f>P86+P96+P107+P112</f>
        <v>0</v>
      </c>
      <c r="Q85" s="199"/>
      <c r="R85" s="200">
        <f>R86+R96+R107+R112</f>
        <v>0</v>
      </c>
      <c r="S85" s="199"/>
      <c r="T85" s="201">
        <f>T86+T96+T107+T112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2" t="s">
        <v>146</v>
      </c>
      <c r="AT85" s="203" t="s">
        <v>67</v>
      </c>
      <c r="AU85" s="203" t="s">
        <v>68</v>
      </c>
      <c r="AY85" s="202" t="s">
        <v>126</v>
      </c>
      <c r="BK85" s="204">
        <f>BK86+BK96+BK107+BK112</f>
        <v>0</v>
      </c>
    </row>
    <row r="86" s="12" customFormat="1" ht="22.8" customHeight="1">
      <c r="A86" s="12"/>
      <c r="B86" s="191"/>
      <c r="C86" s="192"/>
      <c r="D86" s="193" t="s">
        <v>67</v>
      </c>
      <c r="E86" s="205" t="s">
        <v>626</v>
      </c>
      <c r="F86" s="205" t="s">
        <v>627</v>
      </c>
      <c r="G86" s="192"/>
      <c r="H86" s="192"/>
      <c r="I86" s="195"/>
      <c r="J86" s="206">
        <f>BK86</f>
        <v>0</v>
      </c>
      <c r="K86" s="192"/>
      <c r="L86" s="197"/>
      <c r="M86" s="198"/>
      <c r="N86" s="199"/>
      <c r="O86" s="199"/>
      <c r="P86" s="200">
        <f>SUM(P87:P95)</f>
        <v>0</v>
      </c>
      <c r="Q86" s="199"/>
      <c r="R86" s="200">
        <f>SUM(R87:R95)</f>
        <v>0</v>
      </c>
      <c r="S86" s="199"/>
      <c r="T86" s="201">
        <f>SUM(T87:T95)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2" t="s">
        <v>146</v>
      </c>
      <c r="AT86" s="203" t="s">
        <v>67</v>
      </c>
      <c r="AU86" s="203" t="s">
        <v>76</v>
      </c>
      <c r="AY86" s="202" t="s">
        <v>126</v>
      </c>
      <c r="BK86" s="204">
        <f>SUM(BK87:BK95)</f>
        <v>0</v>
      </c>
    </row>
    <row r="87" s="2" customFormat="1" ht="16.5" customHeight="1">
      <c r="A87" s="41"/>
      <c r="B87" s="42"/>
      <c r="C87" s="207" t="s">
        <v>76</v>
      </c>
      <c r="D87" s="207" t="s">
        <v>128</v>
      </c>
      <c r="E87" s="208" t="s">
        <v>628</v>
      </c>
      <c r="F87" s="209" t="s">
        <v>629</v>
      </c>
      <c r="G87" s="210" t="s">
        <v>504</v>
      </c>
      <c r="H87" s="211">
        <v>1</v>
      </c>
      <c r="I87" s="212"/>
      <c r="J87" s="213">
        <f>ROUND(I87*H87,2)</f>
        <v>0</v>
      </c>
      <c r="K87" s="209" t="s">
        <v>150</v>
      </c>
      <c r="L87" s="47"/>
      <c r="M87" s="214" t="s">
        <v>19</v>
      </c>
      <c r="N87" s="215" t="s">
        <v>39</v>
      </c>
      <c r="O87" s="87"/>
      <c r="P87" s="216">
        <f>O87*H87</f>
        <v>0</v>
      </c>
      <c r="Q87" s="216">
        <v>0</v>
      </c>
      <c r="R87" s="216">
        <f>Q87*H87</f>
        <v>0</v>
      </c>
      <c r="S87" s="216">
        <v>0</v>
      </c>
      <c r="T87" s="217">
        <f>S87*H87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R87" s="218" t="s">
        <v>630</v>
      </c>
      <c r="AT87" s="218" t="s">
        <v>128</v>
      </c>
      <c r="AU87" s="218" t="s">
        <v>78</v>
      </c>
      <c r="AY87" s="20" t="s">
        <v>126</v>
      </c>
      <c r="BE87" s="219">
        <f>IF(N87="základní",J87,0)</f>
        <v>0</v>
      </c>
      <c r="BF87" s="219">
        <f>IF(N87="snížená",J87,0)</f>
        <v>0</v>
      </c>
      <c r="BG87" s="219">
        <f>IF(N87="zákl. přenesená",J87,0)</f>
        <v>0</v>
      </c>
      <c r="BH87" s="219">
        <f>IF(N87="sníž. přenesená",J87,0)</f>
        <v>0</v>
      </c>
      <c r="BI87" s="219">
        <f>IF(N87="nulová",J87,0)</f>
        <v>0</v>
      </c>
      <c r="BJ87" s="20" t="s">
        <v>76</v>
      </c>
      <c r="BK87" s="219">
        <f>ROUND(I87*H87,2)</f>
        <v>0</v>
      </c>
      <c r="BL87" s="20" t="s">
        <v>630</v>
      </c>
      <c r="BM87" s="218" t="s">
        <v>631</v>
      </c>
    </row>
    <row r="88" s="2" customFormat="1">
      <c r="A88" s="41"/>
      <c r="B88" s="42"/>
      <c r="C88" s="43"/>
      <c r="D88" s="264" t="s">
        <v>152</v>
      </c>
      <c r="E88" s="43"/>
      <c r="F88" s="265" t="s">
        <v>632</v>
      </c>
      <c r="G88" s="43"/>
      <c r="H88" s="43"/>
      <c r="I88" s="266"/>
      <c r="J88" s="43"/>
      <c r="K88" s="43"/>
      <c r="L88" s="47"/>
      <c r="M88" s="267"/>
      <c r="N88" s="268"/>
      <c r="O88" s="87"/>
      <c r="P88" s="87"/>
      <c r="Q88" s="87"/>
      <c r="R88" s="87"/>
      <c r="S88" s="87"/>
      <c r="T88" s="88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T88" s="20" t="s">
        <v>152</v>
      </c>
      <c r="AU88" s="20" t="s">
        <v>78</v>
      </c>
    </row>
    <row r="89" s="2" customFormat="1" ht="16.5" customHeight="1">
      <c r="A89" s="41"/>
      <c r="B89" s="42"/>
      <c r="C89" s="207" t="s">
        <v>78</v>
      </c>
      <c r="D89" s="207" t="s">
        <v>128</v>
      </c>
      <c r="E89" s="208" t="s">
        <v>633</v>
      </c>
      <c r="F89" s="209" t="s">
        <v>634</v>
      </c>
      <c r="G89" s="210" t="s">
        <v>504</v>
      </c>
      <c r="H89" s="211">
        <v>1</v>
      </c>
      <c r="I89" s="212"/>
      <c r="J89" s="213">
        <f>ROUND(I89*H89,2)</f>
        <v>0</v>
      </c>
      <c r="K89" s="209" t="s">
        <v>150</v>
      </c>
      <c r="L89" s="47"/>
      <c r="M89" s="214" t="s">
        <v>19</v>
      </c>
      <c r="N89" s="215" t="s">
        <v>39</v>
      </c>
      <c r="O89" s="87"/>
      <c r="P89" s="216">
        <f>O89*H89</f>
        <v>0</v>
      </c>
      <c r="Q89" s="216">
        <v>0</v>
      </c>
      <c r="R89" s="216">
        <f>Q89*H89</f>
        <v>0</v>
      </c>
      <c r="S89" s="216">
        <v>0</v>
      </c>
      <c r="T89" s="217">
        <f>S89*H89</f>
        <v>0</v>
      </c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R89" s="218" t="s">
        <v>630</v>
      </c>
      <c r="AT89" s="218" t="s">
        <v>128</v>
      </c>
      <c r="AU89" s="218" t="s">
        <v>78</v>
      </c>
      <c r="AY89" s="20" t="s">
        <v>126</v>
      </c>
      <c r="BE89" s="219">
        <f>IF(N89="základní",J89,0)</f>
        <v>0</v>
      </c>
      <c r="BF89" s="219">
        <f>IF(N89="snížená",J89,0)</f>
        <v>0</v>
      </c>
      <c r="BG89" s="219">
        <f>IF(N89="zákl. přenesená",J89,0)</f>
        <v>0</v>
      </c>
      <c r="BH89" s="219">
        <f>IF(N89="sníž. přenesená",J89,0)</f>
        <v>0</v>
      </c>
      <c r="BI89" s="219">
        <f>IF(N89="nulová",J89,0)</f>
        <v>0</v>
      </c>
      <c r="BJ89" s="20" t="s">
        <v>76</v>
      </c>
      <c r="BK89" s="219">
        <f>ROUND(I89*H89,2)</f>
        <v>0</v>
      </c>
      <c r="BL89" s="20" t="s">
        <v>630</v>
      </c>
      <c r="BM89" s="218" t="s">
        <v>635</v>
      </c>
    </row>
    <row r="90" s="2" customFormat="1">
      <c r="A90" s="41"/>
      <c r="B90" s="42"/>
      <c r="C90" s="43"/>
      <c r="D90" s="264" t="s">
        <v>152</v>
      </c>
      <c r="E90" s="43"/>
      <c r="F90" s="265" t="s">
        <v>636</v>
      </c>
      <c r="G90" s="43"/>
      <c r="H90" s="43"/>
      <c r="I90" s="266"/>
      <c r="J90" s="43"/>
      <c r="K90" s="43"/>
      <c r="L90" s="47"/>
      <c r="M90" s="267"/>
      <c r="N90" s="268"/>
      <c r="O90" s="87"/>
      <c r="P90" s="87"/>
      <c r="Q90" s="87"/>
      <c r="R90" s="87"/>
      <c r="S90" s="87"/>
      <c r="T90" s="88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T90" s="20" t="s">
        <v>152</v>
      </c>
      <c r="AU90" s="20" t="s">
        <v>78</v>
      </c>
    </row>
    <row r="91" s="2" customFormat="1" ht="16.5" customHeight="1">
      <c r="A91" s="41"/>
      <c r="B91" s="42"/>
      <c r="C91" s="207" t="s">
        <v>138</v>
      </c>
      <c r="D91" s="207" t="s">
        <v>128</v>
      </c>
      <c r="E91" s="208" t="s">
        <v>637</v>
      </c>
      <c r="F91" s="209" t="s">
        <v>638</v>
      </c>
      <c r="G91" s="210" t="s">
        <v>504</v>
      </c>
      <c r="H91" s="211">
        <v>1</v>
      </c>
      <c r="I91" s="212"/>
      <c r="J91" s="213">
        <f>ROUND(I91*H91,2)</f>
        <v>0</v>
      </c>
      <c r="K91" s="209" t="s">
        <v>150</v>
      </c>
      <c r="L91" s="47"/>
      <c r="M91" s="214" t="s">
        <v>19</v>
      </c>
      <c r="N91" s="215" t="s">
        <v>39</v>
      </c>
      <c r="O91" s="87"/>
      <c r="P91" s="216">
        <f>O91*H91</f>
        <v>0</v>
      </c>
      <c r="Q91" s="216">
        <v>0</v>
      </c>
      <c r="R91" s="216">
        <f>Q91*H91</f>
        <v>0</v>
      </c>
      <c r="S91" s="216">
        <v>0</v>
      </c>
      <c r="T91" s="217">
        <f>S91*H91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18" t="s">
        <v>630</v>
      </c>
      <c r="AT91" s="218" t="s">
        <v>128</v>
      </c>
      <c r="AU91" s="218" t="s">
        <v>78</v>
      </c>
      <c r="AY91" s="20" t="s">
        <v>126</v>
      </c>
      <c r="BE91" s="219">
        <f>IF(N91="základní",J91,0)</f>
        <v>0</v>
      </c>
      <c r="BF91" s="219">
        <f>IF(N91="snížená",J91,0)</f>
        <v>0</v>
      </c>
      <c r="BG91" s="219">
        <f>IF(N91="zákl. přenesená",J91,0)</f>
        <v>0</v>
      </c>
      <c r="BH91" s="219">
        <f>IF(N91="sníž. přenesená",J91,0)</f>
        <v>0</v>
      </c>
      <c r="BI91" s="219">
        <f>IF(N91="nulová",J91,0)</f>
        <v>0</v>
      </c>
      <c r="BJ91" s="20" t="s">
        <v>76</v>
      </c>
      <c r="BK91" s="219">
        <f>ROUND(I91*H91,2)</f>
        <v>0</v>
      </c>
      <c r="BL91" s="20" t="s">
        <v>630</v>
      </c>
      <c r="BM91" s="218" t="s">
        <v>639</v>
      </c>
    </row>
    <row r="92" s="2" customFormat="1">
      <c r="A92" s="41"/>
      <c r="B92" s="42"/>
      <c r="C92" s="43"/>
      <c r="D92" s="264" t="s">
        <v>152</v>
      </c>
      <c r="E92" s="43"/>
      <c r="F92" s="265" t="s">
        <v>640</v>
      </c>
      <c r="G92" s="43"/>
      <c r="H92" s="43"/>
      <c r="I92" s="266"/>
      <c r="J92" s="43"/>
      <c r="K92" s="43"/>
      <c r="L92" s="47"/>
      <c r="M92" s="267"/>
      <c r="N92" s="268"/>
      <c r="O92" s="87"/>
      <c r="P92" s="87"/>
      <c r="Q92" s="87"/>
      <c r="R92" s="87"/>
      <c r="S92" s="87"/>
      <c r="T92" s="88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0" t="s">
        <v>152</v>
      </c>
      <c r="AU92" s="20" t="s">
        <v>78</v>
      </c>
    </row>
    <row r="93" s="2" customFormat="1" ht="16.5" customHeight="1">
      <c r="A93" s="41"/>
      <c r="B93" s="42"/>
      <c r="C93" s="207" t="s">
        <v>133</v>
      </c>
      <c r="D93" s="207" t="s">
        <v>128</v>
      </c>
      <c r="E93" s="208" t="s">
        <v>641</v>
      </c>
      <c r="F93" s="209" t="s">
        <v>642</v>
      </c>
      <c r="G93" s="210" t="s">
        <v>504</v>
      </c>
      <c r="H93" s="211">
        <v>1</v>
      </c>
      <c r="I93" s="212"/>
      <c r="J93" s="213">
        <f>ROUND(I93*H93,2)</f>
        <v>0</v>
      </c>
      <c r="K93" s="209" t="s">
        <v>19</v>
      </c>
      <c r="L93" s="47"/>
      <c r="M93" s="214" t="s">
        <v>19</v>
      </c>
      <c r="N93" s="215" t="s">
        <v>39</v>
      </c>
      <c r="O93" s="87"/>
      <c r="P93" s="216">
        <f>O93*H93</f>
        <v>0</v>
      </c>
      <c r="Q93" s="216">
        <v>0</v>
      </c>
      <c r="R93" s="216">
        <f>Q93*H93</f>
        <v>0</v>
      </c>
      <c r="S93" s="216">
        <v>0</v>
      </c>
      <c r="T93" s="217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18" t="s">
        <v>630</v>
      </c>
      <c r="AT93" s="218" t="s">
        <v>128</v>
      </c>
      <c r="AU93" s="218" t="s">
        <v>78</v>
      </c>
      <c r="AY93" s="20" t="s">
        <v>126</v>
      </c>
      <c r="BE93" s="219">
        <f>IF(N93="základní",J93,0)</f>
        <v>0</v>
      </c>
      <c r="BF93" s="219">
        <f>IF(N93="snížená",J93,0)</f>
        <v>0</v>
      </c>
      <c r="BG93" s="219">
        <f>IF(N93="zákl. přenesená",J93,0)</f>
        <v>0</v>
      </c>
      <c r="BH93" s="219">
        <f>IF(N93="sníž. přenesená",J93,0)</f>
        <v>0</v>
      </c>
      <c r="BI93" s="219">
        <f>IF(N93="nulová",J93,0)</f>
        <v>0</v>
      </c>
      <c r="BJ93" s="20" t="s">
        <v>76</v>
      </c>
      <c r="BK93" s="219">
        <f>ROUND(I93*H93,2)</f>
        <v>0</v>
      </c>
      <c r="BL93" s="20" t="s">
        <v>630</v>
      </c>
      <c r="BM93" s="218" t="s">
        <v>643</v>
      </c>
    </row>
    <row r="94" s="2" customFormat="1" ht="16.5" customHeight="1">
      <c r="A94" s="41"/>
      <c r="B94" s="42"/>
      <c r="C94" s="207" t="s">
        <v>146</v>
      </c>
      <c r="D94" s="207" t="s">
        <v>128</v>
      </c>
      <c r="E94" s="208" t="s">
        <v>644</v>
      </c>
      <c r="F94" s="209" t="s">
        <v>645</v>
      </c>
      <c r="G94" s="210" t="s">
        <v>504</v>
      </c>
      <c r="H94" s="211">
        <v>1</v>
      </c>
      <c r="I94" s="212"/>
      <c r="J94" s="213">
        <f>ROUND(I94*H94,2)</f>
        <v>0</v>
      </c>
      <c r="K94" s="209" t="s">
        <v>19</v>
      </c>
      <c r="L94" s="47"/>
      <c r="M94" s="214" t="s">
        <v>19</v>
      </c>
      <c r="N94" s="215" t="s">
        <v>39</v>
      </c>
      <c r="O94" s="87"/>
      <c r="P94" s="216">
        <f>O94*H94</f>
        <v>0</v>
      </c>
      <c r="Q94" s="216">
        <v>0</v>
      </c>
      <c r="R94" s="216">
        <f>Q94*H94</f>
        <v>0</v>
      </c>
      <c r="S94" s="216">
        <v>0</v>
      </c>
      <c r="T94" s="217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18" t="s">
        <v>630</v>
      </c>
      <c r="AT94" s="218" t="s">
        <v>128</v>
      </c>
      <c r="AU94" s="218" t="s">
        <v>78</v>
      </c>
      <c r="AY94" s="20" t="s">
        <v>126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20" t="s">
        <v>76</v>
      </c>
      <c r="BK94" s="219">
        <f>ROUND(I94*H94,2)</f>
        <v>0</v>
      </c>
      <c r="BL94" s="20" t="s">
        <v>630</v>
      </c>
      <c r="BM94" s="218" t="s">
        <v>646</v>
      </c>
    </row>
    <row r="95" s="2" customFormat="1" ht="16.5" customHeight="1">
      <c r="A95" s="41"/>
      <c r="B95" s="42"/>
      <c r="C95" s="207" t="s">
        <v>145</v>
      </c>
      <c r="D95" s="207" t="s">
        <v>128</v>
      </c>
      <c r="E95" s="208" t="s">
        <v>647</v>
      </c>
      <c r="F95" s="209" t="s">
        <v>648</v>
      </c>
      <c r="G95" s="210" t="s">
        <v>504</v>
      </c>
      <c r="H95" s="211">
        <v>1</v>
      </c>
      <c r="I95" s="212"/>
      <c r="J95" s="213">
        <f>ROUND(I95*H95,2)</f>
        <v>0</v>
      </c>
      <c r="K95" s="209" t="s">
        <v>19</v>
      </c>
      <c r="L95" s="47"/>
      <c r="M95" s="214" t="s">
        <v>19</v>
      </c>
      <c r="N95" s="215" t="s">
        <v>39</v>
      </c>
      <c r="O95" s="87"/>
      <c r="P95" s="216">
        <f>O95*H95</f>
        <v>0</v>
      </c>
      <c r="Q95" s="216">
        <v>0</v>
      </c>
      <c r="R95" s="216">
        <f>Q95*H95</f>
        <v>0</v>
      </c>
      <c r="S95" s="216">
        <v>0</v>
      </c>
      <c r="T95" s="217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18" t="s">
        <v>630</v>
      </c>
      <c r="AT95" s="218" t="s">
        <v>128</v>
      </c>
      <c r="AU95" s="218" t="s">
        <v>78</v>
      </c>
      <c r="AY95" s="20" t="s">
        <v>126</v>
      </c>
      <c r="BE95" s="219">
        <f>IF(N95="základní",J95,0)</f>
        <v>0</v>
      </c>
      <c r="BF95" s="219">
        <f>IF(N95="snížená",J95,0)</f>
        <v>0</v>
      </c>
      <c r="BG95" s="219">
        <f>IF(N95="zákl. přenesená",J95,0)</f>
        <v>0</v>
      </c>
      <c r="BH95" s="219">
        <f>IF(N95="sníž. přenesená",J95,0)</f>
        <v>0</v>
      </c>
      <c r="BI95" s="219">
        <f>IF(N95="nulová",J95,0)</f>
        <v>0</v>
      </c>
      <c r="BJ95" s="20" t="s">
        <v>76</v>
      </c>
      <c r="BK95" s="219">
        <f>ROUND(I95*H95,2)</f>
        <v>0</v>
      </c>
      <c r="BL95" s="20" t="s">
        <v>630</v>
      </c>
      <c r="BM95" s="218" t="s">
        <v>649</v>
      </c>
    </row>
    <row r="96" s="12" customFormat="1" ht="22.8" customHeight="1">
      <c r="A96" s="12"/>
      <c r="B96" s="191"/>
      <c r="C96" s="192"/>
      <c r="D96" s="193" t="s">
        <v>67</v>
      </c>
      <c r="E96" s="205" t="s">
        <v>650</v>
      </c>
      <c r="F96" s="205" t="s">
        <v>651</v>
      </c>
      <c r="G96" s="192"/>
      <c r="H96" s="192"/>
      <c r="I96" s="195"/>
      <c r="J96" s="206">
        <f>BK96</f>
        <v>0</v>
      </c>
      <c r="K96" s="192"/>
      <c r="L96" s="197"/>
      <c r="M96" s="198"/>
      <c r="N96" s="199"/>
      <c r="O96" s="199"/>
      <c r="P96" s="200">
        <f>SUM(P97:P106)</f>
        <v>0</v>
      </c>
      <c r="Q96" s="199"/>
      <c r="R96" s="200">
        <f>SUM(R97:R106)</f>
        <v>0</v>
      </c>
      <c r="S96" s="199"/>
      <c r="T96" s="201">
        <f>SUM(T97:T106)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2" t="s">
        <v>146</v>
      </c>
      <c r="AT96" s="203" t="s">
        <v>67</v>
      </c>
      <c r="AU96" s="203" t="s">
        <v>76</v>
      </c>
      <c r="AY96" s="202" t="s">
        <v>126</v>
      </c>
      <c r="BK96" s="204">
        <f>SUM(BK97:BK106)</f>
        <v>0</v>
      </c>
    </row>
    <row r="97" s="2" customFormat="1" ht="16.5" customHeight="1">
      <c r="A97" s="41"/>
      <c r="B97" s="42"/>
      <c r="C97" s="207" t="s">
        <v>171</v>
      </c>
      <c r="D97" s="207" t="s">
        <v>128</v>
      </c>
      <c r="E97" s="208" t="s">
        <v>652</v>
      </c>
      <c r="F97" s="209" t="s">
        <v>653</v>
      </c>
      <c r="G97" s="210" t="s">
        <v>504</v>
      </c>
      <c r="H97" s="211">
        <v>1</v>
      </c>
      <c r="I97" s="212"/>
      <c r="J97" s="213">
        <f>ROUND(I97*H97,2)</f>
        <v>0</v>
      </c>
      <c r="K97" s="209" t="s">
        <v>150</v>
      </c>
      <c r="L97" s="47"/>
      <c r="M97" s="214" t="s">
        <v>19</v>
      </c>
      <c r="N97" s="215" t="s">
        <v>39</v>
      </c>
      <c r="O97" s="87"/>
      <c r="P97" s="216">
        <f>O97*H97</f>
        <v>0</v>
      </c>
      <c r="Q97" s="216">
        <v>0</v>
      </c>
      <c r="R97" s="216">
        <f>Q97*H97</f>
        <v>0</v>
      </c>
      <c r="S97" s="216">
        <v>0</v>
      </c>
      <c r="T97" s="217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18" t="s">
        <v>630</v>
      </c>
      <c r="AT97" s="218" t="s">
        <v>128</v>
      </c>
      <c r="AU97" s="218" t="s">
        <v>78</v>
      </c>
      <c r="AY97" s="20" t="s">
        <v>126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20" t="s">
        <v>76</v>
      </c>
      <c r="BK97" s="219">
        <f>ROUND(I97*H97,2)</f>
        <v>0</v>
      </c>
      <c r="BL97" s="20" t="s">
        <v>630</v>
      </c>
      <c r="BM97" s="218" t="s">
        <v>654</v>
      </c>
    </row>
    <row r="98" s="2" customFormat="1">
      <c r="A98" s="41"/>
      <c r="B98" s="42"/>
      <c r="C98" s="43"/>
      <c r="D98" s="264" t="s">
        <v>152</v>
      </c>
      <c r="E98" s="43"/>
      <c r="F98" s="265" t="s">
        <v>655</v>
      </c>
      <c r="G98" s="43"/>
      <c r="H98" s="43"/>
      <c r="I98" s="266"/>
      <c r="J98" s="43"/>
      <c r="K98" s="43"/>
      <c r="L98" s="47"/>
      <c r="M98" s="267"/>
      <c r="N98" s="268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152</v>
      </c>
      <c r="AU98" s="20" t="s">
        <v>78</v>
      </c>
    </row>
    <row r="99" s="2" customFormat="1" ht="16.5" customHeight="1">
      <c r="A99" s="41"/>
      <c r="B99" s="42"/>
      <c r="C99" s="207" t="s">
        <v>151</v>
      </c>
      <c r="D99" s="207" t="s">
        <v>128</v>
      </c>
      <c r="E99" s="208" t="s">
        <v>656</v>
      </c>
      <c r="F99" s="209" t="s">
        <v>657</v>
      </c>
      <c r="G99" s="210" t="s">
        <v>504</v>
      </c>
      <c r="H99" s="211">
        <v>1</v>
      </c>
      <c r="I99" s="212"/>
      <c r="J99" s="213">
        <f>ROUND(I99*H99,2)</f>
        <v>0</v>
      </c>
      <c r="K99" s="209" t="s">
        <v>150</v>
      </c>
      <c r="L99" s="47"/>
      <c r="M99" s="214" t="s">
        <v>19</v>
      </c>
      <c r="N99" s="215" t="s">
        <v>39</v>
      </c>
      <c r="O99" s="87"/>
      <c r="P99" s="216">
        <f>O99*H99</f>
        <v>0</v>
      </c>
      <c r="Q99" s="216">
        <v>0</v>
      </c>
      <c r="R99" s="216">
        <f>Q99*H99</f>
        <v>0</v>
      </c>
      <c r="S99" s="216">
        <v>0</v>
      </c>
      <c r="T99" s="217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18" t="s">
        <v>630</v>
      </c>
      <c r="AT99" s="218" t="s">
        <v>128</v>
      </c>
      <c r="AU99" s="218" t="s">
        <v>78</v>
      </c>
      <c r="AY99" s="20" t="s">
        <v>126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20" t="s">
        <v>76</v>
      </c>
      <c r="BK99" s="219">
        <f>ROUND(I99*H99,2)</f>
        <v>0</v>
      </c>
      <c r="BL99" s="20" t="s">
        <v>630</v>
      </c>
      <c r="BM99" s="218" t="s">
        <v>658</v>
      </c>
    </row>
    <row r="100" s="2" customFormat="1">
      <c r="A100" s="41"/>
      <c r="B100" s="42"/>
      <c r="C100" s="43"/>
      <c r="D100" s="264" t="s">
        <v>152</v>
      </c>
      <c r="E100" s="43"/>
      <c r="F100" s="265" t="s">
        <v>659</v>
      </c>
      <c r="G100" s="43"/>
      <c r="H100" s="43"/>
      <c r="I100" s="266"/>
      <c r="J100" s="43"/>
      <c r="K100" s="43"/>
      <c r="L100" s="47"/>
      <c r="M100" s="267"/>
      <c r="N100" s="268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152</v>
      </c>
      <c r="AU100" s="20" t="s">
        <v>78</v>
      </c>
    </row>
    <row r="101" s="2" customFormat="1" ht="16.5" customHeight="1">
      <c r="A101" s="41"/>
      <c r="B101" s="42"/>
      <c r="C101" s="207" t="s">
        <v>188</v>
      </c>
      <c r="D101" s="207" t="s">
        <v>128</v>
      </c>
      <c r="E101" s="208" t="s">
        <v>660</v>
      </c>
      <c r="F101" s="209" t="s">
        <v>661</v>
      </c>
      <c r="G101" s="210" t="s">
        <v>504</v>
      </c>
      <c r="H101" s="211">
        <v>1</v>
      </c>
      <c r="I101" s="212"/>
      <c r="J101" s="213">
        <f>ROUND(I101*H101,2)</f>
        <v>0</v>
      </c>
      <c r="K101" s="209" t="s">
        <v>150</v>
      </c>
      <c r="L101" s="47"/>
      <c r="M101" s="214" t="s">
        <v>19</v>
      </c>
      <c r="N101" s="215" t="s">
        <v>39</v>
      </c>
      <c r="O101" s="87"/>
      <c r="P101" s="216">
        <f>O101*H101</f>
        <v>0</v>
      </c>
      <c r="Q101" s="216">
        <v>0</v>
      </c>
      <c r="R101" s="216">
        <f>Q101*H101</f>
        <v>0</v>
      </c>
      <c r="S101" s="216">
        <v>0</v>
      </c>
      <c r="T101" s="217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18" t="s">
        <v>630</v>
      </c>
      <c r="AT101" s="218" t="s">
        <v>128</v>
      </c>
      <c r="AU101" s="218" t="s">
        <v>78</v>
      </c>
      <c r="AY101" s="20" t="s">
        <v>126</v>
      </c>
      <c r="BE101" s="219">
        <f>IF(N101="základní",J101,0)</f>
        <v>0</v>
      </c>
      <c r="BF101" s="219">
        <f>IF(N101="snížená",J101,0)</f>
        <v>0</v>
      </c>
      <c r="BG101" s="219">
        <f>IF(N101="zákl. přenesená",J101,0)</f>
        <v>0</v>
      </c>
      <c r="BH101" s="219">
        <f>IF(N101="sníž. přenesená",J101,0)</f>
        <v>0</v>
      </c>
      <c r="BI101" s="219">
        <f>IF(N101="nulová",J101,0)</f>
        <v>0</v>
      </c>
      <c r="BJ101" s="20" t="s">
        <v>76</v>
      </c>
      <c r="BK101" s="219">
        <f>ROUND(I101*H101,2)</f>
        <v>0</v>
      </c>
      <c r="BL101" s="20" t="s">
        <v>630</v>
      </c>
      <c r="BM101" s="218" t="s">
        <v>662</v>
      </c>
    </row>
    <row r="102" s="2" customFormat="1">
      <c r="A102" s="41"/>
      <c r="B102" s="42"/>
      <c r="C102" s="43"/>
      <c r="D102" s="264" t="s">
        <v>152</v>
      </c>
      <c r="E102" s="43"/>
      <c r="F102" s="265" t="s">
        <v>663</v>
      </c>
      <c r="G102" s="43"/>
      <c r="H102" s="43"/>
      <c r="I102" s="266"/>
      <c r="J102" s="43"/>
      <c r="K102" s="43"/>
      <c r="L102" s="47"/>
      <c r="M102" s="267"/>
      <c r="N102" s="268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152</v>
      </c>
      <c r="AU102" s="20" t="s">
        <v>78</v>
      </c>
    </row>
    <row r="103" s="2" customFormat="1" ht="16.5" customHeight="1">
      <c r="A103" s="41"/>
      <c r="B103" s="42"/>
      <c r="C103" s="207" t="s">
        <v>159</v>
      </c>
      <c r="D103" s="207" t="s">
        <v>128</v>
      </c>
      <c r="E103" s="208" t="s">
        <v>664</v>
      </c>
      <c r="F103" s="209" t="s">
        <v>665</v>
      </c>
      <c r="G103" s="210" t="s">
        <v>504</v>
      </c>
      <c r="H103" s="211">
        <v>1</v>
      </c>
      <c r="I103" s="212"/>
      <c r="J103" s="213">
        <f>ROUND(I103*H103,2)</f>
        <v>0</v>
      </c>
      <c r="K103" s="209" t="s">
        <v>150</v>
      </c>
      <c r="L103" s="47"/>
      <c r="M103" s="214" t="s">
        <v>19</v>
      </c>
      <c r="N103" s="215" t="s">
        <v>39</v>
      </c>
      <c r="O103" s="87"/>
      <c r="P103" s="216">
        <f>O103*H103</f>
        <v>0</v>
      </c>
      <c r="Q103" s="216">
        <v>0</v>
      </c>
      <c r="R103" s="216">
        <f>Q103*H103</f>
        <v>0</v>
      </c>
      <c r="S103" s="216">
        <v>0</v>
      </c>
      <c r="T103" s="217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18" t="s">
        <v>630</v>
      </c>
      <c r="AT103" s="218" t="s">
        <v>128</v>
      </c>
      <c r="AU103" s="218" t="s">
        <v>78</v>
      </c>
      <c r="AY103" s="20" t="s">
        <v>126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20" t="s">
        <v>76</v>
      </c>
      <c r="BK103" s="219">
        <f>ROUND(I103*H103,2)</f>
        <v>0</v>
      </c>
      <c r="BL103" s="20" t="s">
        <v>630</v>
      </c>
      <c r="BM103" s="218" t="s">
        <v>666</v>
      </c>
    </row>
    <row r="104" s="2" customFormat="1">
      <c r="A104" s="41"/>
      <c r="B104" s="42"/>
      <c r="C104" s="43"/>
      <c r="D104" s="264" t="s">
        <v>152</v>
      </c>
      <c r="E104" s="43"/>
      <c r="F104" s="265" t="s">
        <v>667</v>
      </c>
      <c r="G104" s="43"/>
      <c r="H104" s="43"/>
      <c r="I104" s="266"/>
      <c r="J104" s="43"/>
      <c r="K104" s="43"/>
      <c r="L104" s="47"/>
      <c r="M104" s="267"/>
      <c r="N104" s="268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152</v>
      </c>
      <c r="AU104" s="20" t="s">
        <v>78</v>
      </c>
    </row>
    <row r="105" s="2" customFormat="1" ht="16.5" customHeight="1">
      <c r="A105" s="41"/>
      <c r="B105" s="42"/>
      <c r="C105" s="207" t="s">
        <v>8</v>
      </c>
      <c r="D105" s="207" t="s">
        <v>128</v>
      </c>
      <c r="E105" s="208" t="s">
        <v>668</v>
      </c>
      <c r="F105" s="209" t="s">
        <v>669</v>
      </c>
      <c r="G105" s="210" t="s">
        <v>504</v>
      </c>
      <c r="H105" s="211">
        <v>1</v>
      </c>
      <c r="I105" s="212"/>
      <c r="J105" s="213">
        <f>ROUND(I105*H105,2)</f>
        <v>0</v>
      </c>
      <c r="K105" s="209" t="s">
        <v>150</v>
      </c>
      <c r="L105" s="47"/>
      <c r="M105" s="214" t="s">
        <v>19</v>
      </c>
      <c r="N105" s="215" t="s">
        <v>39</v>
      </c>
      <c r="O105" s="87"/>
      <c r="P105" s="216">
        <f>O105*H105</f>
        <v>0</v>
      </c>
      <c r="Q105" s="216">
        <v>0</v>
      </c>
      <c r="R105" s="216">
        <f>Q105*H105</f>
        <v>0</v>
      </c>
      <c r="S105" s="216">
        <v>0</v>
      </c>
      <c r="T105" s="217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18" t="s">
        <v>630</v>
      </c>
      <c r="AT105" s="218" t="s">
        <v>128</v>
      </c>
      <c r="AU105" s="218" t="s">
        <v>78</v>
      </c>
      <c r="AY105" s="20" t="s">
        <v>126</v>
      </c>
      <c r="BE105" s="219">
        <f>IF(N105="základní",J105,0)</f>
        <v>0</v>
      </c>
      <c r="BF105" s="219">
        <f>IF(N105="snížená",J105,0)</f>
        <v>0</v>
      </c>
      <c r="BG105" s="219">
        <f>IF(N105="zákl. přenesená",J105,0)</f>
        <v>0</v>
      </c>
      <c r="BH105" s="219">
        <f>IF(N105="sníž. přenesená",J105,0)</f>
        <v>0</v>
      </c>
      <c r="BI105" s="219">
        <f>IF(N105="nulová",J105,0)</f>
        <v>0</v>
      </c>
      <c r="BJ105" s="20" t="s">
        <v>76</v>
      </c>
      <c r="BK105" s="219">
        <f>ROUND(I105*H105,2)</f>
        <v>0</v>
      </c>
      <c r="BL105" s="20" t="s">
        <v>630</v>
      </c>
      <c r="BM105" s="218" t="s">
        <v>670</v>
      </c>
    </row>
    <row r="106" s="2" customFormat="1">
      <c r="A106" s="41"/>
      <c r="B106" s="42"/>
      <c r="C106" s="43"/>
      <c r="D106" s="264" t="s">
        <v>152</v>
      </c>
      <c r="E106" s="43"/>
      <c r="F106" s="265" t="s">
        <v>671</v>
      </c>
      <c r="G106" s="43"/>
      <c r="H106" s="43"/>
      <c r="I106" s="266"/>
      <c r="J106" s="43"/>
      <c r="K106" s="43"/>
      <c r="L106" s="47"/>
      <c r="M106" s="267"/>
      <c r="N106" s="268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152</v>
      </c>
      <c r="AU106" s="20" t="s">
        <v>78</v>
      </c>
    </row>
    <row r="107" s="12" customFormat="1" ht="22.8" customHeight="1">
      <c r="A107" s="12"/>
      <c r="B107" s="191"/>
      <c r="C107" s="192"/>
      <c r="D107" s="193" t="s">
        <v>67</v>
      </c>
      <c r="E107" s="205" t="s">
        <v>672</v>
      </c>
      <c r="F107" s="205" t="s">
        <v>673</v>
      </c>
      <c r="G107" s="192"/>
      <c r="H107" s="192"/>
      <c r="I107" s="195"/>
      <c r="J107" s="206">
        <f>BK107</f>
        <v>0</v>
      </c>
      <c r="K107" s="192"/>
      <c r="L107" s="197"/>
      <c r="M107" s="198"/>
      <c r="N107" s="199"/>
      <c r="O107" s="199"/>
      <c r="P107" s="200">
        <f>SUM(P108:P111)</f>
        <v>0</v>
      </c>
      <c r="Q107" s="199"/>
      <c r="R107" s="200">
        <f>SUM(R108:R111)</f>
        <v>0</v>
      </c>
      <c r="S107" s="199"/>
      <c r="T107" s="201">
        <f>SUM(T108:T111)</f>
        <v>0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202" t="s">
        <v>146</v>
      </c>
      <c r="AT107" s="203" t="s">
        <v>67</v>
      </c>
      <c r="AU107" s="203" t="s">
        <v>76</v>
      </c>
      <c r="AY107" s="202" t="s">
        <v>126</v>
      </c>
      <c r="BK107" s="204">
        <f>SUM(BK108:BK111)</f>
        <v>0</v>
      </c>
    </row>
    <row r="108" s="2" customFormat="1" ht="16.5" customHeight="1">
      <c r="A108" s="41"/>
      <c r="B108" s="42"/>
      <c r="C108" s="207" t="s">
        <v>211</v>
      </c>
      <c r="D108" s="207" t="s">
        <v>128</v>
      </c>
      <c r="E108" s="208" t="s">
        <v>674</v>
      </c>
      <c r="F108" s="209" t="s">
        <v>675</v>
      </c>
      <c r="G108" s="210" t="s">
        <v>504</v>
      </c>
      <c r="H108" s="211">
        <v>1</v>
      </c>
      <c r="I108" s="212"/>
      <c r="J108" s="213">
        <f>ROUND(I108*H108,2)</f>
        <v>0</v>
      </c>
      <c r="K108" s="209" t="s">
        <v>150</v>
      </c>
      <c r="L108" s="47"/>
      <c r="M108" s="214" t="s">
        <v>19</v>
      </c>
      <c r="N108" s="215" t="s">
        <v>39</v>
      </c>
      <c r="O108" s="87"/>
      <c r="P108" s="216">
        <f>O108*H108</f>
        <v>0</v>
      </c>
      <c r="Q108" s="216">
        <v>0</v>
      </c>
      <c r="R108" s="216">
        <f>Q108*H108</f>
        <v>0</v>
      </c>
      <c r="S108" s="216">
        <v>0</v>
      </c>
      <c r="T108" s="217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18" t="s">
        <v>630</v>
      </c>
      <c r="AT108" s="218" t="s">
        <v>128</v>
      </c>
      <c r="AU108" s="218" t="s">
        <v>78</v>
      </c>
      <c r="AY108" s="20" t="s">
        <v>126</v>
      </c>
      <c r="BE108" s="219">
        <f>IF(N108="základní",J108,0)</f>
        <v>0</v>
      </c>
      <c r="BF108" s="219">
        <f>IF(N108="snížená",J108,0)</f>
        <v>0</v>
      </c>
      <c r="BG108" s="219">
        <f>IF(N108="zákl. přenesená",J108,0)</f>
        <v>0</v>
      </c>
      <c r="BH108" s="219">
        <f>IF(N108="sníž. přenesená",J108,0)</f>
        <v>0</v>
      </c>
      <c r="BI108" s="219">
        <f>IF(N108="nulová",J108,0)</f>
        <v>0</v>
      </c>
      <c r="BJ108" s="20" t="s">
        <v>76</v>
      </c>
      <c r="BK108" s="219">
        <f>ROUND(I108*H108,2)</f>
        <v>0</v>
      </c>
      <c r="BL108" s="20" t="s">
        <v>630</v>
      </c>
      <c r="BM108" s="218" t="s">
        <v>676</v>
      </c>
    </row>
    <row r="109" s="2" customFormat="1">
      <c r="A109" s="41"/>
      <c r="B109" s="42"/>
      <c r="C109" s="43"/>
      <c r="D109" s="264" t="s">
        <v>152</v>
      </c>
      <c r="E109" s="43"/>
      <c r="F109" s="265" t="s">
        <v>677</v>
      </c>
      <c r="G109" s="43"/>
      <c r="H109" s="43"/>
      <c r="I109" s="266"/>
      <c r="J109" s="43"/>
      <c r="K109" s="43"/>
      <c r="L109" s="47"/>
      <c r="M109" s="267"/>
      <c r="N109" s="268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152</v>
      </c>
      <c r="AU109" s="20" t="s">
        <v>78</v>
      </c>
    </row>
    <row r="110" s="2" customFormat="1" ht="16.5" customHeight="1">
      <c r="A110" s="41"/>
      <c r="B110" s="42"/>
      <c r="C110" s="207" t="s">
        <v>174</v>
      </c>
      <c r="D110" s="207" t="s">
        <v>128</v>
      </c>
      <c r="E110" s="208" t="s">
        <v>678</v>
      </c>
      <c r="F110" s="209" t="s">
        <v>679</v>
      </c>
      <c r="G110" s="210" t="s">
        <v>504</v>
      </c>
      <c r="H110" s="211">
        <v>1</v>
      </c>
      <c r="I110" s="212"/>
      <c r="J110" s="213">
        <f>ROUND(I110*H110,2)</f>
        <v>0</v>
      </c>
      <c r="K110" s="209" t="s">
        <v>150</v>
      </c>
      <c r="L110" s="47"/>
      <c r="M110" s="214" t="s">
        <v>19</v>
      </c>
      <c r="N110" s="215" t="s">
        <v>39</v>
      </c>
      <c r="O110" s="87"/>
      <c r="P110" s="216">
        <f>O110*H110</f>
        <v>0</v>
      </c>
      <c r="Q110" s="216">
        <v>0</v>
      </c>
      <c r="R110" s="216">
        <f>Q110*H110</f>
        <v>0</v>
      </c>
      <c r="S110" s="216">
        <v>0</v>
      </c>
      <c r="T110" s="217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18" t="s">
        <v>630</v>
      </c>
      <c r="AT110" s="218" t="s">
        <v>128</v>
      </c>
      <c r="AU110" s="218" t="s">
        <v>78</v>
      </c>
      <c r="AY110" s="20" t="s">
        <v>126</v>
      </c>
      <c r="BE110" s="219">
        <f>IF(N110="základní",J110,0)</f>
        <v>0</v>
      </c>
      <c r="BF110" s="219">
        <f>IF(N110="snížená",J110,0)</f>
        <v>0</v>
      </c>
      <c r="BG110" s="219">
        <f>IF(N110="zákl. přenesená",J110,0)</f>
        <v>0</v>
      </c>
      <c r="BH110" s="219">
        <f>IF(N110="sníž. přenesená",J110,0)</f>
        <v>0</v>
      </c>
      <c r="BI110" s="219">
        <f>IF(N110="nulová",J110,0)</f>
        <v>0</v>
      </c>
      <c r="BJ110" s="20" t="s">
        <v>76</v>
      </c>
      <c r="BK110" s="219">
        <f>ROUND(I110*H110,2)</f>
        <v>0</v>
      </c>
      <c r="BL110" s="20" t="s">
        <v>630</v>
      </c>
      <c r="BM110" s="218" t="s">
        <v>680</v>
      </c>
    </row>
    <row r="111" s="2" customFormat="1">
      <c r="A111" s="41"/>
      <c r="B111" s="42"/>
      <c r="C111" s="43"/>
      <c r="D111" s="264" t="s">
        <v>152</v>
      </c>
      <c r="E111" s="43"/>
      <c r="F111" s="265" t="s">
        <v>681</v>
      </c>
      <c r="G111" s="43"/>
      <c r="H111" s="43"/>
      <c r="I111" s="266"/>
      <c r="J111" s="43"/>
      <c r="K111" s="43"/>
      <c r="L111" s="47"/>
      <c r="M111" s="267"/>
      <c r="N111" s="268"/>
      <c r="O111" s="87"/>
      <c r="P111" s="87"/>
      <c r="Q111" s="87"/>
      <c r="R111" s="87"/>
      <c r="S111" s="87"/>
      <c r="T111" s="88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T111" s="20" t="s">
        <v>152</v>
      </c>
      <c r="AU111" s="20" t="s">
        <v>78</v>
      </c>
    </row>
    <row r="112" s="12" customFormat="1" ht="22.8" customHeight="1">
      <c r="A112" s="12"/>
      <c r="B112" s="191"/>
      <c r="C112" s="192"/>
      <c r="D112" s="193" t="s">
        <v>67</v>
      </c>
      <c r="E112" s="205" t="s">
        <v>682</v>
      </c>
      <c r="F112" s="205" t="s">
        <v>683</v>
      </c>
      <c r="G112" s="192"/>
      <c r="H112" s="192"/>
      <c r="I112" s="195"/>
      <c r="J112" s="206">
        <f>BK112</f>
        <v>0</v>
      </c>
      <c r="K112" s="192"/>
      <c r="L112" s="197"/>
      <c r="M112" s="198"/>
      <c r="N112" s="199"/>
      <c r="O112" s="199"/>
      <c r="P112" s="200">
        <f>SUM(P113:P114)</f>
        <v>0</v>
      </c>
      <c r="Q112" s="199"/>
      <c r="R112" s="200">
        <f>SUM(R113:R114)</f>
        <v>0</v>
      </c>
      <c r="S112" s="199"/>
      <c r="T112" s="201">
        <f>SUM(T113:T114)</f>
        <v>0</v>
      </c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R112" s="202" t="s">
        <v>146</v>
      </c>
      <c r="AT112" s="203" t="s">
        <v>67</v>
      </c>
      <c r="AU112" s="203" t="s">
        <v>76</v>
      </c>
      <c r="AY112" s="202" t="s">
        <v>126</v>
      </c>
      <c r="BK112" s="204">
        <f>SUM(BK113:BK114)</f>
        <v>0</v>
      </c>
    </row>
    <row r="113" s="2" customFormat="1" ht="24.15" customHeight="1">
      <c r="A113" s="41"/>
      <c r="B113" s="42"/>
      <c r="C113" s="207" t="s">
        <v>243</v>
      </c>
      <c r="D113" s="207" t="s">
        <v>128</v>
      </c>
      <c r="E113" s="208" t="s">
        <v>684</v>
      </c>
      <c r="F113" s="209" t="s">
        <v>685</v>
      </c>
      <c r="G113" s="210" t="s">
        <v>686</v>
      </c>
      <c r="H113" s="211">
        <v>2</v>
      </c>
      <c r="I113" s="212"/>
      <c r="J113" s="213">
        <f>ROUND(I113*H113,2)</f>
        <v>0</v>
      </c>
      <c r="K113" s="209" t="s">
        <v>150</v>
      </c>
      <c r="L113" s="47"/>
      <c r="M113" s="214" t="s">
        <v>19</v>
      </c>
      <c r="N113" s="215" t="s">
        <v>39</v>
      </c>
      <c r="O113" s="87"/>
      <c r="P113" s="216">
        <f>O113*H113</f>
        <v>0</v>
      </c>
      <c r="Q113" s="216">
        <v>0</v>
      </c>
      <c r="R113" s="216">
        <f>Q113*H113</f>
        <v>0</v>
      </c>
      <c r="S113" s="216">
        <v>0</v>
      </c>
      <c r="T113" s="217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18" t="s">
        <v>630</v>
      </c>
      <c r="AT113" s="218" t="s">
        <v>128</v>
      </c>
      <c r="AU113" s="218" t="s">
        <v>78</v>
      </c>
      <c r="AY113" s="20" t="s">
        <v>126</v>
      </c>
      <c r="BE113" s="219">
        <f>IF(N113="základní",J113,0)</f>
        <v>0</v>
      </c>
      <c r="BF113" s="219">
        <f>IF(N113="snížená",J113,0)</f>
        <v>0</v>
      </c>
      <c r="BG113" s="219">
        <f>IF(N113="zákl. přenesená",J113,0)</f>
        <v>0</v>
      </c>
      <c r="BH113" s="219">
        <f>IF(N113="sníž. přenesená",J113,0)</f>
        <v>0</v>
      </c>
      <c r="BI113" s="219">
        <f>IF(N113="nulová",J113,0)</f>
        <v>0</v>
      </c>
      <c r="BJ113" s="20" t="s">
        <v>76</v>
      </c>
      <c r="BK113" s="219">
        <f>ROUND(I113*H113,2)</f>
        <v>0</v>
      </c>
      <c r="BL113" s="20" t="s">
        <v>630</v>
      </c>
      <c r="BM113" s="218" t="s">
        <v>687</v>
      </c>
    </row>
    <row r="114" s="2" customFormat="1">
      <c r="A114" s="41"/>
      <c r="B114" s="42"/>
      <c r="C114" s="43"/>
      <c r="D114" s="264" t="s">
        <v>152</v>
      </c>
      <c r="E114" s="43"/>
      <c r="F114" s="265" t="s">
        <v>688</v>
      </c>
      <c r="G114" s="43"/>
      <c r="H114" s="43"/>
      <c r="I114" s="266"/>
      <c r="J114" s="43"/>
      <c r="K114" s="43"/>
      <c r="L114" s="47"/>
      <c r="M114" s="280"/>
      <c r="N114" s="281"/>
      <c r="O114" s="282"/>
      <c r="P114" s="282"/>
      <c r="Q114" s="282"/>
      <c r="R114" s="282"/>
      <c r="S114" s="282"/>
      <c r="T114" s="283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T114" s="20" t="s">
        <v>152</v>
      </c>
      <c r="AU114" s="20" t="s">
        <v>78</v>
      </c>
    </row>
    <row r="115" s="2" customFormat="1" ht="6.96" customHeight="1">
      <c r="A115" s="41"/>
      <c r="B115" s="62"/>
      <c r="C115" s="63"/>
      <c r="D115" s="63"/>
      <c r="E115" s="63"/>
      <c r="F115" s="63"/>
      <c r="G115" s="63"/>
      <c r="H115" s="63"/>
      <c r="I115" s="63"/>
      <c r="J115" s="63"/>
      <c r="K115" s="63"/>
      <c r="L115" s="47"/>
      <c r="M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</row>
  </sheetData>
  <sheetProtection sheet="1" autoFilter="0" formatColumns="0" formatRows="0" objects="1" scenarios="1" spinCount="100000" saltValue="kyR5nrZnphHSQJh92uGBoe5qJUsZS6zBxho03m2Roht/fx+z5StVR8FRz3bztVz/Hds9DtddHM2kombp6DFelQ==" hashValue="HH002kMvGuGiBmrCyAbsxNPOXcmUQlrXOGnJqA7SsxRYEaVvdgx5TxDuihsIgnz75mrtFL0pcEYFWTzKiP7I7A==" algorithmName="SHA-512" password="CC35"/>
  <autoFilter ref="C83:K114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8" r:id="rId1" display="https://podminky.urs.cz/item/CS_URS_2025_01/011002000"/>
    <hyperlink ref="F90" r:id="rId2" display="https://podminky.urs.cz/item/CS_URS_2025_01/012002000"/>
    <hyperlink ref="F92" r:id="rId3" display="https://podminky.urs.cz/item/CS_URS_2025_01/013002000"/>
    <hyperlink ref="F98" r:id="rId4" display="https://podminky.urs.cz/item/CS_URS_2025_01/032002000"/>
    <hyperlink ref="F100" r:id="rId5" display="https://podminky.urs.cz/item/CS_URS_2025_01/033002000"/>
    <hyperlink ref="F102" r:id="rId6" display="https://podminky.urs.cz/item/CS_URS_2025_01/034002000"/>
    <hyperlink ref="F104" r:id="rId7" display="https://podminky.urs.cz/item/CS_URS_2025_01/039002000"/>
    <hyperlink ref="F106" r:id="rId8" display="https://podminky.urs.cz/item/CS_URS_2025_01/042503000"/>
    <hyperlink ref="F109" r:id="rId9" display="https://podminky.urs.cz/item/CS_URS_2025_01/044002000"/>
    <hyperlink ref="F111" r:id="rId10" display="https://podminky.urs.cz/item/CS_URS_2025_01/045002000"/>
    <hyperlink ref="F114" r:id="rId11" display="https://podminky.urs.cz/item/CS_URS_2025_01/059002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2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87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78</v>
      </c>
    </row>
    <row r="4" s="1" customFormat="1" ht="24.96" customHeight="1">
      <c r="B4" s="23"/>
      <c r="D4" s="133" t="s">
        <v>91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výběh pro pouštní kočky a karakaly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92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689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21. 2. 2025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tr">
        <f>IF('Rekapitulace stavby'!AN10="","",'Rekapitulace stavby'!AN10)</f>
        <v/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tr">
        <f>IF('Rekapitulace stavby'!E11="","",'Rekapitulace stavby'!E11)</f>
        <v xml:space="preserve"> </v>
      </c>
      <c r="F15" s="41"/>
      <c r="G15" s="41"/>
      <c r="H15" s="41"/>
      <c r="I15" s="135" t="s">
        <v>27</v>
      </c>
      <c r="J15" s="139" t="str">
        <f>IF('Rekapitulace stavby'!AN11="","",'Rekapitulace stavby'!AN11)</f>
        <v/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28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27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30</v>
      </c>
      <c r="E20" s="41"/>
      <c r="F20" s="41"/>
      <c r="G20" s="41"/>
      <c r="H20" s="41"/>
      <c r="I20" s="135" t="s">
        <v>26</v>
      </c>
      <c r="J20" s="139" t="str">
        <f>IF('Rekapitulace stavby'!AN16="","",'Rekapitulace stavby'!AN16)</f>
        <v/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tr">
        <f>IF('Rekapitulace stavby'!E17="","",'Rekapitulace stavby'!E17)</f>
        <v xml:space="preserve"> </v>
      </c>
      <c r="F21" s="41"/>
      <c r="G21" s="41"/>
      <c r="H21" s="41"/>
      <c r="I21" s="135" t="s">
        <v>27</v>
      </c>
      <c r="J21" s="139" t="str">
        <f>IF('Rekapitulace stavby'!AN17="","",'Rekapitulace stavby'!AN17)</f>
        <v/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31</v>
      </c>
      <c r="E23" s="41"/>
      <c r="F23" s="41"/>
      <c r="G23" s="41"/>
      <c r="H23" s="41"/>
      <c r="I23" s="135" t="s">
        <v>26</v>
      </c>
      <c r="J23" s="139" t="str">
        <f>IF('Rekapitulace stavby'!AN19="","",'Rekapitulace stavby'!AN19)</f>
        <v/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tr">
        <f>IF('Rekapitulace stavby'!E20="","",'Rekapitulace stavby'!E20)</f>
        <v xml:space="preserve"> </v>
      </c>
      <c r="F24" s="41"/>
      <c r="G24" s="41"/>
      <c r="H24" s="41"/>
      <c r="I24" s="135" t="s">
        <v>27</v>
      </c>
      <c r="J24" s="139" t="str">
        <f>IF('Rekapitulace stavby'!AN20="","",'Rekapitulace stavby'!AN20)</f>
        <v/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32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34</v>
      </c>
      <c r="E30" s="41"/>
      <c r="F30" s="41"/>
      <c r="G30" s="41"/>
      <c r="H30" s="41"/>
      <c r="I30" s="41"/>
      <c r="J30" s="147">
        <f>ROUND(J85,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36</v>
      </c>
      <c r="G32" s="41"/>
      <c r="H32" s="41"/>
      <c r="I32" s="148" t="s">
        <v>35</v>
      </c>
      <c r="J32" s="148" t="s">
        <v>37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38</v>
      </c>
      <c r="E33" s="135" t="s">
        <v>39</v>
      </c>
      <c r="F33" s="150">
        <f>ROUND((SUM(BE85:BE176)),  2)</f>
        <v>0</v>
      </c>
      <c r="G33" s="41"/>
      <c r="H33" s="41"/>
      <c r="I33" s="151">
        <v>0.20999999999999999</v>
      </c>
      <c r="J33" s="150">
        <f>ROUND(((SUM(BE85:BE176))*I33),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40</v>
      </c>
      <c r="F34" s="150">
        <f>ROUND((SUM(BF85:BF176)),  2)</f>
        <v>0</v>
      </c>
      <c r="G34" s="41"/>
      <c r="H34" s="41"/>
      <c r="I34" s="151">
        <v>0.12</v>
      </c>
      <c r="J34" s="150">
        <f>ROUND(((SUM(BF85:BF176))*I34),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41</v>
      </c>
      <c r="F35" s="150">
        <f>ROUND((SUM(BG85:BG176)),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42</v>
      </c>
      <c r="F36" s="150">
        <f>ROUND((SUM(BH85:BH176)),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43</v>
      </c>
      <c r="F37" s="150">
        <f>ROUND((SUM(BI85:BI176)),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44</v>
      </c>
      <c r="E39" s="154"/>
      <c r="F39" s="154"/>
      <c r="G39" s="155" t="s">
        <v>45</v>
      </c>
      <c r="H39" s="156" t="s">
        <v>46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94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výběh pro pouštní kočky a karakaly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92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SO-01 - SPODNÍ STAVBA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 xml:space="preserve"> </v>
      </c>
      <c r="G52" s="43"/>
      <c r="H52" s="43"/>
      <c r="I52" s="35" t="s">
        <v>23</v>
      </c>
      <c r="J52" s="75" t="str">
        <f>IF(J12="","",J12)</f>
        <v>21. 2. 2025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 xml:space="preserve"> </v>
      </c>
      <c r="G54" s="43"/>
      <c r="H54" s="43"/>
      <c r="I54" s="35" t="s">
        <v>30</v>
      </c>
      <c r="J54" s="39" t="str">
        <f>E21</f>
        <v xml:space="preserve"> 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28</v>
      </c>
      <c r="D55" s="43"/>
      <c r="E55" s="43"/>
      <c r="F55" s="30" t="str">
        <f>IF(E18="","",E18)</f>
        <v>Vyplň údaj</v>
      </c>
      <c r="G55" s="43"/>
      <c r="H55" s="43"/>
      <c r="I55" s="35" t="s">
        <v>31</v>
      </c>
      <c r="J55" s="39" t="str">
        <f>E24</f>
        <v xml:space="preserve"> 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95</v>
      </c>
      <c r="D57" s="165"/>
      <c r="E57" s="165"/>
      <c r="F57" s="165"/>
      <c r="G57" s="165"/>
      <c r="H57" s="165"/>
      <c r="I57" s="165"/>
      <c r="J57" s="166" t="s">
        <v>96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66</v>
      </c>
      <c r="D59" s="43"/>
      <c r="E59" s="43"/>
      <c r="F59" s="43"/>
      <c r="G59" s="43"/>
      <c r="H59" s="43"/>
      <c r="I59" s="43"/>
      <c r="J59" s="105">
        <f>J85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97</v>
      </c>
    </row>
    <row r="60" s="9" customFormat="1" ht="24.96" customHeight="1">
      <c r="A60" s="9"/>
      <c r="B60" s="168"/>
      <c r="C60" s="169"/>
      <c r="D60" s="170" t="s">
        <v>98</v>
      </c>
      <c r="E60" s="171"/>
      <c r="F60" s="171"/>
      <c r="G60" s="171"/>
      <c r="H60" s="171"/>
      <c r="I60" s="171"/>
      <c r="J60" s="172">
        <f>J86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99</v>
      </c>
      <c r="E61" s="177"/>
      <c r="F61" s="177"/>
      <c r="G61" s="177"/>
      <c r="H61" s="177"/>
      <c r="I61" s="177"/>
      <c r="J61" s="178">
        <f>J87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100</v>
      </c>
      <c r="E62" s="177"/>
      <c r="F62" s="177"/>
      <c r="G62" s="177"/>
      <c r="H62" s="177"/>
      <c r="I62" s="177"/>
      <c r="J62" s="178">
        <f>J111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690</v>
      </c>
      <c r="E63" s="177"/>
      <c r="F63" s="177"/>
      <c r="G63" s="177"/>
      <c r="H63" s="177"/>
      <c r="I63" s="177"/>
      <c r="J63" s="178">
        <f>J147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691</v>
      </c>
      <c r="E64" s="177"/>
      <c r="F64" s="177"/>
      <c r="G64" s="177"/>
      <c r="H64" s="177"/>
      <c r="I64" s="177"/>
      <c r="J64" s="178">
        <f>J161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106</v>
      </c>
      <c r="E65" s="177"/>
      <c r="F65" s="177"/>
      <c r="G65" s="177"/>
      <c r="H65" s="177"/>
      <c r="I65" s="177"/>
      <c r="J65" s="178">
        <f>J170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1"/>
      <c r="B66" s="42"/>
      <c r="C66" s="43"/>
      <c r="D66" s="43"/>
      <c r="E66" s="43"/>
      <c r="F66" s="43"/>
      <c r="G66" s="43"/>
      <c r="H66" s="43"/>
      <c r="I66" s="43"/>
      <c r="J66" s="43"/>
      <c r="K66" s="43"/>
      <c r="L66" s="13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="2" customFormat="1" ht="6.96" customHeight="1">
      <c r="A67" s="41"/>
      <c r="B67" s="62"/>
      <c r="C67" s="63"/>
      <c r="D67" s="63"/>
      <c r="E67" s="63"/>
      <c r="F67" s="63"/>
      <c r="G67" s="63"/>
      <c r="H67" s="63"/>
      <c r="I67" s="63"/>
      <c r="J67" s="63"/>
      <c r="K67" s="63"/>
      <c r="L67" s="13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71" s="2" customFormat="1" ht="6.96" customHeight="1">
      <c r="A71" s="41"/>
      <c r="B71" s="64"/>
      <c r="C71" s="65"/>
      <c r="D71" s="65"/>
      <c r="E71" s="65"/>
      <c r="F71" s="65"/>
      <c r="G71" s="65"/>
      <c r="H71" s="65"/>
      <c r="I71" s="65"/>
      <c r="J71" s="65"/>
      <c r="K71" s="65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24.96" customHeight="1">
      <c r="A72" s="41"/>
      <c r="B72" s="42"/>
      <c r="C72" s="26" t="s">
        <v>111</v>
      </c>
      <c r="D72" s="43"/>
      <c r="E72" s="43"/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6.96" customHeight="1">
      <c r="A73" s="41"/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2" customHeight="1">
      <c r="A74" s="41"/>
      <c r="B74" s="42"/>
      <c r="C74" s="35" t="s">
        <v>16</v>
      </c>
      <c r="D74" s="43"/>
      <c r="E74" s="43"/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6.5" customHeight="1">
      <c r="A75" s="41"/>
      <c r="B75" s="42"/>
      <c r="C75" s="43"/>
      <c r="D75" s="43"/>
      <c r="E75" s="163" t="str">
        <f>E7</f>
        <v>výběh pro pouštní kočky a karakaly</v>
      </c>
      <c r="F75" s="35"/>
      <c r="G75" s="35"/>
      <c r="H75" s="35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2" customHeight="1">
      <c r="A76" s="41"/>
      <c r="B76" s="42"/>
      <c r="C76" s="35" t="s">
        <v>92</v>
      </c>
      <c r="D76" s="43"/>
      <c r="E76" s="43"/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6.5" customHeight="1">
      <c r="A77" s="41"/>
      <c r="B77" s="42"/>
      <c r="C77" s="43"/>
      <c r="D77" s="43"/>
      <c r="E77" s="72" t="str">
        <f>E9</f>
        <v>SO-01 - SPODNÍ STAVBA</v>
      </c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5" t="s">
        <v>21</v>
      </c>
      <c r="D79" s="43"/>
      <c r="E79" s="43"/>
      <c r="F79" s="30" t="str">
        <f>F12</f>
        <v xml:space="preserve"> </v>
      </c>
      <c r="G79" s="43"/>
      <c r="H79" s="43"/>
      <c r="I79" s="35" t="s">
        <v>23</v>
      </c>
      <c r="J79" s="75" t="str">
        <f>IF(J12="","",J12)</f>
        <v>21. 2. 2025</v>
      </c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5.15" customHeight="1">
      <c r="A81" s="41"/>
      <c r="B81" s="42"/>
      <c r="C81" s="35" t="s">
        <v>25</v>
      </c>
      <c r="D81" s="43"/>
      <c r="E81" s="43"/>
      <c r="F81" s="30" t="str">
        <f>E15</f>
        <v xml:space="preserve"> </v>
      </c>
      <c r="G81" s="43"/>
      <c r="H81" s="43"/>
      <c r="I81" s="35" t="s">
        <v>30</v>
      </c>
      <c r="J81" s="39" t="str">
        <f>E21</f>
        <v xml:space="preserve"> </v>
      </c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5.15" customHeight="1">
      <c r="A82" s="41"/>
      <c r="B82" s="42"/>
      <c r="C82" s="35" t="s">
        <v>28</v>
      </c>
      <c r="D82" s="43"/>
      <c r="E82" s="43"/>
      <c r="F82" s="30" t="str">
        <f>IF(E18="","",E18)</f>
        <v>Vyplň údaj</v>
      </c>
      <c r="G82" s="43"/>
      <c r="H82" s="43"/>
      <c r="I82" s="35" t="s">
        <v>31</v>
      </c>
      <c r="J82" s="39" t="str">
        <f>E24</f>
        <v xml:space="preserve"> </v>
      </c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0.32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11" customFormat="1" ht="29.28" customHeight="1">
      <c r="A84" s="180"/>
      <c r="B84" s="181"/>
      <c r="C84" s="182" t="s">
        <v>112</v>
      </c>
      <c r="D84" s="183" t="s">
        <v>53</v>
      </c>
      <c r="E84" s="183" t="s">
        <v>49</v>
      </c>
      <c r="F84" s="183" t="s">
        <v>50</v>
      </c>
      <c r="G84" s="183" t="s">
        <v>113</v>
      </c>
      <c r="H84" s="183" t="s">
        <v>114</v>
      </c>
      <c r="I84" s="183" t="s">
        <v>115</v>
      </c>
      <c r="J84" s="183" t="s">
        <v>96</v>
      </c>
      <c r="K84" s="184" t="s">
        <v>116</v>
      </c>
      <c r="L84" s="185"/>
      <c r="M84" s="95" t="s">
        <v>19</v>
      </c>
      <c r="N84" s="96" t="s">
        <v>38</v>
      </c>
      <c r="O84" s="96" t="s">
        <v>117</v>
      </c>
      <c r="P84" s="96" t="s">
        <v>118</v>
      </c>
      <c r="Q84" s="96" t="s">
        <v>119</v>
      </c>
      <c r="R84" s="96" t="s">
        <v>120</v>
      </c>
      <c r="S84" s="96" t="s">
        <v>121</v>
      </c>
      <c r="T84" s="97" t="s">
        <v>122</v>
      </c>
      <c r="U84" s="180"/>
      <c r="V84" s="180"/>
      <c r="W84" s="180"/>
      <c r="X84" s="180"/>
      <c r="Y84" s="180"/>
      <c r="Z84" s="180"/>
      <c r="AA84" s="180"/>
      <c r="AB84" s="180"/>
      <c r="AC84" s="180"/>
      <c r="AD84" s="180"/>
      <c r="AE84" s="180"/>
    </row>
    <row r="85" s="2" customFormat="1" ht="22.8" customHeight="1">
      <c r="A85" s="41"/>
      <c r="B85" s="42"/>
      <c r="C85" s="102" t="s">
        <v>123</v>
      </c>
      <c r="D85" s="43"/>
      <c r="E85" s="43"/>
      <c r="F85" s="43"/>
      <c r="G85" s="43"/>
      <c r="H85" s="43"/>
      <c r="I85" s="43"/>
      <c r="J85" s="186">
        <f>BK85</f>
        <v>0</v>
      </c>
      <c r="K85" s="43"/>
      <c r="L85" s="47"/>
      <c r="M85" s="98"/>
      <c r="N85" s="187"/>
      <c r="O85" s="99"/>
      <c r="P85" s="188">
        <f>P86</f>
        <v>0</v>
      </c>
      <c r="Q85" s="99"/>
      <c r="R85" s="188">
        <f>R86</f>
        <v>108.30942057999999</v>
      </c>
      <c r="S85" s="99"/>
      <c r="T85" s="189">
        <f>T86</f>
        <v>0</v>
      </c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T85" s="20" t="s">
        <v>67</v>
      </c>
      <c r="AU85" s="20" t="s">
        <v>97</v>
      </c>
      <c r="BK85" s="190">
        <f>BK86</f>
        <v>0</v>
      </c>
    </row>
    <row r="86" s="12" customFormat="1" ht="25.92" customHeight="1">
      <c r="A86" s="12"/>
      <c r="B86" s="191"/>
      <c r="C86" s="192"/>
      <c r="D86" s="193" t="s">
        <v>67</v>
      </c>
      <c r="E86" s="194" t="s">
        <v>124</v>
      </c>
      <c r="F86" s="194" t="s">
        <v>125</v>
      </c>
      <c r="G86" s="192"/>
      <c r="H86" s="192"/>
      <c r="I86" s="195"/>
      <c r="J86" s="196">
        <f>BK86</f>
        <v>0</v>
      </c>
      <c r="K86" s="192"/>
      <c r="L86" s="197"/>
      <c r="M86" s="198"/>
      <c r="N86" s="199"/>
      <c r="O86" s="199"/>
      <c r="P86" s="200">
        <f>P87+P111+P147+P161+P170</f>
        <v>0</v>
      </c>
      <c r="Q86" s="199"/>
      <c r="R86" s="200">
        <f>R87+R111+R147+R161+R170</f>
        <v>108.30942057999999</v>
      </c>
      <c r="S86" s="199"/>
      <c r="T86" s="201">
        <f>T87+T111+T147+T161+T170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2" t="s">
        <v>76</v>
      </c>
      <c r="AT86" s="203" t="s">
        <v>67</v>
      </c>
      <c r="AU86" s="203" t="s">
        <v>68</v>
      </c>
      <c r="AY86" s="202" t="s">
        <v>126</v>
      </c>
      <c r="BK86" s="204">
        <f>BK87+BK111+BK147+BK161+BK170</f>
        <v>0</v>
      </c>
    </row>
    <row r="87" s="12" customFormat="1" ht="22.8" customHeight="1">
      <c r="A87" s="12"/>
      <c r="B87" s="191"/>
      <c r="C87" s="192"/>
      <c r="D87" s="193" t="s">
        <v>67</v>
      </c>
      <c r="E87" s="205" t="s">
        <v>76</v>
      </c>
      <c r="F87" s="205" t="s">
        <v>127</v>
      </c>
      <c r="G87" s="192"/>
      <c r="H87" s="192"/>
      <c r="I87" s="195"/>
      <c r="J87" s="206">
        <f>BK87</f>
        <v>0</v>
      </c>
      <c r="K87" s="192"/>
      <c r="L87" s="197"/>
      <c r="M87" s="198"/>
      <c r="N87" s="199"/>
      <c r="O87" s="199"/>
      <c r="P87" s="200">
        <f>SUM(P88:P110)</f>
        <v>0</v>
      </c>
      <c r="Q87" s="199"/>
      <c r="R87" s="200">
        <f>SUM(R88:R110)</f>
        <v>0</v>
      </c>
      <c r="S87" s="199"/>
      <c r="T87" s="201">
        <f>SUM(T88:T110)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2" t="s">
        <v>76</v>
      </c>
      <c r="AT87" s="203" t="s">
        <v>67</v>
      </c>
      <c r="AU87" s="203" t="s">
        <v>76</v>
      </c>
      <c r="AY87" s="202" t="s">
        <v>126</v>
      </c>
      <c r="BK87" s="204">
        <f>SUM(BK88:BK110)</f>
        <v>0</v>
      </c>
    </row>
    <row r="88" s="2" customFormat="1" ht="16.5" customHeight="1">
      <c r="A88" s="41"/>
      <c r="B88" s="42"/>
      <c r="C88" s="207" t="s">
        <v>76</v>
      </c>
      <c r="D88" s="207" t="s">
        <v>128</v>
      </c>
      <c r="E88" s="208" t="s">
        <v>692</v>
      </c>
      <c r="F88" s="209" t="s">
        <v>693</v>
      </c>
      <c r="G88" s="210" t="s">
        <v>144</v>
      </c>
      <c r="H88" s="211">
        <v>60</v>
      </c>
      <c r="I88" s="212"/>
      <c r="J88" s="213">
        <f>ROUND(I88*H88,2)</f>
        <v>0</v>
      </c>
      <c r="K88" s="209" t="s">
        <v>150</v>
      </c>
      <c r="L88" s="47"/>
      <c r="M88" s="214" t="s">
        <v>19</v>
      </c>
      <c r="N88" s="215" t="s">
        <v>39</v>
      </c>
      <c r="O88" s="87"/>
      <c r="P88" s="216">
        <f>O88*H88</f>
        <v>0</v>
      </c>
      <c r="Q88" s="216">
        <v>0</v>
      </c>
      <c r="R88" s="216">
        <f>Q88*H88</f>
        <v>0</v>
      </c>
      <c r="S88" s="216">
        <v>0</v>
      </c>
      <c r="T88" s="217">
        <f>S88*H88</f>
        <v>0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R88" s="218" t="s">
        <v>133</v>
      </c>
      <c r="AT88" s="218" t="s">
        <v>128</v>
      </c>
      <c r="AU88" s="218" t="s">
        <v>78</v>
      </c>
      <c r="AY88" s="20" t="s">
        <v>126</v>
      </c>
      <c r="BE88" s="219">
        <f>IF(N88="základní",J88,0)</f>
        <v>0</v>
      </c>
      <c r="BF88" s="219">
        <f>IF(N88="snížená",J88,0)</f>
        <v>0</v>
      </c>
      <c r="BG88" s="219">
        <f>IF(N88="zákl. přenesená",J88,0)</f>
        <v>0</v>
      </c>
      <c r="BH88" s="219">
        <f>IF(N88="sníž. přenesená",J88,0)</f>
        <v>0</v>
      </c>
      <c r="BI88" s="219">
        <f>IF(N88="nulová",J88,0)</f>
        <v>0</v>
      </c>
      <c r="BJ88" s="20" t="s">
        <v>76</v>
      </c>
      <c r="BK88" s="219">
        <f>ROUND(I88*H88,2)</f>
        <v>0</v>
      </c>
      <c r="BL88" s="20" t="s">
        <v>133</v>
      </c>
      <c r="BM88" s="218" t="s">
        <v>694</v>
      </c>
    </row>
    <row r="89" s="2" customFormat="1">
      <c r="A89" s="41"/>
      <c r="B89" s="42"/>
      <c r="C89" s="43"/>
      <c r="D89" s="264" t="s">
        <v>152</v>
      </c>
      <c r="E89" s="43"/>
      <c r="F89" s="265" t="s">
        <v>695</v>
      </c>
      <c r="G89" s="43"/>
      <c r="H89" s="43"/>
      <c r="I89" s="266"/>
      <c r="J89" s="43"/>
      <c r="K89" s="43"/>
      <c r="L89" s="47"/>
      <c r="M89" s="267"/>
      <c r="N89" s="268"/>
      <c r="O89" s="87"/>
      <c r="P89" s="87"/>
      <c r="Q89" s="87"/>
      <c r="R89" s="87"/>
      <c r="S89" s="87"/>
      <c r="T89" s="88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T89" s="20" t="s">
        <v>152</v>
      </c>
      <c r="AU89" s="20" t="s">
        <v>78</v>
      </c>
    </row>
    <row r="90" s="2" customFormat="1" ht="37.8" customHeight="1">
      <c r="A90" s="41"/>
      <c r="B90" s="42"/>
      <c r="C90" s="207" t="s">
        <v>78</v>
      </c>
      <c r="D90" s="207" t="s">
        <v>128</v>
      </c>
      <c r="E90" s="208" t="s">
        <v>696</v>
      </c>
      <c r="F90" s="209" t="s">
        <v>697</v>
      </c>
      <c r="G90" s="210" t="s">
        <v>165</v>
      </c>
      <c r="H90" s="211">
        <v>42.237000000000002</v>
      </c>
      <c r="I90" s="212"/>
      <c r="J90" s="213">
        <f>ROUND(I90*H90,2)</f>
        <v>0</v>
      </c>
      <c r="K90" s="209" t="s">
        <v>150</v>
      </c>
      <c r="L90" s="47"/>
      <c r="M90" s="214" t="s">
        <v>19</v>
      </c>
      <c r="N90" s="215" t="s">
        <v>39</v>
      </c>
      <c r="O90" s="87"/>
      <c r="P90" s="216">
        <f>O90*H90</f>
        <v>0</v>
      </c>
      <c r="Q90" s="216">
        <v>0</v>
      </c>
      <c r="R90" s="216">
        <f>Q90*H90</f>
        <v>0</v>
      </c>
      <c r="S90" s="216">
        <v>0</v>
      </c>
      <c r="T90" s="217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18" t="s">
        <v>133</v>
      </c>
      <c r="AT90" s="218" t="s">
        <v>128</v>
      </c>
      <c r="AU90" s="218" t="s">
        <v>78</v>
      </c>
      <c r="AY90" s="20" t="s">
        <v>126</v>
      </c>
      <c r="BE90" s="219">
        <f>IF(N90="základní",J90,0)</f>
        <v>0</v>
      </c>
      <c r="BF90" s="219">
        <f>IF(N90="snížená",J90,0)</f>
        <v>0</v>
      </c>
      <c r="BG90" s="219">
        <f>IF(N90="zákl. přenesená",J90,0)</f>
        <v>0</v>
      </c>
      <c r="BH90" s="219">
        <f>IF(N90="sníž. přenesená",J90,0)</f>
        <v>0</v>
      </c>
      <c r="BI90" s="219">
        <f>IF(N90="nulová",J90,0)</f>
        <v>0</v>
      </c>
      <c r="BJ90" s="20" t="s">
        <v>76</v>
      </c>
      <c r="BK90" s="219">
        <f>ROUND(I90*H90,2)</f>
        <v>0</v>
      </c>
      <c r="BL90" s="20" t="s">
        <v>133</v>
      </c>
      <c r="BM90" s="218" t="s">
        <v>698</v>
      </c>
    </row>
    <row r="91" s="2" customFormat="1">
      <c r="A91" s="41"/>
      <c r="B91" s="42"/>
      <c r="C91" s="43"/>
      <c r="D91" s="264" t="s">
        <v>152</v>
      </c>
      <c r="E91" s="43"/>
      <c r="F91" s="265" t="s">
        <v>699</v>
      </c>
      <c r="G91" s="43"/>
      <c r="H91" s="43"/>
      <c r="I91" s="266"/>
      <c r="J91" s="43"/>
      <c r="K91" s="43"/>
      <c r="L91" s="47"/>
      <c r="M91" s="267"/>
      <c r="N91" s="268"/>
      <c r="O91" s="87"/>
      <c r="P91" s="87"/>
      <c r="Q91" s="87"/>
      <c r="R91" s="87"/>
      <c r="S91" s="87"/>
      <c r="T91" s="88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20" t="s">
        <v>152</v>
      </c>
      <c r="AU91" s="20" t="s">
        <v>78</v>
      </c>
    </row>
    <row r="92" s="13" customFormat="1">
      <c r="A92" s="13"/>
      <c r="B92" s="220"/>
      <c r="C92" s="221"/>
      <c r="D92" s="222" t="s">
        <v>134</v>
      </c>
      <c r="E92" s="223" t="s">
        <v>19</v>
      </c>
      <c r="F92" s="224" t="s">
        <v>700</v>
      </c>
      <c r="G92" s="221"/>
      <c r="H92" s="225">
        <v>42.237000000000002</v>
      </c>
      <c r="I92" s="226"/>
      <c r="J92" s="221"/>
      <c r="K92" s="221"/>
      <c r="L92" s="227"/>
      <c r="M92" s="228"/>
      <c r="N92" s="229"/>
      <c r="O92" s="229"/>
      <c r="P92" s="229"/>
      <c r="Q92" s="229"/>
      <c r="R92" s="229"/>
      <c r="S92" s="229"/>
      <c r="T92" s="230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31" t="s">
        <v>134</v>
      </c>
      <c r="AU92" s="231" t="s">
        <v>78</v>
      </c>
      <c r="AV92" s="13" t="s">
        <v>78</v>
      </c>
      <c r="AW92" s="13" t="s">
        <v>135</v>
      </c>
      <c r="AX92" s="13" t="s">
        <v>76</v>
      </c>
      <c r="AY92" s="231" t="s">
        <v>126</v>
      </c>
    </row>
    <row r="93" s="2" customFormat="1" ht="24.15" customHeight="1">
      <c r="A93" s="41"/>
      <c r="B93" s="42"/>
      <c r="C93" s="207" t="s">
        <v>138</v>
      </c>
      <c r="D93" s="207" t="s">
        <v>128</v>
      </c>
      <c r="E93" s="208" t="s">
        <v>567</v>
      </c>
      <c r="F93" s="209" t="s">
        <v>568</v>
      </c>
      <c r="G93" s="210" t="s">
        <v>165</v>
      </c>
      <c r="H93" s="211">
        <v>16</v>
      </c>
      <c r="I93" s="212"/>
      <c r="J93" s="213">
        <f>ROUND(I93*H93,2)</f>
        <v>0</v>
      </c>
      <c r="K93" s="209" t="s">
        <v>701</v>
      </c>
      <c r="L93" s="47"/>
      <c r="M93" s="214" t="s">
        <v>19</v>
      </c>
      <c r="N93" s="215" t="s">
        <v>39</v>
      </c>
      <c r="O93" s="87"/>
      <c r="P93" s="216">
        <f>O93*H93</f>
        <v>0</v>
      </c>
      <c r="Q93" s="216">
        <v>0</v>
      </c>
      <c r="R93" s="216">
        <f>Q93*H93</f>
        <v>0</v>
      </c>
      <c r="S93" s="216">
        <v>0</v>
      </c>
      <c r="T93" s="217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18" t="s">
        <v>133</v>
      </c>
      <c r="AT93" s="218" t="s">
        <v>128</v>
      </c>
      <c r="AU93" s="218" t="s">
        <v>78</v>
      </c>
      <c r="AY93" s="20" t="s">
        <v>126</v>
      </c>
      <c r="BE93" s="219">
        <f>IF(N93="základní",J93,0)</f>
        <v>0</v>
      </c>
      <c r="BF93" s="219">
        <f>IF(N93="snížená",J93,0)</f>
        <v>0</v>
      </c>
      <c r="BG93" s="219">
        <f>IF(N93="zákl. přenesená",J93,0)</f>
        <v>0</v>
      </c>
      <c r="BH93" s="219">
        <f>IF(N93="sníž. přenesená",J93,0)</f>
        <v>0</v>
      </c>
      <c r="BI93" s="219">
        <f>IF(N93="nulová",J93,0)</f>
        <v>0</v>
      </c>
      <c r="BJ93" s="20" t="s">
        <v>76</v>
      </c>
      <c r="BK93" s="219">
        <f>ROUND(I93*H93,2)</f>
        <v>0</v>
      </c>
      <c r="BL93" s="20" t="s">
        <v>133</v>
      </c>
      <c r="BM93" s="218" t="s">
        <v>702</v>
      </c>
    </row>
    <row r="94" s="2" customFormat="1">
      <c r="A94" s="41"/>
      <c r="B94" s="42"/>
      <c r="C94" s="43"/>
      <c r="D94" s="264" t="s">
        <v>152</v>
      </c>
      <c r="E94" s="43"/>
      <c r="F94" s="265" t="s">
        <v>703</v>
      </c>
      <c r="G94" s="43"/>
      <c r="H94" s="43"/>
      <c r="I94" s="266"/>
      <c r="J94" s="43"/>
      <c r="K94" s="43"/>
      <c r="L94" s="47"/>
      <c r="M94" s="267"/>
      <c r="N94" s="268"/>
      <c r="O94" s="87"/>
      <c r="P94" s="87"/>
      <c r="Q94" s="87"/>
      <c r="R94" s="87"/>
      <c r="S94" s="87"/>
      <c r="T94" s="88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20" t="s">
        <v>152</v>
      </c>
      <c r="AU94" s="20" t="s">
        <v>78</v>
      </c>
    </row>
    <row r="95" s="2" customFormat="1" ht="24.15" customHeight="1">
      <c r="A95" s="41"/>
      <c r="B95" s="42"/>
      <c r="C95" s="207" t="s">
        <v>133</v>
      </c>
      <c r="D95" s="207" t="s">
        <v>128</v>
      </c>
      <c r="E95" s="208" t="s">
        <v>704</v>
      </c>
      <c r="F95" s="209" t="s">
        <v>705</v>
      </c>
      <c r="G95" s="210" t="s">
        <v>165</v>
      </c>
      <c r="H95" s="211">
        <v>24.077999999999999</v>
      </c>
      <c r="I95" s="212"/>
      <c r="J95" s="213">
        <f>ROUND(I95*H95,2)</f>
        <v>0</v>
      </c>
      <c r="K95" s="209" t="s">
        <v>150</v>
      </c>
      <c r="L95" s="47"/>
      <c r="M95" s="214" t="s">
        <v>19</v>
      </c>
      <c r="N95" s="215" t="s">
        <v>39</v>
      </c>
      <c r="O95" s="87"/>
      <c r="P95" s="216">
        <f>O95*H95</f>
        <v>0</v>
      </c>
      <c r="Q95" s="216">
        <v>0</v>
      </c>
      <c r="R95" s="216">
        <f>Q95*H95</f>
        <v>0</v>
      </c>
      <c r="S95" s="216">
        <v>0</v>
      </c>
      <c r="T95" s="217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18" t="s">
        <v>133</v>
      </c>
      <c r="AT95" s="218" t="s">
        <v>128</v>
      </c>
      <c r="AU95" s="218" t="s">
        <v>78</v>
      </c>
      <c r="AY95" s="20" t="s">
        <v>126</v>
      </c>
      <c r="BE95" s="219">
        <f>IF(N95="základní",J95,0)</f>
        <v>0</v>
      </c>
      <c r="BF95" s="219">
        <f>IF(N95="snížená",J95,0)</f>
        <v>0</v>
      </c>
      <c r="BG95" s="219">
        <f>IF(N95="zákl. přenesená",J95,0)</f>
        <v>0</v>
      </c>
      <c r="BH95" s="219">
        <f>IF(N95="sníž. přenesená",J95,0)</f>
        <v>0</v>
      </c>
      <c r="BI95" s="219">
        <f>IF(N95="nulová",J95,0)</f>
        <v>0</v>
      </c>
      <c r="BJ95" s="20" t="s">
        <v>76</v>
      </c>
      <c r="BK95" s="219">
        <f>ROUND(I95*H95,2)</f>
        <v>0</v>
      </c>
      <c r="BL95" s="20" t="s">
        <v>133</v>
      </c>
      <c r="BM95" s="218" t="s">
        <v>706</v>
      </c>
    </row>
    <row r="96" s="2" customFormat="1">
      <c r="A96" s="41"/>
      <c r="B96" s="42"/>
      <c r="C96" s="43"/>
      <c r="D96" s="264" t="s">
        <v>152</v>
      </c>
      <c r="E96" s="43"/>
      <c r="F96" s="265" t="s">
        <v>707</v>
      </c>
      <c r="G96" s="43"/>
      <c r="H96" s="43"/>
      <c r="I96" s="266"/>
      <c r="J96" s="43"/>
      <c r="K96" s="43"/>
      <c r="L96" s="47"/>
      <c r="M96" s="267"/>
      <c r="N96" s="268"/>
      <c r="O96" s="87"/>
      <c r="P96" s="87"/>
      <c r="Q96" s="87"/>
      <c r="R96" s="87"/>
      <c r="S96" s="87"/>
      <c r="T96" s="88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20" t="s">
        <v>152</v>
      </c>
      <c r="AU96" s="20" t="s">
        <v>78</v>
      </c>
    </row>
    <row r="97" s="13" customFormat="1">
      <c r="A97" s="13"/>
      <c r="B97" s="220"/>
      <c r="C97" s="221"/>
      <c r="D97" s="222" t="s">
        <v>134</v>
      </c>
      <c r="E97" s="223" t="s">
        <v>19</v>
      </c>
      <c r="F97" s="224" t="s">
        <v>708</v>
      </c>
      <c r="G97" s="221"/>
      <c r="H97" s="225">
        <v>4.0960000000000001</v>
      </c>
      <c r="I97" s="226"/>
      <c r="J97" s="221"/>
      <c r="K97" s="221"/>
      <c r="L97" s="227"/>
      <c r="M97" s="228"/>
      <c r="N97" s="229"/>
      <c r="O97" s="229"/>
      <c r="P97" s="229"/>
      <c r="Q97" s="229"/>
      <c r="R97" s="229"/>
      <c r="S97" s="229"/>
      <c r="T97" s="230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1" t="s">
        <v>134</v>
      </c>
      <c r="AU97" s="231" t="s">
        <v>78</v>
      </c>
      <c r="AV97" s="13" t="s">
        <v>78</v>
      </c>
      <c r="AW97" s="13" t="s">
        <v>135</v>
      </c>
      <c r="AX97" s="13" t="s">
        <v>68</v>
      </c>
      <c r="AY97" s="231" t="s">
        <v>126</v>
      </c>
    </row>
    <row r="98" s="13" customFormat="1">
      <c r="A98" s="13"/>
      <c r="B98" s="220"/>
      <c r="C98" s="221"/>
      <c r="D98" s="222" t="s">
        <v>134</v>
      </c>
      <c r="E98" s="223" t="s">
        <v>19</v>
      </c>
      <c r="F98" s="224" t="s">
        <v>709</v>
      </c>
      <c r="G98" s="221"/>
      <c r="H98" s="225">
        <v>11.352</v>
      </c>
      <c r="I98" s="226"/>
      <c r="J98" s="221"/>
      <c r="K98" s="221"/>
      <c r="L98" s="227"/>
      <c r="M98" s="228"/>
      <c r="N98" s="229"/>
      <c r="O98" s="229"/>
      <c r="P98" s="229"/>
      <c r="Q98" s="229"/>
      <c r="R98" s="229"/>
      <c r="S98" s="229"/>
      <c r="T98" s="230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1" t="s">
        <v>134</v>
      </c>
      <c r="AU98" s="231" t="s">
        <v>78</v>
      </c>
      <c r="AV98" s="13" t="s">
        <v>78</v>
      </c>
      <c r="AW98" s="13" t="s">
        <v>135</v>
      </c>
      <c r="AX98" s="13" t="s">
        <v>68</v>
      </c>
      <c r="AY98" s="231" t="s">
        <v>126</v>
      </c>
    </row>
    <row r="99" s="13" customFormat="1">
      <c r="A99" s="13"/>
      <c r="B99" s="220"/>
      <c r="C99" s="221"/>
      <c r="D99" s="222" t="s">
        <v>134</v>
      </c>
      <c r="E99" s="223" t="s">
        <v>19</v>
      </c>
      <c r="F99" s="224" t="s">
        <v>710</v>
      </c>
      <c r="G99" s="221"/>
      <c r="H99" s="225">
        <v>4.5499999999999998</v>
      </c>
      <c r="I99" s="226"/>
      <c r="J99" s="221"/>
      <c r="K99" s="221"/>
      <c r="L99" s="227"/>
      <c r="M99" s="228"/>
      <c r="N99" s="229"/>
      <c r="O99" s="229"/>
      <c r="P99" s="229"/>
      <c r="Q99" s="229"/>
      <c r="R99" s="229"/>
      <c r="S99" s="229"/>
      <c r="T99" s="230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1" t="s">
        <v>134</v>
      </c>
      <c r="AU99" s="231" t="s">
        <v>78</v>
      </c>
      <c r="AV99" s="13" t="s">
        <v>78</v>
      </c>
      <c r="AW99" s="13" t="s">
        <v>135</v>
      </c>
      <c r="AX99" s="13" t="s">
        <v>68</v>
      </c>
      <c r="AY99" s="231" t="s">
        <v>126</v>
      </c>
    </row>
    <row r="100" s="13" customFormat="1">
      <c r="A100" s="13"/>
      <c r="B100" s="220"/>
      <c r="C100" s="221"/>
      <c r="D100" s="222" t="s">
        <v>134</v>
      </c>
      <c r="E100" s="223" t="s">
        <v>19</v>
      </c>
      <c r="F100" s="224" t="s">
        <v>711</v>
      </c>
      <c r="G100" s="221"/>
      <c r="H100" s="225">
        <v>1.6799999999999999</v>
      </c>
      <c r="I100" s="226"/>
      <c r="J100" s="221"/>
      <c r="K100" s="221"/>
      <c r="L100" s="227"/>
      <c r="M100" s="228"/>
      <c r="N100" s="229"/>
      <c r="O100" s="229"/>
      <c r="P100" s="229"/>
      <c r="Q100" s="229"/>
      <c r="R100" s="229"/>
      <c r="S100" s="229"/>
      <c r="T100" s="230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1" t="s">
        <v>134</v>
      </c>
      <c r="AU100" s="231" t="s">
        <v>78</v>
      </c>
      <c r="AV100" s="13" t="s">
        <v>78</v>
      </c>
      <c r="AW100" s="13" t="s">
        <v>135</v>
      </c>
      <c r="AX100" s="13" t="s">
        <v>68</v>
      </c>
      <c r="AY100" s="231" t="s">
        <v>126</v>
      </c>
    </row>
    <row r="101" s="13" customFormat="1">
      <c r="A101" s="13"/>
      <c r="B101" s="220"/>
      <c r="C101" s="221"/>
      <c r="D101" s="222" t="s">
        <v>134</v>
      </c>
      <c r="E101" s="223" t="s">
        <v>19</v>
      </c>
      <c r="F101" s="224" t="s">
        <v>712</v>
      </c>
      <c r="G101" s="221"/>
      <c r="H101" s="225">
        <v>2.3999999999999999</v>
      </c>
      <c r="I101" s="226"/>
      <c r="J101" s="221"/>
      <c r="K101" s="221"/>
      <c r="L101" s="227"/>
      <c r="M101" s="228"/>
      <c r="N101" s="229"/>
      <c r="O101" s="229"/>
      <c r="P101" s="229"/>
      <c r="Q101" s="229"/>
      <c r="R101" s="229"/>
      <c r="S101" s="229"/>
      <c r="T101" s="230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1" t="s">
        <v>134</v>
      </c>
      <c r="AU101" s="231" t="s">
        <v>78</v>
      </c>
      <c r="AV101" s="13" t="s">
        <v>78</v>
      </c>
      <c r="AW101" s="13" t="s">
        <v>135</v>
      </c>
      <c r="AX101" s="13" t="s">
        <v>68</v>
      </c>
      <c r="AY101" s="231" t="s">
        <v>126</v>
      </c>
    </row>
    <row r="102" s="16" customFormat="1">
      <c r="A102" s="16"/>
      <c r="B102" s="253"/>
      <c r="C102" s="254"/>
      <c r="D102" s="222" t="s">
        <v>134</v>
      </c>
      <c r="E102" s="255" t="s">
        <v>19</v>
      </c>
      <c r="F102" s="256" t="s">
        <v>139</v>
      </c>
      <c r="G102" s="254"/>
      <c r="H102" s="257">
        <v>24.077999999999999</v>
      </c>
      <c r="I102" s="258"/>
      <c r="J102" s="254"/>
      <c r="K102" s="254"/>
      <c r="L102" s="259"/>
      <c r="M102" s="260"/>
      <c r="N102" s="261"/>
      <c r="O102" s="261"/>
      <c r="P102" s="261"/>
      <c r="Q102" s="261"/>
      <c r="R102" s="261"/>
      <c r="S102" s="261"/>
      <c r="T102" s="262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T102" s="263" t="s">
        <v>134</v>
      </c>
      <c r="AU102" s="263" t="s">
        <v>78</v>
      </c>
      <c r="AV102" s="16" t="s">
        <v>133</v>
      </c>
      <c r="AW102" s="16" t="s">
        <v>135</v>
      </c>
      <c r="AX102" s="16" t="s">
        <v>76</v>
      </c>
      <c r="AY102" s="263" t="s">
        <v>126</v>
      </c>
    </row>
    <row r="103" s="2" customFormat="1" ht="24.15" customHeight="1">
      <c r="A103" s="41"/>
      <c r="B103" s="42"/>
      <c r="C103" s="207" t="s">
        <v>146</v>
      </c>
      <c r="D103" s="207" t="s">
        <v>128</v>
      </c>
      <c r="E103" s="208" t="s">
        <v>713</v>
      </c>
      <c r="F103" s="209" t="s">
        <v>714</v>
      </c>
      <c r="G103" s="210" t="s">
        <v>165</v>
      </c>
      <c r="H103" s="211">
        <v>13.536</v>
      </c>
      <c r="I103" s="212"/>
      <c r="J103" s="213">
        <f>ROUND(I103*H103,2)</f>
        <v>0</v>
      </c>
      <c r="K103" s="209" t="s">
        <v>150</v>
      </c>
      <c r="L103" s="47"/>
      <c r="M103" s="214" t="s">
        <v>19</v>
      </c>
      <c r="N103" s="215" t="s">
        <v>39</v>
      </c>
      <c r="O103" s="87"/>
      <c r="P103" s="216">
        <f>O103*H103</f>
        <v>0</v>
      </c>
      <c r="Q103" s="216">
        <v>0</v>
      </c>
      <c r="R103" s="216">
        <f>Q103*H103</f>
        <v>0</v>
      </c>
      <c r="S103" s="216">
        <v>0</v>
      </c>
      <c r="T103" s="217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18" t="s">
        <v>133</v>
      </c>
      <c r="AT103" s="218" t="s">
        <v>128</v>
      </c>
      <c r="AU103" s="218" t="s">
        <v>78</v>
      </c>
      <c r="AY103" s="20" t="s">
        <v>126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20" t="s">
        <v>76</v>
      </c>
      <c r="BK103" s="219">
        <f>ROUND(I103*H103,2)</f>
        <v>0</v>
      </c>
      <c r="BL103" s="20" t="s">
        <v>133</v>
      </c>
      <c r="BM103" s="218" t="s">
        <v>715</v>
      </c>
    </row>
    <row r="104" s="2" customFormat="1">
      <c r="A104" s="41"/>
      <c r="B104" s="42"/>
      <c r="C104" s="43"/>
      <c r="D104" s="264" t="s">
        <v>152</v>
      </c>
      <c r="E104" s="43"/>
      <c r="F104" s="265" t="s">
        <v>716</v>
      </c>
      <c r="G104" s="43"/>
      <c r="H104" s="43"/>
      <c r="I104" s="266"/>
      <c r="J104" s="43"/>
      <c r="K104" s="43"/>
      <c r="L104" s="47"/>
      <c r="M104" s="267"/>
      <c r="N104" s="268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152</v>
      </c>
      <c r="AU104" s="20" t="s">
        <v>78</v>
      </c>
    </row>
    <row r="105" s="13" customFormat="1">
      <c r="A105" s="13"/>
      <c r="B105" s="220"/>
      <c r="C105" s="221"/>
      <c r="D105" s="222" t="s">
        <v>134</v>
      </c>
      <c r="E105" s="223" t="s">
        <v>19</v>
      </c>
      <c r="F105" s="224" t="s">
        <v>717</v>
      </c>
      <c r="G105" s="221"/>
      <c r="H105" s="225">
        <v>4.3200000000000003</v>
      </c>
      <c r="I105" s="226"/>
      <c r="J105" s="221"/>
      <c r="K105" s="221"/>
      <c r="L105" s="227"/>
      <c r="M105" s="228"/>
      <c r="N105" s="229"/>
      <c r="O105" s="229"/>
      <c r="P105" s="229"/>
      <c r="Q105" s="229"/>
      <c r="R105" s="229"/>
      <c r="S105" s="229"/>
      <c r="T105" s="230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1" t="s">
        <v>134</v>
      </c>
      <c r="AU105" s="231" t="s">
        <v>78</v>
      </c>
      <c r="AV105" s="13" t="s">
        <v>78</v>
      </c>
      <c r="AW105" s="13" t="s">
        <v>135</v>
      </c>
      <c r="AX105" s="13" t="s">
        <v>68</v>
      </c>
      <c r="AY105" s="231" t="s">
        <v>126</v>
      </c>
    </row>
    <row r="106" s="13" customFormat="1">
      <c r="A106" s="13"/>
      <c r="B106" s="220"/>
      <c r="C106" s="221"/>
      <c r="D106" s="222" t="s">
        <v>134</v>
      </c>
      <c r="E106" s="223" t="s">
        <v>19</v>
      </c>
      <c r="F106" s="224" t="s">
        <v>718</v>
      </c>
      <c r="G106" s="221"/>
      <c r="H106" s="225">
        <v>9.2159999999999993</v>
      </c>
      <c r="I106" s="226"/>
      <c r="J106" s="221"/>
      <c r="K106" s="221"/>
      <c r="L106" s="227"/>
      <c r="M106" s="228"/>
      <c r="N106" s="229"/>
      <c r="O106" s="229"/>
      <c r="P106" s="229"/>
      <c r="Q106" s="229"/>
      <c r="R106" s="229"/>
      <c r="S106" s="229"/>
      <c r="T106" s="230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1" t="s">
        <v>134</v>
      </c>
      <c r="AU106" s="231" t="s">
        <v>78</v>
      </c>
      <c r="AV106" s="13" t="s">
        <v>78</v>
      </c>
      <c r="AW106" s="13" t="s">
        <v>135</v>
      </c>
      <c r="AX106" s="13" t="s">
        <v>68</v>
      </c>
      <c r="AY106" s="231" t="s">
        <v>126</v>
      </c>
    </row>
    <row r="107" s="16" customFormat="1">
      <c r="A107" s="16"/>
      <c r="B107" s="253"/>
      <c r="C107" s="254"/>
      <c r="D107" s="222" t="s">
        <v>134</v>
      </c>
      <c r="E107" s="255" t="s">
        <v>19</v>
      </c>
      <c r="F107" s="256" t="s">
        <v>139</v>
      </c>
      <c r="G107" s="254"/>
      <c r="H107" s="257">
        <v>13.536</v>
      </c>
      <c r="I107" s="258"/>
      <c r="J107" s="254"/>
      <c r="K107" s="254"/>
      <c r="L107" s="259"/>
      <c r="M107" s="260"/>
      <c r="N107" s="261"/>
      <c r="O107" s="261"/>
      <c r="P107" s="261"/>
      <c r="Q107" s="261"/>
      <c r="R107" s="261"/>
      <c r="S107" s="261"/>
      <c r="T107" s="262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T107" s="263" t="s">
        <v>134</v>
      </c>
      <c r="AU107" s="263" t="s">
        <v>78</v>
      </c>
      <c r="AV107" s="16" t="s">
        <v>133</v>
      </c>
      <c r="AW107" s="16" t="s">
        <v>135</v>
      </c>
      <c r="AX107" s="16" t="s">
        <v>76</v>
      </c>
      <c r="AY107" s="263" t="s">
        <v>126</v>
      </c>
    </row>
    <row r="108" s="2" customFormat="1" ht="24.15" customHeight="1">
      <c r="A108" s="41"/>
      <c r="B108" s="42"/>
      <c r="C108" s="207" t="s">
        <v>145</v>
      </c>
      <c r="D108" s="207" t="s">
        <v>128</v>
      </c>
      <c r="E108" s="208" t="s">
        <v>719</v>
      </c>
      <c r="F108" s="209" t="s">
        <v>720</v>
      </c>
      <c r="G108" s="210" t="s">
        <v>165</v>
      </c>
      <c r="H108" s="211">
        <v>42.237000000000002</v>
      </c>
      <c r="I108" s="212"/>
      <c r="J108" s="213">
        <f>ROUND(I108*H108,2)</f>
        <v>0</v>
      </c>
      <c r="K108" s="209" t="s">
        <v>150</v>
      </c>
      <c r="L108" s="47"/>
      <c r="M108" s="214" t="s">
        <v>19</v>
      </c>
      <c r="N108" s="215" t="s">
        <v>39</v>
      </c>
      <c r="O108" s="87"/>
      <c r="P108" s="216">
        <f>O108*H108</f>
        <v>0</v>
      </c>
      <c r="Q108" s="216">
        <v>0</v>
      </c>
      <c r="R108" s="216">
        <f>Q108*H108</f>
        <v>0</v>
      </c>
      <c r="S108" s="216">
        <v>0</v>
      </c>
      <c r="T108" s="217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18" t="s">
        <v>133</v>
      </c>
      <c r="AT108" s="218" t="s">
        <v>128</v>
      </c>
      <c r="AU108" s="218" t="s">
        <v>78</v>
      </c>
      <c r="AY108" s="20" t="s">
        <v>126</v>
      </c>
      <c r="BE108" s="219">
        <f>IF(N108="základní",J108,0)</f>
        <v>0</v>
      </c>
      <c r="BF108" s="219">
        <f>IF(N108="snížená",J108,0)</f>
        <v>0</v>
      </c>
      <c r="BG108" s="219">
        <f>IF(N108="zákl. přenesená",J108,0)</f>
        <v>0</v>
      </c>
      <c r="BH108" s="219">
        <f>IF(N108="sníž. přenesená",J108,0)</f>
        <v>0</v>
      </c>
      <c r="BI108" s="219">
        <f>IF(N108="nulová",J108,0)</f>
        <v>0</v>
      </c>
      <c r="BJ108" s="20" t="s">
        <v>76</v>
      </c>
      <c r="BK108" s="219">
        <f>ROUND(I108*H108,2)</f>
        <v>0</v>
      </c>
      <c r="BL108" s="20" t="s">
        <v>133</v>
      </c>
      <c r="BM108" s="218" t="s">
        <v>721</v>
      </c>
    </row>
    <row r="109" s="2" customFormat="1">
      <c r="A109" s="41"/>
      <c r="B109" s="42"/>
      <c r="C109" s="43"/>
      <c r="D109" s="264" t="s">
        <v>152</v>
      </c>
      <c r="E109" s="43"/>
      <c r="F109" s="265" t="s">
        <v>722</v>
      </c>
      <c r="G109" s="43"/>
      <c r="H109" s="43"/>
      <c r="I109" s="266"/>
      <c r="J109" s="43"/>
      <c r="K109" s="43"/>
      <c r="L109" s="47"/>
      <c r="M109" s="267"/>
      <c r="N109" s="268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152</v>
      </c>
      <c r="AU109" s="20" t="s">
        <v>78</v>
      </c>
    </row>
    <row r="110" s="13" customFormat="1">
      <c r="A110" s="13"/>
      <c r="B110" s="220"/>
      <c r="C110" s="221"/>
      <c r="D110" s="222" t="s">
        <v>134</v>
      </c>
      <c r="E110" s="223" t="s">
        <v>19</v>
      </c>
      <c r="F110" s="224" t="s">
        <v>700</v>
      </c>
      <c r="G110" s="221"/>
      <c r="H110" s="225">
        <v>42.237000000000002</v>
      </c>
      <c r="I110" s="226"/>
      <c r="J110" s="221"/>
      <c r="K110" s="221"/>
      <c r="L110" s="227"/>
      <c r="M110" s="228"/>
      <c r="N110" s="229"/>
      <c r="O110" s="229"/>
      <c r="P110" s="229"/>
      <c r="Q110" s="229"/>
      <c r="R110" s="229"/>
      <c r="S110" s="229"/>
      <c r="T110" s="230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1" t="s">
        <v>134</v>
      </c>
      <c r="AU110" s="231" t="s">
        <v>78</v>
      </c>
      <c r="AV110" s="13" t="s">
        <v>78</v>
      </c>
      <c r="AW110" s="13" t="s">
        <v>135</v>
      </c>
      <c r="AX110" s="13" t="s">
        <v>76</v>
      </c>
      <c r="AY110" s="231" t="s">
        <v>126</v>
      </c>
    </row>
    <row r="111" s="12" customFormat="1" ht="22.8" customHeight="1">
      <c r="A111" s="12"/>
      <c r="B111" s="191"/>
      <c r="C111" s="192"/>
      <c r="D111" s="193" t="s">
        <v>67</v>
      </c>
      <c r="E111" s="205" t="s">
        <v>78</v>
      </c>
      <c r="F111" s="205" t="s">
        <v>319</v>
      </c>
      <c r="G111" s="192"/>
      <c r="H111" s="192"/>
      <c r="I111" s="195"/>
      <c r="J111" s="206">
        <f>BK111</f>
        <v>0</v>
      </c>
      <c r="K111" s="192"/>
      <c r="L111" s="197"/>
      <c r="M111" s="198"/>
      <c r="N111" s="199"/>
      <c r="O111" s="199"/>
      <c r="P111" s="200">
        <f>SUM(P112:P146)</f>
        <v>0</v>
      </c>
      <c r="Q111" s="199"/>
      <c r="R111" s="200">
        <f>SUM(R112:R146)</f>
        <v>107.87844817999999</v>
      </c>
      <c r="S111" s="199"/>
      <c r="T111" s="201">
        <f>SUM(T112:T146)</f>
        <v>0</v>
      </c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R111" s="202" t="s">
        <v>76</v>
      </c>
      <c r="AT111" s="203" t="s">
        <v>67</v>
      </c>
      <c r="AU111" s="203" t="s">
        <v>76</v>
      </c>
      <c r="AY111" s="202" t="s">
        <v>126</v>
      </c>
      <c r="BK111" s="204">
        <f>SUM(BK112:BK146)</f>
        <v>0</v>
      </c>
    </row>
    <row r="112" s="2" customFormat="1" ht="24.15" customHeight="1">
      <c r="A112" s="41"/>
      <c r="B112" s="42"/>
      <c r="C112" s="207" t="s">
        <v>171</v>
      </c>
      <c r="D112" s="207" t="s">
        <v>128</v>
      </c>
      <c r="E112" s="208" t="s">
        <v>723</v>
      </c>
      <c r="F112" s="209" t="s">
        <v>724</v>
      </c>
      <c r="G112" s="210" t="s">
        <v>158</v>
      </c>
      <c r="H112" s="211">
        <v>72</v>
      </c>
      <c r="I112" s="212"/>
      <c r="J112" s="213">
        <f>ROUND(I112*H112,2)</f>
        <v>0</v>
      </c>
      <c r="K112" s="209" t="s">
        <v>150</v>
      </c>
      <c r="L112" s="47"/>
      <c r="M112" s="214" t="s">
        <v>19</v>
      </c>
      <c r="N112" s="215" t="s">
        <v>39</v>
      </c>
      <c r="O112" s="87"/>
      <c r="P112" s="216">
        <f>O112*H112</f>
        <v>0</v>
      </c>
      <c r="Q112" s="216">
        <v>0.00032000000000000003</v>
      </c>
      <c r="R112" s="216">
        <f>Q112*H112</f>
        <v>0.023040000000000001</v>
      </c>
      <c r="S112" s="216">
        <v>0</v>
      </c>
      <c r="T112" s="217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18" t="s">
        <v>133</v>
      </c>
      <c r="AT112" s="218" t="s">
        <v>128</v>
      </c>
      <c r="AU112" s="218" t="s">
        <v>78</v>
      </c>
      <c r="AY112" s="20" t="s">
        <v>126</v>
      </c>
      <c r="BE112" s="219">
        <f>IF(N112="základní",J112,0)</f>
        <v>0</v>
      </c>
      <c r="BF112" s="219">
        <f>IF(N112="snížená",J112,0)</f>
        <v>0</v>
      </c>
      <c r="BG112" s="219">
        <f>IF(N112="zákl. přenesená",J112,0)</f>
        <v>0</v>
      </c>
      <c r="BH112" s="219">
        <f>IF(N112="sníž. přenesená",J112,0)</f>
        <v>0</v>
      </c>
      <c r="BI112" s="219">
        <f>IF(N112="nulová",J112,0)</f>
        <v>0</v>
      </c>
      <c r="BJ112" s="20" t="s">
        <v>76</v>
      </c>
      <c r="BK112" s="219">
        <f>ROUND(I112*H112,2)</f>
        <v>0</v>
      </c>
      <c r="BL112" s="20" t="s">
        <v>133</v>
      </c>
      <c r="BM112" s="218" t="s">
        <v>725</v>
      </c>
    </row>
    <row r="113" s="2" customFormat="1">
      <c r="A113" s="41"/>
      <c r="B113" s="42"/>
      <c r="C113" s="43"/>
      <c r="D113" s="264" t="s">
        <v>152</v>
      </c>
      <c r="E113" s="43"/>
      <c r="F113" s="265" t="s">
        <v>726</v>
      </c>
      <c r="G113" s="43"/>
      <c r="H113" s="43"/>
      <c r="I113" s="266"/>
      <c r="J113" s="43"/>
      <c r="K113" s="43"/>
      <c r="L113" s="47"/>
      <c r="M113" s="267"/>
      <c r="N113" s="268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0" t="s">
        <v>152</v>
      </c>
      <c r="AU113" s="20" t="s">
        <v>78</v>
      </c>
    </row>
    <row r="114" s="13" customFormat="1">
      <c r="A114" s="13"/>
      <c r="B114" s="220"/>
      <c r="C114" s="221"/>
      <c r="D114" s="222" t="s">
        <v>134</v>
      </c>
      <c r="E114" s="223" t="s">
        <v>19</v>
      </c>
      <c r="F114" s="224" t="s">
        <v>727</v>
      </c>
      <c r="G114" s="221"/>
      <c r="H114" s="225">
        <v>10</v>
      </c>
      <c r="I114" s="226"/>
      <c r="J114" s="221"/>
      <c r="K114" s="221"/>
      <c r="L114" s="227"/>
      <c r="M114" s="228"/>
      <c r="N114" s="229"/>
      <c r="O114" s="229"/>
      <c r="P114" s="229"/>
      <c r="Q114" s="229"/>
      <c r="R114" s="229"/>
      <c r="S114" s="229"/>
      <c r="T114" s="230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1" t="s">
        <v>134</v>
      </c>
      <c r="AU114" s="231" t="s">
        <v>78</v>
      </c>
      <c r="AV114" s="13" t="s">
        <v>78</v>
      </c>
      <c r="AW114" s="13" t="s">
        <v>135</v>
      </c>
      <c r="AX114" s="13" t="s">
        <v>68</v>
      </c>
      <c r="AY114" s="231" t="s">
        <v>126</v>
      </c>
    </row>
    <row r="115" s="13" customFormat="1">
      <c r="A115" s="13"/>
      <c r="B115" s="220"/>
      <c r="C115" s="221"/>
      <c r="D115" s="222" t="s">
        <v>134</v>
      </c>
      <c r="E115" s="223" t="s">
        <v>19</v>
      </c>
      <c r="F115" s="224" t="s">
        <v>728</v>
      </c>
      <c r="G115" s="221"/>
      <c r="H115" s="225">
        <v>5</v>
      </c>
      <c r="I115" s="226"/>
      <c r="J115" s="221"/>
      <c r="K115" s="221"/>
      <c r="L115" s="227"/>
      <c r="M115" s="228"/>
      <c r="N115" s="229"/>
      <c r="O115" s="229"/>
      <c r="P115" s="229"/>
      <c r="Q115" s="229"/>
      <c r="R115" s="229"/>
      <c r="S115" s="229"/>
      <c r="T115" s="230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1" t="s">
        <v>134</v>
      </c>
      <c r="AU115" s="231" t="s">
        <v>78</v>
      </c>
      <c r="AV115" s="13" t="s">
        <v>78</v>
      </c>
      <c r="AW115" s="13" t="s">
        <v>135</v>
      </c>
      <c r="AX115" s="13" t="s">
        <v>68</v>
      </c>
      <c r="AY115" s="231" t="s">
        <v>126</v>
      </c>
    </row>
    <row r="116" s="13" customFormat="1">
      <c r="A116" s="13"/>
      <c r="B116" s="220"/>
      <c r="C116" s="221"/>
      <c r="D116" s="222" t="s">
        <v>134</v>
      </c>
      <c r="E116" s="223" t="s">
        <v>19</v>
      </c>
      <c r="F116" s="224" t="s">
        <v>729</v>
      </c>
      <c r="G116" s="221"/>
      <c r="H116" s="225">
        <v>8</v>
      </c>
      <c r="I116" s="226"/>
      <c r="J116" s="221"/>
      <c r="K116" s="221"/>
      <c r="L116" s="227"/>
      <c r="M116" s="228"/>
      <c r="N116" s="229"/>
      <c r="O116" s="229"/>
      <c r="P116" s="229"/>
      <c r="Q116" s="229"/>
      <c r="R116" s="229"/>
      <c r="S116" s="229"/>
      <c r="T116" s="230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1" t="s">
        <v>134</v>
      </c>
      <c r="AU116" s="231" t="s">
        <v>78</v>
      </c>
      <c r="AV116" s="13" t="s">
        <v>78</v>
      </c>
      <c r="AW116" s="13" t="s">
        <v>135</v>
      </c>
      <c r="AX116" s="13" t="s">
        <v>68</v>
      </c>
      <c r="AY116" s="231" t="s">
        <v>126</v>
      </c>
    </row>
    <row r="117" s="13" customFormat="1">
      <c r="A117" s="13"/>
      <c r="B117" s="220"/>
      <c r="C117" s="221"/>
      <c r="D117" s="222" t="s">
        <v>134</v>
      </c>
      <c r="E117" s="223" t="s">
        <v>19</v>
      </c>
      <c r="F117" s="224" t="s">
        <v>730</v>
      </c>
      <c r="G117" s="221"/>
      <c r="H117" s="225">
        <v>5</v>
      </c>
      <c r="I117" s="226"/>
      <c r="J117" s="221"/>
      <c r="K117" s="221"/>
      <c r="L117" s="227"/>
      <c r="M117" s="228"/>
      <c r="N117" s="229"/>
      <c r="O117" s="229"/>
      <c r="P117" s="229"/>
      <c r="Q117" s="229"/>
      <c r="R117" s="229"/>
      <c r="S117" s="229"/>
      <c r="T117" s="230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1" t="s">
        <v>134</v>
      </c>
      <c r="AU117" s="231" t="s">
        <v>78</v>
      </c>
      <c r="AV117" s="13" t="s">
        <v>78</v>
      </c>
      <c r="AW117" s="13" t="s">
        <v>135</v>
      </c>
      <c r="AX117" s="13" t="s">
        <v>68</v>
      </c>
      <c r="AY117" s="231" t="s">
        <v>126</v>
      </c>
    </row>
    <row r="118" s="13" customFormat="1">
      <c r="A118" s="13"/>
      <c r="B118" s="220"/>
      <c r="C118" s="221"/>
      <c r="D118" s="222" t="s">
        <v>134</v>
      </c>
      <c r="E118" s="223" t="s">
        <v>19</v>
      </c>
      <c r="F118" s="224" t="s">
        <v>731</v>
      </c>
      <c r="G118" s="221"/>
      <c r="H118" s="225">
        <v>32</v>
      </c>
      <c r="I118" s="226"/>
      <c r="J118" s="221"/>
      <c r="K118" s="221"/>
      <c r="L118" s="227"/>
      <c r="M118" s="228"/>
      <c r="N118" s="229"/>
      <c r="O118" s="229"/>
      <c r="P118" s="229"/>
      <c r="Q118" s="229"/>
      <c r="R118" s="229"/>
      <c r="S118" s="229"/>
      <c r="T118" s="230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1" t="s">
        <v>134</v>
      </c>
      <c r="AU118" s="231" t="s">
        <v>78</v>
      </c>
      <c r="AV118" s="13" t="s">
        <v>78</v>
      </c>
      <c r="AW118" s="13" t="s">
        <v>135</v>
      </c>
      <c r="AX118" s="13" t="s">
        <v>68</v>
      </c>
      <c r="AY118" s="231" t="s">
        <v>126</v>
      </c>
    </row>
    <row r="119" s="13" customFormat="1">
      <c r="A119" s="13"/>
      <c r="B119" s="220"/>
      <c r="C119" s="221"/>
      <c r="D119" s="222" t="s">
        <v>134</v>
      </c>
      <c r="E119" s="223" t="s">
        <v>19</v>
      </c>
      <c r="F119" s="224" t="s">
        <v>732</v>
      </c>
      <c r="G119" s="221"/>
      <c r="H119" s="225">
        <v>12</v>
      </c>
      <c r="I119" s="226"/>
      <c r="J119" s="221"/>
      <c r="K119" s="221"/>
      <c r="L119" s="227"/>
      <c r="M119" s="228"/>
      <c r="N119" s="229"/>
      <c r="O119" s="229"/>
      <c r="P119" s="229"/>
      <c r="Q119" s="229"/>
      <c r="R119" s="229"/>
      <c r="S119" s="229"/>
      <c r="T119" s="230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1" t="s">
        <v>134</v>
      </c>
      <c r="AU119" s="231" t="s">
        <v>78</v>
      </c>
      <c r="AV119" s="13" t="s">
        <v>78</v>
      </c>
      <c r="AW119" s="13" t="s">
        <v>135</v>
      </c>
      <c r="AX119" s="13" t="s">
        <v>68</v>
      </c>
      <c r="AY119" s="231" t="s">
        <v>126</v>
      </c>
    </row>
    <row r="120" s="16" customFormat="1">
      <c r="A120" s="16"/>
      <c r="B120" s="253"/>
      <c r="C120" s="254"/>
      <c r="D120" s="222" t="s">
        <v>134</v>
      </c>
      <c r="E120" s="255" t="s">
        <v>19</v>
      </c>
      <c r="F120" s="256" t="s">
        <v>139</v>
      </c>
      <c r="G120" s="254"/>
      <c r="H120" s="257">
        <v>72</v>
      </c>
      <c r="I120" s="258"/>
      <c r="J120" s="254"/>
      <c r="K120" s="254"/>
      <c r="L120" s="259"/>
      <c r="M120" s="260"/>
      <c r="N120" s="261"/>
      <c r="O120" s="261"/>
      <c r="P120" s="261"/>
      <c r="Q120" s="261"/>
      <c r="R120" s="261"/>
      <c r="S120" s="261"/>
      <c r="T120" s="262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T120" s="263" t="s">
        <v>134</v>
      </c>
      <c r="AU120" s="263" t="s">
        <v>78</v>
      </c>
      <c r="AV120" s="16" t="s">
        <v>133</v>
      </c>
      <c r="AW120" s="16" t="s">
        <v>135</v>
      </c>
      <c r="AX120" s="16" t="s">
        <v>76</v>
      </c>
      <c r="AY120" s="263" t="s">
        <v>126</v>
      </c>
    </row>
    <row r="121" s="2" customFormat="1" ht="21.75" customHeight="1">
      <c r="A121" s="41"/>
      <c r="B121" s="42"/>
      <c r="C121" s="207" t="s">
        <v>151</v>
      </c>
      <c r="D121" s="207" t="s">
        <v>128</v>
      </c>
      <c r="E121" s="208" t="s">
        <v>733</v>
      </c>
      <c r="F121" s="209" t="s">
        <v>734</v>
      </c>
      <c r="G121" s="210" t="s">
        <v>165</v>
      </c>
      <c r="H121" s="211">
        <v>24.077999999999999</v>
      </c>
      <c r="I121" s="212"/>
      <c r="J121" s="213">
        <f>ROUND(I121*H121,2)</f>
        <v>0</v>
      </c>
      <c r="K121" s="209" t="s">
        <v>150</v>
      </c>
      <c r="L121" s="47"/>
      <c r="M121" s="214" t="s">
        <v>19</v>
      </c>
      <c r="N121" s="215" t="s">
        <v>39</v>
      </c>
      <c r="O121" s="87"/>
      <c r="P121" s="216">
        <f>O121*H121</f>
        <v>0</v>
      </c>
      <c r="Q121" s="216">
        <v>2.5018699999999998</v>
      </c>
      <c r="R121" s="216">
        <f>Q121*H121</f>
        <v>60.240025859999996</v>
      </c>
      <c r="S121" s="216">
        <v>0</v>
      </c>
      <c r="T121" s="217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18" t="s">
        <v>133</v>
      </c>
      <c r="AT121" s="218" t="s">
        <v>128</v>
      </c>
      <c r="AU121" s="218" t="s">
        <v>78</v>
      </c>
      <c r="AY121" s="20" t="s">
        <v>126</v>
      </c>
      <c r="BE121" s="219">
        <f>IF(N121="základní",J121,0)</f>
        <v>0</v>
      </c>
      <c r="BF121" s="219">
        <f>IF(N121="snížená",J121,0)</f>
        <v>0</v>
      </c>
      <c r="BG121" s="219">
        <f>IF(N121="zákl. přenesená",J121,0)</f>
        <v>0</v>
      </c>
      <c r="BH121" s="219">
        <f>IF(N121="sníž. přenesená",J121,0)</f>
        <v>0</v>
      </c>
      <c r="BI121" s="219">
        <f>IF(N121="nulová",J121,0)</f>
        <v>0</v>
      </c>
      <c r="BJ121" s="20" t="s">
        <v>76</v>
      </c>
      <c r="BK121" s="219">
        <f>ROUND(I121*H121,2)</f>
        <v>0</v>
      </c>
      <c r="BL121" s="20" t="s">
        <v>133</v>
      </c>
      <c r="BM121" s="218" t="s">
        <v>735</v>
      </c>
    </row>
    <row r="122" s="2" customFormat="1">
      <c r="A122" s="41"/>
      <c r="B122" s="42"/>
      <c r="C122" s="43"/>
      <c r="D122" s="264" t="s">
        <v>152</v>
      </c>
      <c r="E122" s="43"/>
      <c r="F122" s="265" t="s">
        <v>736</v>
      </c>
      <c r="G122" s="43"/>
      <c r="H122" s="43"/>
      <c r="I122" s="266"/>
      <c r="J122" s="43"/>
      <c r="K122" s="43"/>
      <c r="L122" s="47"/>
      <c r="M122" s="267"/>
      <c r="N122" s="268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152</v>
      </c>
      <c r="AU122" s="20" t="s">
        <v>78</v>
      </c>
    </row>
    <row r="123" s="2" customFormat="1" ht="16.5" customHeight="1">
      <c r="A123" s="41"/>
      <c r="B123" s="42"/>
      <c r="C123" s="207" t="s">
        <v>188</v>
      </c>
      <c r="D123" s="207" t="s">
        <v>128</v>
      </c>
      <c r="E123" s="208" t="s">
        <v>737</v>
      </c>
      <c r="F123" s="209" t="s">
        <v>738</v>
      </c>
      <c r="G123" s="210" t="s">
        <v>196</v>
      </c>
      <c r="H123" s="211">
        <v>5.5</v>
      </c>
      <c r="I123" s="212"/>
      <c r="J123" s="213">
        <f>ROUND(I123*H123,2)</f>
        <v>0</v>
      </c>
      <c r="K123" s="209" t="s">
        <v>19</v>
      </c>
      <c r="L123" s="47"/>
      <c r="M123" s="214" t="s">
        <v>19</v>
      </c>
      <c r="N123" s="215" t="s">
        <v>39</v>
      </c>
      <c r="O123" s="87"/>
      <c r="P123" s="216">
        <f>O123*H123</f>
        <v>0</v>
      </c>
      <c r="Q123" s="216">
        <v>0</v>
      </c>
      <c r="R123" s="216">
        <f>Q123*H123</f>
        <v>0</v>
      </c>
      <c r="S123" s="216">
        <v>0</v>
      </c>
      <c r="T123" s="217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18" t="s">
        <v>133</v>
      </c>
      <c r="AT123" s="218" t="s">
        <v>128</v>
      </c>
      <c r="AU123" s="218" t="s">
        <v>78</v>
      </c>
      <c r="AY123" s="20" t="s">
        <v>126</v>
      </c>
      <c r="BE123" s="219">
        <f>IF(N123="základní",J123,0)</f>
        <v>0</v>
      </c>
      <c r="BF123" s="219">
        <f>IF(N123="snížená",J123,0)</f>
        <v>0</v>
      </c>
      <c r="BG123" s="219">
        <f>IF(N123="zákl. přenesená",J123,0)</f>
        <v>0</v>
      </c>
      <c r="BH123" s="219">
        <f>IF(N123="sníž. přenesená",J123,0)</f>
        <v>0</v>
      </c>
      <c r="BI123" s="219">
        <f>IF(N123="nulová",J123,0)</f>
        <v>0</v>
      </c>
      <c r="BJ123" s="20" t="s">
        <v>76</v>
      </c>
      <c r="BK123" s="219">
        <f>ROUND(I123*H123,2)</f>
        <v>0</v>
      </c>
      <c r="BL123" s="20" t="s">
        <v>133</v>
      </c>
      <c r="BM123" s="218" t="s">
        <v>739</v>
      </c>
    </row>
    <row r="124" s="2" customFormat="1" ht="21.75" customHeight="1">
      <c r="A124" s="41"/>
      <c r="B124" s="42"/>
      <c r="C124" s="207" t="s">
        <v>159</v>
      </c>
      <c r="D124" s="207" t="s">
        <v>128</v>
      </c>
      <c r="E124" s="208" t="s">
        <v>740</v>
      </c>
      <c r="F124" s="209" t="s">
        <v>741</v>
      </c>
      <c r="G124" s="210" t="s">
        <v>165</v>
      </c>
      <c r="H124" s="211">
        <v>13.536</v>
      </c>
      <c r="I124" s="212"/>
      <c r="J124" s="213">
        <f>ROUND(I124*H124,2)</f>
        <v>0</v>
      </c>
      <c r="K124" s="209" t="s">
        <v>150</v>
      </c>
      <c r="L124" s="47"/>
      <c r="M124" s="214" t="s">
        <v>19</v>
      </c>
      <c r="N124" s="215" t="s">
        <v>39</v>
      </c>
      <c r="O124" s="87"/>
      <c r="P124" s="216">
        <f>O124*H124</f>
        <v>0</v>
      </c>
      <c r="Q124" s="216">
        <v>2.5018699999999998</v>
      </c>
      <c r="R124" s="216">
        <f>Q124*H124</f>
        <v>33.865312319999994</v>
      </c>
      <c r="S124" s="216">
        <v>0</v>
      </c>
      <c r="T124" s="217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18" t="s">
        <v>133</v>
      </c>
      <c r="AT124" s="218" t="s">
        <v>128</v>
      </c>
      <c r="AU124" s="218" t="s">
        <v>78</v>
      </c>
      <c r="AY124" s="20" t="s">
        <v>126</v>
      </c>
      <c r="BE124" s="219">
        <f>IF(N124="základní",J124,0)</f>
        <v>0</v>
      </c>
      <c r="BF124" s="219">
        <f>IF(N124="snížená",J124,0)</f>
        <v>0</v>
      </c>
      <c r="BG124" s="219">
        <f>IF(N124="zákl. přenesená",J124,0)</f>
        <v>0</v>
      </c>
      <c r="BH124" s="219">
        <f>IF(N124="sníž. přenesená",J124,0)</f>
        <v>0</v>
      </c>
      <c r="BI124" s="219">
        <f>IF(N124="nulová",J124,0)</f>
        <v>0</v>
      </c>
      <c r="BJ124" s="20" t="s">
        <v>76</v>
      </c>
      <c r="BK124" s="219">
        <f>ROUND(I124*H124,2)</f>
        <v>0</v>
      </c>
      <c r="BL124" s="20" t="s">
        <v>133</v>
      </c>
      <c r="BM124" s="218" t="s">
        <v>742</v>
      </c>
    </row>
    <row r="125" s="2" customFormat="1">
      <c r="A125" s="41"/>
      <c r="B125" s="42"/>
      <c r="C125" s="43"/>
      <c r="D125" s="264" t="s">
        <v>152</v>
      </c>
      <c r="E125" s="43"/>
      <c r="F125" s="265" t="s">
        <v>743</v>
      </c>
      <c r="G125" s="43"/>
      <c r="H125" s="43"/>
      <c r="I125" s="266"/>
      <c r="J125" s="43"/>
      <c r="K125" s="43"/>
      <c r="L125" s="47"/>
      <c r="M125" s="267"/>
      <c r="N125" s="268"/>
      <c r="O125" s="87"/>
      <c r="P125" s="87"/>
      <c r="Q125" s="87"/>
      <c r="R125" s="87"/>
      <c r="S125" s="87"/>
      <c r="T125" s="88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20" t="s">
        <v>152</v>
      </c>
      <c r="AU125" s="20" t="s">
        <v>78</v>
      </c>
    </row>
    <row r="126" s="2" customFormat="1" ht="21.75" customHeight="1">
      <c r="A126" s="41"/>
      <c r="B126" s="42"/>
      <c r="C126" s="207" t="s">
        <v>200</v>
      </c>
      <c r="D126" s="207" t="s">
        <v>128</v>
      </c>
      <c r="E126" s="208" t="s">
        <v>744</v>
      </c>
      <c r="F126" s="209" t="s">
        <v>745</v>
      </c>
      <c r="G126" s="210" t="s">
        <v>746</v>
      </c>
      <c r="H126" s="211">
        <v>16</v>
      </c>
      <c r="I126" s="212"/>
      <c r="J126" s="213">
        <f>ROUND(I126*H126,2)</f>
        <v>0</v>
      </c>
      <c r="K126" s="209" t="s">
        <v>150</v>
      </c>
      <c r="L126" s="47"/>
      <c r="M126" s="214" t="s">
        <v>19</v>
      </c>
      <c r="N126" s="215" t="s">
        <v>39</v>
      </c>
      <c r="O126" s="87"/>
      <c r="P126" s="216">
        <f>O126*H126</f>
        <v>0</v>
      </c>
      <c r="Q126" s="216">
        <v>4.0000000000000003E-05</v>
      </c>
      <c r="R126" s="216">
        <f>Q126*H126</f>
        <v>0.00064000000000000005</v>
      </c>
      <c r="S126" s="216">
        <v>0</v>
      </c>
      <c r="T126" s="217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18" t="s">
        <v>133</v>
      </c>
      <c r="AT126" s="218" t="s">
        <v>128</v>
      </c>
      <c r="AU126" s="218" t="s">
        <v>78</v>
      </c>
      <c r="AY126" s="20" t="s">
        <v>126</v>
      </c>
      <c r="BE126" s="219">
        <f>IF(N126="základní",J126,0)</f>
        <v>0</v>
      </c>
      <c r="BF126" s="219">
        <f>IF(N126="snížená",J126,0)</f>
        <v>0</v>
      </c>
      <c r="BG126" s="219">
        <f>IF(N126="zákl. přenesená",J126,0)</f>
        <v>0</v>
      </c>
      <c r="BH126" s="219">
        <f>IF(N126="sníž. přenesená",J126,0)</f>
        <v>0</v>
      </c>
      <c r="BI126" s="219">
        <f>IF(N126="nulová",J126,0)</f>
        <v>0</v>
      </c>
      <c r="BJ126" s="20" t="s">
        <v>76</v>
      </c>
      <c r="BK126" s="219">
        <f>ROUND(I126*H126,2)</f>
        <v>0</v>
      </c>
      <c r="BL126" s="20" t="s">
        <v>133</v>
      </c>
      <c r="BM126" s="218" t="s">
        <v>747</v>
      </c>
    </row>
    <row r="127" s="2" customFormat="1">
      <c r="A127" s="41"/>
      <c r="B127" s="42"/>
      <c r="C127" s="43"/>
      <c r="D127" s="264" t="s">
        <v>152</v>
      </c>
      <c r="E127" s="43"/>
      <c r="F127" s="265" t="s">
        <v>748</v>
      </c>
      <c r="G127" s="43"/>
      <c r="H127" s="43"/>
      <c r="I127" s="266"/>
      <c r="J127" s="43"/>
      <c r="K127" s="43"/>
      <c r="L127" s="47"/>
      <c r="M127" s="267"/>
      <c r="N127" s="268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152</v>
      </c>
      <c r="AU127" s="20" t="s">
        <v>78</v>
      </c>
    </row>
    <row r="128" s="2" customFormat="1" ht="16.5" customHeight="1">
      <c r="A128" s="41"/>
      <c r="B128" s="42"/>
      <c r="C128" s="269" t="s">
        <v>8</v>
      </c>
      <c r="D128" s="269" t="s">
        <v>222</v>
      </c>
      <c r="E128" s="270" t="s">
        <v>749</v>
      </c>
      <c r="F128" s="271" t="s">
        <v>750</v>
      </c>
      <c r="G128" s="272" t="s">
        <v>196</v>
      </c>
      <c r="H128" s="273">
        <v>6.9669999999999996</v>
      </c>
      <c r="I128" s="274"/>
      <c r="J128" s="275">
        <f>ROUND(I128*H128,2)</f>
        <v>0</v>
      </c>
      <c r="K128" s="271" t="s">
        <v>150</v>
      </c>
      <c r="L128" s="276"/>
      <c r="M128" s="277" t="s">
        <v>19</v>
      </c>
      <c r="N128" s="278" t="s">
        <v>39</v>
      </c>
      <c r="O128" s="87"/>
      <c r="P128" s="216">
        <f>O128*H128</f>
        <v>0</v>
      </c>
      <c r="Q128" s="216">
        <v>1</v>
      </c>
      <c r="R128" s="216">
        <f>Q128*H128</f>
        <v>6.9669999999999996</v>
      </c>
      <c r="S128" s="216">
        <v>0</v>
      </c>
      <c r="T128" s="217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18" t="s">
        <v>151</v>
      </c>
      <c r="AT128" s="218" t="s">
        <v>222</v>
      </c>
      <c r="AU128" s="218" t="s">
        <v>78</v>
      </c>
      <c r="AY128" s="20" t="s">
        <v>126</v>
      </c>
      <c r="BE128" s="219">
        <f>IF(N128="základní",J128,0)</f>
        <v>0</v>
      </c>
      <c r="BF128" s="219">
        <f>IF(N128="snížená",J128,0)</f>
        <v>0</v>
      </c>
      <c r="BG128" s="219">
        <f>IF(N128="zákl. přenesená",J128,0)</f>
        <v>0</v>
      </c>
      <c r="BH128" s="219">
        <f>IF(N128="sníž. přenesená",J128,0)</f>
        <v>0</v>
      </c>
      <c r="BI128" s="219">
        <f>IF(N128="nulová",J128,0)</f>
        <v>0</v>
      </c>
      <c r="BJ128" s="20" t="s">
        <v>76</v>
      </c>
      <c r="BK128" s="219">
        <f>ROUND(I128*H128,2)</f>
        <v>0</v>
      </c>
      <c r="BL128" s="20" t="s">
        <v>133</v>
      </c>
      <c r="BM128" s="218" t="s">
        <v>751</v>
      </c>
    </row>
    <row r="129" s="13" customFormat="1">
      <c r="A129" s="13"/>
      <c r="B129" s="220"/>
      <c r="C129" s="221"/>
      <c r="D129" s="222" t="s">
        <v>134</v>
      </c>
      <c r="E129" s="223" t="s">
        <v>19</v>
      </c>
      <c r="F129" s="224" t="s">
        <v>752</v>
      </c>
      <c r="G129" s="221"/>
      <c r="H129" s="225">
        <v>6.9667958686011842</v>
      </c>
      <c r="I129" s="226"/>
      <c r="J129" s="221"/>
      <c r="K129" s="221"/>
      <c r="L129" s="227"/>
      <c r="M129" s="228"/>
      <c r="N129" s="229"/>
      <c r="O129" s="229"/>
      <c r="P129" s="229"/>
      <c r="Q129" s="229"/>
      <c r="R129" s="229"/>
      <c r="S129" s="229"/>
      <c r="T129" s="230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1" t="s">
        <v>134</v>
      </c>
      <c r="AU129" s="231" t="s">
        <v>78</v>
      </c>
      <c r="AV129" s="13" t="s">
        <v>78</v>
      </c>
      <c r="AW129" s="13" t="s">
        <v>135</v>
      </c>
      <c r="AX129" s="13" t="s">
        <v>76</v>
      </c>
      <c r="AY129" s="231" t="s">
        <v>126</v>
      </c>
    </row>
    <row r="130" s="2" customFormat="1" ht="24.15" customHeight="1">
      <c r="A130" s="41"/>
      <c r="B130" s="42"/>
      <c r="C130" s="207" t="s">
        <v>211</v>
      </c>
      <c r="D130" s="207" t="s">
        <v>128</v>
      </c>
      <c r="E130" s="208" t="s">
        <v>753</v>
      </c>
      <c r="F130" s="209" t="s">
        <v>754</v>
      </c>
      <c r="G130" s="210" t="s">
        <v>158</v>
      </c>
      <c r="H130" s="211">
        <v>72</v>
      </c>
      <c r="I130" s="212"/>
      <c r="J130" s="213">
        <f>ROUND(I130*H130,2)</f>
        <v>0</v>
      </c>
      <c r="K130" s="209" t="s">
        <v>150</v>
      </c>
      <c r="L130" s="47"/>
      <c r="M130" s="214" t="s">
        <v>19</v>
      </c>
      <c r="N130" s="215" t="s">
        <v>39</v>
      </c>
      <c r="O130" s="87"/>
      <c r="P130" s="216">
        <f>O130*H130</f>
        <v>0</v>
      </c>
      <c r="Q130" s="216">
        <v>0.03739</v>
      </c>
      <c r="R130" s="216">
        <f>Q130*H130</f>
        <v>2.6920799999999998</v>
      </c>
      <c r="S130" s="216">
        <v>0</v>
      </c>
      <c r="T130" s="217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18" t="s">
        <v>133</v>
      </c>
      <c r="AT130" s="218" t="s">
        <v>128</v>
      </c>
      <c r="AU130" s="218" t="s">
        <v>78</v>
      </c>
      <c r="AY130" s="20" t="s">
        <v>126</v>
      </c>
      <c r="BE130" s="219">
        <f>IF(N130="základní",J130,0)</f>
        <v>0</v>
      </c>
      <c r="BF130" s="219">
        <f>IF(N130="snížená",J130,0)</f>
        <v>0</v>
      </c>
      <c r="BG130" s="219">
        <f>IF(N130="zákl. přenesená",J130,0)</f>
        <v>0</v>
      </c>
      <c r="BH130" s="219">
        <f>IF(N130="sníž. přenesená",J130,0)</f>
        <v>0</v>
      </c>
      <c r="BI130" s="219">
        <f>IF(N130="nulová",J130,0)</f>
        <v>0</v>
      </c>
      <c r="BJ130" s="20" t="s">
        <v>76</v>
      </c>
      <c r="BK130" s="219">
        <f>ROUND(I130*H130,2)</f>
        <v>0</v>
      </c>
      <c r="BL130" s="20" t="s">
        <v>133</v>
      </c>
      <c r="BM130" s="218" t="s">
        <v>755</v>
      </c>
    </row>
    <row r="131" s="2" customFormat="1">
      <c r="A131" s="41"/>
      <c r="B131" s="42"/>
      <c r="C131" s="43"/>
      <c r="D131" s="264" t="s">
        <v>152</v>
      </c>
      <c r="E131" s="43"/>
      <c r="F131" s="265" t="s">
        <v>756</v>
      </c>
      <c r="G131" s="43"/>
      <c r="H131" s="43"/>
      <c r="I131" s="266"/>
      <c r="J131" s="43"/>
      <c r="K131" s="43"/>
      <c r="L131" s="47"/>
      <c r="M131" s="267"/>
      <c r="N131" s="268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0" t="s">
        <v>152</v>
      </c>
      <c r="AU131" s="20" t="s">
        <v>78</v>
      </c>
    </row>
    <row r="132" s="13" customFormat="1">
      <c r="A132" s="13"/>
      <c r="B132" s="220"/>
      <c r="C132" s="221"/>
      <c r="D132" s="222" t="s">
        <v>134</v>
      </c>
      <c r="E132" s="223" t="s">
        <v>19</v>
      </c>
      <c r="F132" s="224" t="s">
        <v>727</v>
      </c>
      <c r="G132" s="221"/>
      <c r="H132" s="225">
        <v>10</v>
      </c>
      <c r="I132" s="226"/>
      <c r="J132" s="221"/>
      <c r="K132" s="221"/>
      <c r="L132" s="227"/>
      <c r="M132" s="228"/>
      <c r="N132" s="229"/>
      <c r="O132" s="229"/>
      <c r="P132" s="229"/>
      <c r="Q132" s="229"/>
      <c r="R132" s="229"/>
      <c r="S132" s="229"/>
      <c r="T132" s="230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1" t="s">
        <v>134</v>
      </c>
      <c r="AU132" s="231" t="s">
        <v>78</v>
      </c>
      <c r="AV132" s="13" t="s">
        <v>78</v>
      </c>
      <c r="AW132" s="13" t="s">
        <v>135</v>
      </c>
      <c r="AX132" s="13" t="s">
        <v>68</v>
      </c>
      <c r="AY132" s="231" t="s">
        <v>126</v>
      </c>
    </row>
    <row r="133" s="13" customFormat="1">
      <c r="A133" s="13"/>
      <c r="B133" s="220"/>
      <c r="C133" s="221"/>
      <c r="D133" s="222" t="s">
        <v>134</v>
      </c>
      <c r="E133" s="223" t="s">
        <v>19</v>
      </c>
      <c r="F133" s="224" t="s">
        <v>728</v>
      </c>
      <c r="G133" s="221"/>
      <c r="H133" s="225">
        <v>5</v>
      </c>
      <c r="I133" s="226"/>
      <c r="J133" s="221"/>
      <c r="K133" s="221"/>
      <c r="L133" s="227"/>
      <c r="M133" s="228"/>
      <c r="N133" s="229"/>
      <c r="O133" s="229"/>
      <c r="P133" s="229"/>
      <c r="Q133" s="229"/>
      <c r="R133" s="229"/>
      <c r="S133" s="229"/>
      <c r="T133" s="230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1" t="s">
        <v>134</v>
      </c>
      <c r="AU133" s="231" t="s">
        <v>78</v>
      </c>
      <c r="AV133" s="13" t="s">
        <v>78</v>
      </c>
      <c r="AW133" s="13" t="s">
        <v>135</v>
      </c>
      <c r="AX133" s="13" t="s">
        <v>68</v>
      </c>
      <c r="AY133" s="231" t="s">
        <v>126</v>
      </c>
    </row>
    <row r="134" s="13" customFormat="1">
      <c r="A134" s="13"/>
      <c r="B134" s="220"/>
      <c r="C134" s="221"/>
      <c r="D134" s="222" t="s">
        <v>134</v>
      </c>
      <c r="E134" s="223" t="s">
        <v>19</v>
      </c>
      <c r="F134" s="224" t="s">
        <v>729</v>
      </c>
      <c r="G134" s="221"/>
      <c r="H134" s="225">
        <v>8</v>
      </c>
      <c r="I134" s="226"/>
      <c r="J134" s="221"/>
      <c r="K134" s="221"/>
      <c r="L134" s="227"/>
      <c r="M134" s="228"/>
      <c r="N134" s="229"/>
      <c r="O134" s="229"/>
      <c r="P134" s="229"/>
      <c r="Q134" s="229"/>
      <c r="R134" s="229"/>
      <c r="S134" s="229"/>
      <c r="T134" s="230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1" t="s">
        <v>134</v>
      </c>
      <c r="AU134" s="231" t="s">
        <v>78</v>
      </c>
      <c r="AV134" s="13" t="s">
        <v>78</v>
      </c>
      <c r="AW134" s="13" t="s">
        <v>135</v>
      </c>
      <c r="AX134" s="13" t="s">
        <v>68</v>
      </c>
      <c r="AY134" s="231" t="s">
        <v>126</v>
      </c>
    </row>
    <row r="135" s="13" customFormat="1">
      <c r="A135" s="13"/>
      <c r="B135" s="220"/>
      <c r="C135" s="221"/>
      <c r="D135" s="222" t="s">
        <v>134</v>
      </c>
      <c r="E135" s="223" t="s">
        <v>19</v>
      </c>
      <c r="F135" s="224" t="s">
        <v>730</v>
      </c>
      <c r="G135" s="221"/>
      <c r="H135" s="225">
        <v>5</v>
      </c>
      <c r="I135" s="226"/>
      <c r="J135" s="221"/>
      <c r="K135" s="221"/>
      <c r="L135" s="227"/>
      <c r="M135" s="228"/>
      <c r="N135" s="229"/>
      <c r="O135" s="229"/>
      <c r="P135" s="229"/>
      <c r="Q135" s="229"/>
      <c r="R135" s="229"/>
      <c r="S135" s="229"/>
      <c r="T135" s="230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1" t="s">
        <v>134</v>
      </c>
      <c r="AU135" s="231" t="s">
        <v>78</v>
      </c>
      <c r="AV135" s="13" t="s">
        <v>78</v>
      </c>
      <c r="AW135" s="13" t="s">
        <v>135</v>
      </c>
      <c r="AX135" s="13" t="s">
        <v>68</v>
      </c>
      <c r="AY135" s="231" t="s">
        <v>126</v>
      </c>
    </row>
    <row r="136" s="13" customFormat="1">
      <c r="A136" s="13"/>
      <c r="B136" s="220"/>
      <c r="C136" s="221"/>
      <c r="D136" s="222" t="s">
        <v>134</v>
      </c>
      <c r="E136" s="223" t="s">
        <v>19</v>
      </c>
      <c r="F136" s="224" t="s">
        <v>731</v>
      </c>
      <c r="G136" s="221"/>
      <c r="H136" s="225">
        <v>32</v>
      </c>
      <c r="I136" s="226"/>
      <c r="J136" s="221"/>
      <c r="K136" s="221"/>
      <c r="L136" s="227"/>
      <c r="M136" s="228"/>
      <c r="N136" s="229"/>
      <c r="O136" s="229"/>
      <c r="P136" s="229"/>
      <c r="Q136" s="229"/>
      <c r="R136" s="229"/>
      <c r="S136" s="229"/>
      <c r="T136" s="230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1" t="s">
        <v>134</v>
      </c>
      <c r="AU136" s="231" t="s">
        <v>78</v>
      </c>
      <c r="AV136" s="13" t="s">
        <v>78</v>
      </c>
      <c r="AW136" s="13" t="s">
        <v>135</v>
      </c>
      <c r="AX136" s="13" t="s">
        <v>68</v>
      </c>
      <c r="AY136" s="231" t="s">
        <v>126</v>
      </c>
    </row>
    <row r="137" s="13" customFormat="1">
      <c r="A137" s="13"/>
      <c r="B137" s="220"/>
      <c r="C137" s="221"/>
      <c r="D137" s="222" t="s">
        <v>134</v>
      </c>
      <c r="E137" s="223" t="s">
        <v>19</v>
      </c>
      <c r="F137" s="224" t="s">
        <v>732</v>
      </c>
      <c r="G137" s="221"/>
      <c r="H137" s="225">
        <v>12</v>
      </c>
      <c r="I137" s="226"/>
      <c r="J137" s="221"/>
      <c r="K137" s="221"/>
      <c r="L137" s="227"/>
      <c r="M137" s="228"/>
      <c r="N137" s="229"/>
      <c r="O137" s="229"/>
      <c r="P137" s="229"/>
      <c r="Q137" s="229"/>
      <c r="R137" s="229"/>
      <c r="S137" s="229"/>
      <c r="T137" s="230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1" t="s">
        <v>134</v>
      </c>
      <c r="AU137" s="231" t="s">
        <v>78</v>
      </c>
      <c r="AV137" s="13" t="s">
        <v>78</v>
      </c>
      <c r="AW137" s="13" t="s">
        <v>135</v>
      </c>
      <c r="AX137" s="13" t="s">
        <v>68</v>
      </c>
      <c r="AY137" s="231" t="s">
        <v>126</v>
      </c>
    </row>
    <row r="138" s="16" customFormat="1">
      <c r="A138" s="16"/>
      <c r="B138" s="253"/>
      <c r="C138" s="254"/>
      <c r="D138" s="222" t="s">
        <v>134</v>
      </c>
      <c r="E138" s="255" t="s">
        <v>19</v>
      </c>
      <c r="F138" s="256" t="s">
        <v>139</v>
      </c>
      <c r="G138" s="254"/>
      <c r="H138" s="257">
        <v>72</v>
      </c>
      <c r="I138" s="258"/>
      <c r="J138" s="254"/>
      <c r="K138" s="254"/>
      <c r="L138" s="259"/>
      <c r="M138" s="260"/>
      <c r="N138" s="261"/>
      <c r="O138" s="261"/>
      <c r="P138" s="261"/>
      <c r="Q138" s="261"/>
      <c r="R138" s="261"/>
      <c r="S138" s="261"/>
      <c r="T138" s="262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T138" s="263" t="s">
        <v>134</v>
      </c>
      <c r="AU138" s="263" t="s">
        <v>78</v>
      </c>
      <c r="AV138" s="16" t="s">
        <v>133</v>
      </c>
      <c r="AW138" s="16" t="s">
        <v>135</v>
      </c>
      <c r="AX138" s="16" t="s">
        <v>76</v>
      </c>
      <c r="AY138" s="263" t="s">
        <v>126</v>
      </c>
    </row>
    <row r="139" s="2" customFormat="1" ht="16.5" customHeight="1">
      <c r="A139" s="41"/>
      <c r="B139" s="42"/>
      <c r="C139" s="269" t="s">
        <v>174</v>
      </c>
      <c r="D139" s="269" t="s">
        <v>222</v>
      </c>
      <c r="E139" s="270" t="s">
        <v>757</v>
      </c>
      <c r="F139" s="271" t="s">
        <v>758</v>
      </c>
      <c r="G139" s="272" t="s">
        <v>158</v>
      </c>
      <c r="H139" s="273">
        <v>79.200000000000003</v>
      </c>
      <c r="I139" s="274"/>
      <c r="J139" s="275">
        <f>ROUND(I139*H139,2)</f>
        <v>0</v>
      </c>
      <c r="K139" s="271" t="s">
        <v>150</v>
      </c>
      <c r="L139" s="276"/>
      <c r="M139" s="277" t="s">
        <v>19</v>
      </c>
      <c r="N139" s="278" t="s">
        <v>39</v>
      </c>
      <c r="O139" s="87"/>
      <c r="P139" s="216">
        <f>O139*H139</f>
        <v>0</v>
      </c>
      <c r="Q139" s="216">
        <v>0.043400000000000001</v>
      </c>
      <c r="R139" s="216">
        <f>Q139*H139</f>
        <v>3.4372800000000003</v>
      </c>
      <c r="S139" s="216">
        <v>0</v>
      </c>
      <c r="T139" s="217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18" t="s">
        <v>151</v>
      </c>
      <c r="AT139" s="218" t="s">
        <v>222</v>
      </c>
      <c r="AU139" s="218" t="s">
        <v>78</v>
      </c>
      <c r="AY139" s="20" t="s">
        <v>126</v>
      </c>
      <c r="BE139" s="219">
        <f>IF(N139="základní",J139,0)</f>
        <v>0</v>
      </c>
      <c r="BF139" s="219">
        <f>IF(N139="snížená",J139,0)</f>
        <v>0</v>
      </c>
      <c r="BG139" s="219">
        <f>IF(N139="zákl. přenesená",J139,0)</f>
        <v>0</v>
      </c>
      <c r="BH139" s="219">
        <f>IF(N139="sníž. přenesená",J139,0)</f>
        <v>0</v>
      </c>
      <c r="BI139" s="219">
        <f>IF(N139="nulová",J139,0)</f>
        <v>0</v>
      </c>
      <c r="BJ139" s="20" t="s">
        <v>76</v>
      </c>
      <c r="BK139" s="219">
        <f>ROUND(I139*H139,2)</f>
        <v>0</v>
      </c>
      <c r="BL139" s="20" t="s">
        <v>133</v>
      </c>
      <c r="BM139" s="218" t="s">
        <v>759</v>
      </c>
    </row>
    <row r="140" s="13" customFormat="1">
      <c r="A140" s="13"/>
      <c r="B140" s="220"/>
      <c r="C140" s="221"/>
      <c r="D140" s="222" t="s">
        <v>134</v>
      </c>
      <c r="E140" s="221"/>
      <c r="F140" s="224" t="s">
        <v>760</v>
      </c>
      <c r="G140" s="221"/>
      <c r="H140" s="225">
        <v>79.200000000000003</v>
      </c>
      <c r="I140" s="226"/>
      <c r="J140" s="221"/>
      <c r="K140" s="221"/>
      <c r="L140" s="227"/>
      <c r="M140" s="228"/>
      <c r="N140" s="229"/>
      <c r="O140" s="229"/>
      <c r="P140" s="229"/>
      <c r="Q140" s="229"/>
      <c r="R140" s="229"/>
      <c r="S140" s="229"/>
      <c r="T140" s="230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1" t="s">
        <v>134</v>
      </c>
      <c r="AU140" s="231" t="s">
        <v>78</v>
      </c>
      <c r="AV140" s="13" t="s">
        <v>78</v>
      </c>
      <c r="AW140" s="13" t="s">
        <v>4</v>
      </c>
      <c r="AX140" s="13" t="s">
        <v>76</v>
      </c>
      <c r="AY140" s="231" t="s">
        <v>126</v>
      </c>
    </row>
    <row r="141" s="2" customFormat="1" ht="16.5" customHeight="1">
      <c r="A141" s="41"/>
      <c r="B141" s="42"/>
      <c r="C141" s="207" t="s">
        <v>232</v>
      </c>
      <c r="D141" s="207" t="s">
        <v>128</v>
      </c>
      <c r="E141" s="208" t="s">
        <v>761</v>
      </c>
      <c r="F141" s="209" t="s">
        <v>762</v>
      </c>
      <c r="G141" s="210" t="s">
        <v>131</v>
      </c>
      <c r="H141" s="211">
        <v>17</v>
      </c>
      <c r="I141" s="212"/>
      <c r="J141" s="213">
        <f>ROUND(I141*H141,2)</f>
        <v>0</v>
      </c>
      <c r="K141" s="209" t="s">
        <v>150</v>
      </c>
      <c r="L141" s="47"/>
      <c r="M141" s="214" t="s">
        <v>19</v>
      </c>
      <c r="N141" s="215" t="s">
        <v>39</v>
      </c>
      <c r="O141" s="87"/>
      <c r="P141" s="216">
        <f>O141*H141</f>
        <v>0</v>
      </c>
      <c r="Q141" s="216">
        <v>0.00071000000000000002</v>
      </c>
      <c r="R141" s="216">
        <f>Q141*H141</f>
        <v>0.012070000000000001</v>
      </c>
      <c r="S141" s="216">
        <v>0</v>
      </c>
      <c r="T141" s="217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218" t="s">
        <v>133</v>
      </c>
      <c r="AT141" s="218" t="s">
        <v>128</v>
      </c>
      <c r="AU141" s="218" t="s">
        <v>78</v>
      </c>
      <c r="AY141" s="20" t="s">
        <v>126</v>
      </c>
      <c r="BE141" s="219">
        <f>IF(N141="základní",J141,0)</f>
        <v>0</v>
      </c>
      <c r="BF141" s="219">
        <f>IF(N141="snížená",J141,0)</f>
        <v>0</v>
      </c>
      <c r="BG141" s="219">
        <f>IF(N141="zákl. přenesená",J141,0)</f>
        <v>0</v>
      </c>
      <c r="BH141" s="219">
        <f>IF(N141="sníž. přenesená",J141,0)</f>
        <v>0</v>
      </c>
      <c r="BI141" s="219">
        <f>IF(N141="nulová",J141,0)</f>
        <v>0</v>
      </c>
      <c r="BJ141" s="20" t="s">
        <v>76</v>
      </c>
      <c r="BK141" s="219">
        <f>ROUND(I141*H141,2)</f>
        <v>0</v>
      </c>
      <c r="BL141" s="20" t="s">
        <v>133</v>
      </c>
      <c r="BM141" s="218" t="s">
        <v>763</v>
      </c>
    </row>
    <row r="142" s="2" customFormat="1">
      <c r="A142" s="41"/>
      <c r="B142" s="42"/>
      <c r="C142" s="43"/>
      <c r="D142" s="264" t="s">
        <v>152</v>
      </c>
      <c r="E142" s="43"/>
      <c r="F142" s="265" t="s">
        <v>764</v>
      </c>
      <c r="G142" s="43"/>
      <c r="H142" s="43"/>
      <c r="I142" s="266"/>
      <c r="J142" s="43"/>
      <c r="K142" s="43"/>
      <c r="L142" s="47"/>
      <c r="M142" s="267"/>
      <c r="N142" s="268"/>
      <c r="O142" s="87"/>
      <c r="P142" s="87"/>
      <c r="Q142" s="87"/>
      <c r="R142" s="87"/>
      <c r="S142" s="87"/>
      <c r="T142" s="88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T142" s="20" t="s">
        <v>152</v>
      </c>
      <c r="AU142" s="20" t="s">
        <v>78</v>
      </c>
    </row>
    <row r="143" s="2" customFormat="1" ht="16.5" customHeight="1">
      <c r="A143" s="41"/>
      <c r="B143" s="42"/>
      <c r="C143" s="269" t="s">
        <v>180</v>
      </c>
      <c r="D143" s="269" t="s">
        <v>222</v>
      </c>
      <c r="E143" s="270" t="s">
        <v>765</v>
      </c>
      <c r="F143" s="271" t="s">
        <v>766</v>
      </c>
      <c r="G143" s="272" t="s">
        <v>196</v>
      </c>
      <c r="H143" s="273">
        <v>0.64100000000000001</v>
      </c>
      <c r="I143" s="274"/>
      <c r="J143" s="275">
        <f>ROUND(I143*H143,2)</f>
        <v>0</v>
      </c>
      <c r="K143" s="271" t="s">
        <v>19</v>
      </c>
      <c r="L143" s="276"/>
      <c r="M143" s="277" t="s">
        <v>19</v>
      </c>
      <c r="N143" s="278" t="s">
        <v>39</v>
      </c>
      <c r="O143" s="87"/>
      <c r="P143" s="216">
        <f>O143*H143</f>
        <v>0</v>
      </c>
      <c r="Q143" s="216">
        <v>1</v>
      </c>
      <c r="R143" s="216">
        <f>Q143*H143</f>
        <v>0.64100000000000001</v>
      </c>
      <c r="S143" s="216">
        <v>0</v>
      </c>
      <c r="T143" s="217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18" t="s">
        <v>151</v>
      </c>
      <c r="AT143" s="218" t="s">
        <v>222</v>
      </c>
      <c r="AU143" s="218" t="s">
        <v>78</v>
      </c>
      <c r="AY143" s="20" t="s">
        <v>126</v>
      </c>
      <c r="BE143" s="219">
        <f>IF(N143="základní",J143,0)</f>
        <v>0</v>
      </c>
      <c r="BF143" s="219">
        <f>IF(N143="snížená",J143,0)</f>
        <v>0</v>
      </c>
      <c r="BG143" s="219">
        <f>IF(N143="zákl. přenesená",J143,0)</f>
        <v>0</v>
      </c>
      <c r="BH143" s="219">
        <f>IF(N143="sníž. přenesená",J143,0)</f>
        <v>0</v>
      </c>
      <c r="BI143" s="219">
        <f>IF(N143="nulová",J143,0)</f>
        <v>0</v>
      </c>
      <c r="BJ143" s="20" t="s">
        <v>76</v>
      </c>
      <c r="BK143" s="219">
        <f>ROUND(I143*H143,2)</f>
        <v>0</v>
      </c>
      <c r="BL143" s="20" t="s">
        <v>133</v>
      </c>
      <c r="BM143" s="218" t="s">
        <v>767</v>
      </c>
    </row>
    <row r="144" s="13" customFormat="1">
      <c r="A144" s="13"/>
      <c r="B144" s="220"/>
      <c r="C144" s="221"/>
      <c r="D144" s="222" t="s">
        <v>134</v>
      </c>
      <c r="E144" s="223" t="s">
        <v>19</v>
      </c>
      <c r="F144" s="224" t="s">
        <v>768</v>
      </c>
      <c r="G144" s="221"/>
      <c r="H144" s="225">
        <v>0.42704000000000009</v>
      </c>
      <c r="I144" s="226"/>
      <c r="J144" s="221"/>
      <c r="K144" s="221"/>
      <c r="L144" s="227"/>
      <c r="M144" s="228"/>
      <c r="N144" s="229"/>
      <c r="O144" s="229"/>
      <c r="P144" s="229"/>
      <c r="Q144" s="229"/>
      <c r="R144" s="229"/>
      <c r="S144" s="229"/>
      <c r="T144" s="230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1" t="s">
        <v>134</v>
      </c>
      <c r="AU144" s="231" t="s">
        <v>78</v>
      </c>
      <c r="AV144" s="13" t="s">
        <v>78</v>
      </c>
      <c r="AW144" s="13" t="s">
        <v>135</v>
      </c>
      <c r="AX144" s="13" t="s">
        <v>68</v>
      </c>
      <c r="AY144" s="231" t="s">
        <v>126</v>
      </c>
    </row>
    <row r="145" s="13" customFormat="1">
      <c r="A145" s="13"/>
      <c r="B145" s="220"/>
      <c r="C145" s="221"/>
      <c r="D145" s="222" t="s">
        <v>134</v>
      </c>
      <c r="E145" s="223" t="s">
        <v>19</v>
      </c>
      <c r="F145" s="224" t="s">
        <v>769</v>
      </c>
      <c r="G145" s="221"/>
      <c r="H145" s="225">
        <v>0.21352000000000004</v>
      </c>
      <c r="I145" s="226"/>
      <c r="J145" s="221"/>
      <c r="K145" s="221"/>
      <c r="L145" s="227"/>
      <c r="M145" s="228"/>
      <c r="N145" s="229"/>
      <c r="O145" s="229"/>
      <c r="P145" s="229"/>
      <c r="Q145" s="229"/>
      <c r="R145" s="229"/>
      <c r="S145" s="229"/>
      <c r="T145" s="230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1" t="s">
        <v>134</v>
      </c>
      <c r="AU145" s="231" t="s">
        <v>78</v>
      </c>
      <c r="AV145" s="13" t="s">
        <v>78</v>
      </c>
      <c r="AW145" s="13" t="s">
        <v>135</v>
      </c>
      <c r="AX145" s="13" t="s">
        <v>68</v>
      </c>
      <c r="AY145" s="231" t="s">
        <v>126</v>
      </c>
    </row>
    <row r="146" s="16" customFormat="1">
      <c r="A146" s="16"/>
      <c r="B146" s="253"/>
      <c r="C146" s="254"/>
      <c r="D146" s="222" t="s">
        <v>134</v>
      </c>
      <c r="E146" s="255" t="s">
        <v>19</v>
      </c>
      <c r="F146" s="256" t="s">
        <v>139</v>
      </c>
      <c r="G146" s="254"/>
      <c r="H146" s="257">
        <v>0.64056000000000013</v>
      </c>
      <c r="I146" s="258"/>
      <c r="J146" s="254"/>
      <c r="K146" s="254"/>
      <c r="L146" s="259"/>
      <c r="M146" s="260"/>
      <c r="N146" s="261"/>
      <c r="O146" s="261"/>
      <c r="P146" s="261"/>
      <c r="Q146" s="261"/>
      <c r="R146" s="261"/>
      <c r="S146" s="261"/>
      <c r="T146" s="262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T146" s="263" t="s">
        <v>134</v>
      </c>
      <c r="AU146" s="263" t="s">
        <v>78</v>
      </c>
      <c r="AV146" s="16" t="s">
        <v>133</v>
      </c>
      <c r="AW146" s="16" t="s">
        <v>135</v>
      </c>
      <c r="AX146" s="16" t="s">
        <v>76</v>
      </c>
      <c r="AY146" s="263" t="s">
        <v>126</v>
      </c>
    </row>
    <row r="147" s="12" customFormat="1" ht="22.8" customHeight="1">
      <c r="A147" s="12"/>
      <c r="B147" s="191"/>
      <c r="C147" s="192"/>
      <c r="D147" s="193" t="s">
        <v>67</v>
      </c>
      <c r="E147" s="205" t="s">
        <v>770</v>
      </c>
      <c r="F147" s="205" t="s">
        <v>771</v>
      </c>
      <c r="G147" s="192"/>
      <c r="H147" s="192"/>
      <c r="I147" s="195"/>
      <c r="J147" s="206">
        <f>BK147</f>
        <v>0</v>
      </c>
      <c r="K147" s="192"/>
      <c r="L147" s="197"/>
      <c r="M147" s="198"/>
      <c r="N147" s="199"/>
      <c r="O147" s="199"/>
      <c r="P147" s="200">
        <f>SUM(P148:P160)</f>
        <v>0</v>
      </c>
      <c r="Q147" s="199"/>
      <c r="R147" s="200">
        <f>SUM(R148:R160)</f>
        <v>0.43097240000000003</v>
      </c>
      <c r="S147" s="199"/>
      <c r="T147" s="201">
        <f>SUM(T148:T160)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02" t="s">
        <v>76</v>
      </c>
      <c r="AT147" s="203" t="s">
        <v>67</v>
      </c>
      <c r="AU147" s="203" t="s">
        <v>76</v>
      </c>
      <c r="AY147" s="202" t="s">
        <v>126</v>
      </c>
      <c r="BK147" s="204">
        <f>SUM(BK148:BK160)</f>
        <v>0</v>
      </c>
    </row>
    <row r="148" s="2" customFormat="1" ht="16.5" customHeight="1">
      <c r="A148" s="41"/>
      <c r="B148" s="42"/>
      <c r="C148" s="207" t="s">
        <v>243</v>
      </c>
      <c r="D148" s="207" t="s">
        <v>128</v>
      </c>
      <c r="E148" s="208" t="s">
        <v>772</v>
      </c>
      <c r="F148" s="209" t="s">
        <v>773</v>
      </c>
      <c r="G148" s="210" t="s">
        <v>144</v>
      </c>
      <c r="H148" s="211">
        <v>110.2</v>
      </c>
      <c r="I148" s="212"/>
      <c r="J148" s="213">
        <f>ROUND(I148*H148,2)</f>
        <v>0</v>
      </c>
      <c r="K148" s="209" t="s">
        <v>150</v>
      </c>
      <c r="L148" s="47"/>
      <c r="M148" s="214" t="s">
        <v>19</v>
      </c>
      <c r="N148" s="215" t="s">
        <v>39</v>
      </c>
      <c r="O148" s="87"/>
      <c r="P148" s="216">
        <f>O148*H148</f>
        <v>0</v>
      </c>
      <c r="Q148" s="216">
        <v>0.0026900000000000001</v>
      </c>
      <c r="R148" s="216">
        <f>Q148*H148</f>
        <v>0.29643800000000003</v>
      </c>
      <c r="S148" s="216">
        <v>0</v>
      </c>
      <c r="T148" s="217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18" t="s">
        <v>133</v>
      </c>
      <c r="AT148" s="218" t="s">
        <v>128</v>
      </c>
      <c r="AU148" s="218" t="s">
        <v>78</v>
      </c>
      <c r="AY148" s="20" t="s">
        <v>126</v>
      </c>
      <c r="BE148" s="219">
        <f>IF(N148="základní",J148,0)</f>
        <v>0</v>
      </c>
      <c r="BF148" s="219">
        <f>IF(N148="snížená",J148,0)</f>
        <v>0</v>
      </c>
      <c r="BG148" s="219">
        <f>IF(N148="zákl. přenesená",J148,0)</f>
        <v>0</v>
      </c>
      <c r="BH148" s="219">
        <f>IF(N148="sníž. přenesená",J148,0)</f>
        <v>0</v>
      </c>
      <c r="BI148" s="219">
        <f>IF(N148="nulová",J148,0)</f>
        <v>0</v>
      </c>
      <c r="BJ148" s="20" t="s">
        <v>76</v>
      </c>
      <c r="BK148" s="219">
        <f>ROUND(I148*H148,2)</f>
        <v>0</v>
      </c>
      <c r="BL148" s="20" t="s">
        <v>133</v>
      </c>
      <c r="BM148" s="218" t="s">
        <v>774</v>
      </c>
    </row>
    <row r="149" s="2" customFormat="1">
      <c r="A149" s="41"/>
      <c r="B149" s="42"/>
      <c r="C149" s="43"/>
      <c r="D149" s="264" t="s">
        <v>152</v>
      </c>
      <c r="E149" s="43"/>
      <c r="F149" s="265" t="s">
        <v>775</v>
      </c>
      <c r="G149" s="43"/>
      <c r="H149" s="43"/>
      <c r="I149" s="266"/>
      <c r="J149" s="43"/>
      <c r="K149" s="43"/>
      <c r="L149" s="47"/>
      <c r="M149" s="267"/>
      <c r="N149" s="268"/>
      <c r="O149" s="87"/>
      <c r="P149" s="87"/>
      <c r="Q149" s="87"/>
      <c r="R149" s="87"/>
      <c r="S149" s="87"/>
      <c r="T149" s="88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T149" s="20" t="s">
        <v>152</v>
      </c>
      <c r="AU149" s="20" t="s">
        <v>78</v>
      </c>
    </row>
    <row r="150" s="13" customFormat="1">
      <c r="A150" s="13"/>
      <c r="B150" s="220"/>
      <c r="C150" s="221"/>
      <c r="D150" s="222" t="s">
        <v>134</v>
      </c>
      <c r="E150" s="223" t="s">
        <v>19</v>
      </c>
      <c r="F150" s="224" t="s">
        <v>776</v>
      </c>
      <c r="G150" s="221"/>
      <c r="H150" s="225">
        <v>75.680000000000007</v>
      </c>
      <c r="I150" s="226"/>
      <c r="J150" s="221"/>
      <c r="K150" s="221"/>
      <c r="L150" s="227"/>
      <c r="M150" s="228"/>
      <c r="N150" s="229"/>
      <c r="O150" s="229"/>
      <c r="P150" s="229"/>
      <c r="Q150" s="229"/>
      <c r="R150" s="229"/>
      <c r="S150" s="229"/>
      <c r="T150" s="230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1" t="s">
        <v>134</v>
      </c>
      <c r="AU150" s="231" t="s">
        <v>78</v>
      </c>
      <c r="AV150" s="13" t="s">
        <v>78</v>
      </c>
      <c r="AW150" s="13" t="s">
        <v>135</v>
      </c>
      <c r="AX150" s="13" t="s">
        <v>68</v>
      </c>
      <c r="AY150" s="231" t="s">
        <v>126</v>
      </c>
    </row>
    <row r="151" s="13" customFormat="1">
      <c r="A151" s="13"/>
      <c r="B151" s="220"/>
      <c r="C151" s="221"/>
      <c r="D151" s="222" t="s">
        <v>134</v>
      </c>
      <c r="E151" s="223" t="s">
        <v>19</v>
      </c>
      <c r="F151" s="224" t="s">
        <v>777</v>
      </c>
      <c r="G151" s="221"/>
      <c r="H151" s="225">
        <v>18.199999999999999</v>
      </c>
      <c r="I151" s="226"/>
      <c r="J151" s="221"/>
      <c r="K151" s="221"/>
      <c r="L151" s="227"/>
      <c r="M151" s="228"/>
      <c r="N151" s="229"/>
      <c r="O151" s="229"/>
      <c r="P151" s="229"/>
      <c r="Q151" s="229"/>
      <c r="R151" s="229"/>
      <c r="S151" s="229"/>
      <c r="T151" s="230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1" t="s">
        <v>134</v>
      </c>
      <c r="AU151" s="231" t="s">
        <v>78</v>
      </c>
      <c r="AV151" s="13" t="s">
        <v>78</v>
      </c>
      <c r="AW151" s="13" t="s">
        <v>135</v>
      </c>
      <c r="AX151" s="13" t="s">
        <v>68</v>
      </c>
      <c r="AY151" s="231" t="s">
        <v>126</v>
      </c>
    </row>
    <row r="152" s="13" customFormat="1">
      <c r="A152" s="13"/>
      <c r="B152" s="220"/>
      <c r="C152" s="221"/>
      <c r="D152" s="222" t="s">
        <v>134</v>
      </c>
      <c r="E152" s="223" t="s">
        <v>19</v>
      </c>
      <c r="F152" s="224" t="s">
        <v>778</v>
      </c>
      <c r="G152" s="221"/>
      <c r="H152" s="225">
        <v>6.7199999999999998</v>
      </c>
      <c r="I152" s="226"/>
      <c r="J152" s="221"/>
      <c r="K152" s="221"/>
      <c r="L152" s="227"/>
      <c r="M152" s="228"/>
      <c r="N152" s="229"/>
      <c r="O152" s="229"/>
      <c r="P152" s="229"/>
      <c r="Q152" s="229"/>
      <c r="R152" s="229"/>
      <c r="S152" s="229"/>
      <c r="T152" s="230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1" t="s">
        <v>134</v>
      </c>
      <c r="AU152" s="231" t="s">
        <v>78</v>
      </c>
      <c r="AV152" s="13" t="s">
        <v>78</v>
      </c>
      <c r="AW152" s="13" t="s">
        <v>135</v>
      </c>
      <c r="AX152" s="13" t="s">
        <v>68</v>
      </c>
      <c r="AY152" s="231" t="s">
        <v>126</v>
      </c>
    </row>
    <row r="153" s="13" customFormat="1">
      <c r="A153" s="13"/>
      <c r="B153" s="220"/>
      <c r="C153" s="221"/>
      <c r="D153" s="222" t="s">
        <v>134</v>
      </c>
      <c r="E153" s="223" t="s">
        <v>19</v>
      </c>
      <c r="F153" s="224" t="s">
        <v>779</v>
      </c>
      <c r="G153" s="221"/>
      <c r="H153" s="225">
        <v>9.5999999999999996</v>
      </c>
      <c r="I153" s="226"/>
      <c r="J153" s="221"/>
      <c r="K153" s="221"/>
      <c r="L153" s="227"/>
      <c r="M153" s="228"/>
      <c r="N153" s="229"/>
      <c r="O153" s="229"/>
      <c r="P153" s="229"/>
      <c r="Q153" s="229"/>
      <c r="R153" s="229"/>
      <c r="S153" s="229"/>
      <c r="T153" s="230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1" t="s">
        <v>134</v>
      </c>
      <c r="AU153" s="231" t="s">
        <v>78</v>
      </c>
      <c r="AV153" s="13" t="s">
        <v>78</v>
      </c>
      <c r="AW153" s="13" t="s">
        <v>135</v>
      </c>
      <c r="AX153" s="13" t="s">
        <v>68</v>
      </c>
      <c r="AY153" s="231" t="s">
        <v>126</v>
      </c>
    </row>
    <row r="154" s="16" customFormat="1">
      <c r="A154" s="16"/>
      <c r="B154" s="253"/>
      <c r="C154" s="254"/>
      <c r="D154" s="222" t="s">
        <v>134</v>
      </c>
      <c r="E154" s="255" t="s">
        <v>19</v>
      </c>
      <c r="F154" s="256" t="s">
        <v>139</v>
      </c>
      <c r="G154" s="254"/>
      <c r="H154" s="257">
        <v>110.2</v>
      </c>
      <c r="I154" s="258"/>
      <c r="J154" s="254"/>
      <c r="K154" s="254"/>
      <c r="L154" s="259"/>
      <c r="M154" s="260"/>
      <c r="N154" s="261"/>
      <c r="O154" s="261"/>
      <c r="P154" s="261"/>
      <c r="Q154" s="261"/>
      <c r="R154" s="261"/>
      <c r="S154" s="261"/>
      <c r="T154" s="262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T154" s="263" t="s">
        <v>134</v>
      </c>
      <c r="AU154" s="263" t="s">
        <v>78</v>
      </c>
      <c r="AV154" s="16" t="s">
        <v>133</v>
      </c>
      <c r="AW154" s="16" t="s">
        <v>135</v>
      </c>
      <c r="AX154" s="16" t="s">
        <v>76</v>
      </c>
      <c r="AY154" s="263" t="s">
        <v>126</v>
      </c>
    </row>
    <row r="155" s="2" customFormat="1" ht="16.5" customHeight="1">
      <c r="A155" s="41"/>
      <c r="B155" s="42"/>
      <c r="C155" s="207" t="s">
        <v>191</v>
      </c>
      <c r="D155" s="207" t="s">
        <v>128</v>
      </c>
      <c r="E155" s="208" t="s">
        <v>780</v>
      </c>
      <c r="F155" s="209" t="s">
        <v>781</v>
      </c>
      <c r="G155" s="210" t="s">
        <v>144</v>
      </c>
      <c r="H155" s="211">
        <v>110.2</v>
      </c>
      <c r="I155" s="212"/>
      <c r="J155" s="213">
        <f>ROUND(I155*H155,2)</f>
        <v>0</v>
      </c>
      <c r="K155" s="209" t="s">
        <v>150</v>
      </c>
      <c r="L155" s="47"/>
      <c r="M155" s="214" t="s">
        <v>19</v>
      </c>
      <c r="N155" s="215" t="s">
        <v>39</v>
      </c>
      <c r="O155" s="87"/>
      <c r="P155" s="216">
        <f>O155*H155</f>
        <v>0</v>
      </c>
      <c r="Q155" s="216">
        <v>0</v>
      </c>
      <c r="R155" s="216">
        <f>Q155*H155</f>
        <v>0</v>
      </c>
      <c r="S155" s="216">
        <v>0</v>
      </c>
      <c r="T155" s="217">
        <f>S155*H155</f>
        <v>0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18" t="s">
        <v>133</v>
      </c>
      <c r="AT155" s="218" t="s">
        <v>128</v>
      </c>
      <c r="AU155" s="218" t="s">
        <v>78</v>
      </c>
      <c r="AY155" s="20" t="s">
        <v>126</v>
      </c>
      <c r="BE155" s="219">
        <f>IF(N155="základní",J155,0)</f>
        <v>0</v>
      </c>
      <c r="BF155" s="219">
        <f>IF(N155="snížená",J155,0)</f>
        <v>0</v>
      </c>
      <c r="BG155" s="219">
        <f>IF(N155="zákl. přenesená",J155,0)</f>
        <v>0</v>
      </c>
      <c r="BH155" s="219">
        <f>IF(N155="sníž. přenesená",J155,0)</f>
        <v>0</v>
      </c>
      <c r="BI155" s="219">
        <f>IF(N155="nulová",J155,0)</f>
        <v>0</v>
      </c>
      <c r="BJ155" s="20" t="s">
        <v>76</v>
      </c>
      <c r="BK155" s="219">
        <f>ROUND(I155*H155,2)</f>
        <v>0</v>
      </c>
      <c r="BL155" s="20" t="s">
        <v>133</v>
      </c>
      <c r="BM155" s="218" t="s">
        <v>782</v>
      </c>
    </row>
    <row r="156" s="2" customFormat="1">
      <c r="A156" s="41"/>
      <c r="B156" s="42"/>
      <c r="C156" s="43"/>
      <c r="D156" s="264" t="s">
        <v>152</v>
      </c>
      <c r="E156" s="43"/>
      <c r="F156" s="265" t="s">
        <v>783</v>
      </c>
      <c r="G156" s="43"/>
      <c r="H156" s="43"/>
      <c r="I156" s="266"/>
      <c r="J156" s="43"/>
      <c r="K156" s="43"/>
      <c r="L156" s="47"/>
      <c r="M156" s="267"/>
      <c r="N156" s="268"/>
      <c r="O156" s="87"/>
      <c r="P156" s="87"/>
      <c r="Q156" s="87"/>
      <c r="R156" s="87"/>
      <c r="S156" s="87"/>
      <c r="T156" s="88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T156" s="20" t="s">
        <v>152</v>
      </c>
      <c r="AU156" s="20" t="s">
        <v>78</v>
      </c>
    </row>
    <row r="157" s="2" customFormat="1" ht="16.5" customHeight="1">
      <c r="A157" s="41"/>
      <c r="B157" s="42"/>
      <c r="C157" s="207" t="s">
        <v>252</v>
      </c>
      <c r="D157" s="207" t="s">
        <v>128</v>
      </c>
      <c r="E157" s="208" t="s">
        <v>327</v>
      </c>
      <c r="F157" s="209" t="s">
        <v>784</v>
      </c>
      <c r="G157" s="210" t="s">
        <v>144</v>
      </c>
      <c r="H157" s="211">
        <v>50.960000000000001</v>
      </c>
      <c r="I157" s="212"/>
      <c r="J157" s="213">
        <f>ROUND(I157*H157,2)</f>
        <v>0</v>
      </c>
      <c r="K157" s="209" t="s">
        <v>150</v>
      </c>
      <c r="L157" s="47"/>
      <c r="M157" s="214" t="s">
        <v>19</v>
      </c>
      <c r="N157" s="215" t="s">
        <v>39</v>
      </c>
      <c r="O157" s="87"/>
      <c r="P157" s="216">
        <f>O157*H157</f>
        <v>0</v>
      </c>
      <c r="Q157" s="216">
        <v>0.00264</v>
      </c>
      <c r="R157" s="216">
        <f>Q157*H157</f>
        <v>0.1345344</v>
      </c>
      <c r="S157" s="216">
        <v>0</v>
      </c>
      <c r="T157" s="217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18" t="s">
        <v>133</v>
      </c>
      <c r="AT157" s="218" t="s">
        <v>128</v>
      </c>
      <c r="AU157" s="218" t="s">
        <v>78</v>
      </c>
      <c r="AY157" s="20" t="s">
        <v>126</v>
      </c>
      <c r="BE157" s="219">
        <f>IF(N157="základní",J157,0)</f>
        <v>0</v>
      </c>
      <c r="BF157" s="219">
        <f>IF(N157="snížená",J157,0)</f>
        <v>0</v>
      </c>
      <c r="BG157" s="219">
        <f>IF(N157="zákl. přenesená",J157,0)</f>
        <v>0</v>
      </c>
      <c r="BH157" s="219">
        <f>IF(N157="sníž. přenesená",J157,0)</f>
        <v>0</v>
      </c>
      <c r="BI157" s="219">
        <f>IF(N157="nulová",J157,0)</f>
        <v>0</v>
      </c>
      <c r="BJ157" s="20" t="s">
        <v>76</v>
      </c>
      <c r="BK157" s="219">
        <f>ROUND(I157*H157,2)</f>
        <v>0</v>
      </c>
      <c r="BL157" s="20" t="s">
        <v>133</v>
      </c>
      <c r="BM157" s="218" t="s">
        <v>785</v>
      </c>
    </row>
    <row r="158" s="2" customFormat="1">
      <c r="A158" s="41"/>
      <c r="B158" s="42"/>
      <c r="C158" s="43"/>
      <c r="D158" s="264" t="s">
        <v>152</v>
      </c>
      <c r="E158" s="43"/>
      <c r="F158" s="265" t="s">
        <v>330</v>
      </c>
      <c r="G158" s="43"/>
      <c r="H158" s="43"/>
      <c r="I158" s="266"/>
      <c r="J158" s="43"/>
      <c r="K158" s="43"/>
      <c r="L158" s="47"/>
      <c r="M158" s="267"/>
      <c r="N158" s="268"/>
      <c r="O158" s="87"/>
      <c r="P158" s="87"/>
      <c r="Q158" s="87"/>
      <c r="R158" s="87"/>
      <c r="S158" s="87"/>
      <c r="T158" s="88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T158" s="20" t="s">
        <v>152</v>
      </c>
      <c r="AU158" s="20" t="s">
        <v>78</v>
      </c>
    </row>
    <row r="159" s="2" customFormat="1" ht="16.5" customHeight="1">
      <c r="A159" s="41"/>
      <c r="B159" s="42"/>
      <c r="C159" s="207" t="s">
        <v>197</v>
      </c>
      <c r="D159" s="207" t="s">
        <v>128</v>
      </c>
      <c r="E159" s="208" t="s">
        <v>332</v>
      </c>
      <c r="F159" s="209" t="s">
        <v>786</v>
      </c>
      <c r="G159" s="210" t="s">
        <v>144</v>
      </c>
      <c r="H159" s="211">
        <v>50.960000000000001</v>
      </c>
      <c r="I159" s="212"/>
      <c r="J159" s="213">
        <f>ROUND(I159*H159,2)</f>
        <v>0</v>
      </c>
      <c r="K159" s="209" t="s">
        <v>150</v>
      </c>
      <c r="L159" s="47"/>
      <c r="M159" s="214" t="s">
        <v>19</v>
      </c>
      <c r="N159" s="215" t="s">
        <v>39</v>
      </c>
      <c r="O159" s="87"/>
      <c r="P159" s="216">
        <f>O159*H159</f>
        <v>0</v>
      </c>
      <c r="Q159" s="216">
        <v>0</v>
      </c>
      <c r="R159" s="216">
        <f>Q159*H159</f>
        <v>0</v>
      </c>
      <c r="S159" s="216">
        <v>0</v>
      </c>
      <c r="T159" s="217">
        <f>S159*H159</f>
        <v>0</v>
      </c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R159" s="218" t="s">
        <v>133</v>
      </c>
      <c r="AT159" s="218" t="s">
        <v>128</v>
      </c>
      <c r="AU159" s="218" t="s">
        <v>78</v>
      </c>
      <c r="AY159" s="20" t="s">
        <v>126</v>
      </c>
      <c r="BE159" s="219">
        <f>IF(N159="základní",J159,0)</f>
        <v>0</v>
      </c>
      <c r="BF159" s="219">
        <f>IF(N159="snížená",J159,0)</f>
        <v>0</v>
      </c>
      <c r="BG159" s="219">
        <f>IF(N159="zákl. přenesená",J159,0)</f>
        <v>0</v>
      </c>
      <c r="BH159" s="219">
        <f>IF(N159="sníž. přenesená",J159,0)</f>
        <v>0</v>
      </c>
      <c r="BI159" s="219">
        <f>IF(N159="nulová",J159,0)</f>
        <v>0</v>
      </c>
      <c r="BJ159" s="20" t="s">
        <v>76</v>
      </c>
      <c r="BK159" s="219">
        <f>ROUND(I159*H159,2)</f>
        <v>0</v>
      </c>
      <c r="BL159" s="20" t="s">
        <v>133</v>
      </c>
      <c r="BM159" s="218" t="s">
        <v>787</v>
      </c>
    </row>
    <row r="160" s="2" customFormat="1">
      <c r="A160" s="41"/>
      <c r="B160" s="42"/>
      <c r="C160" s="43"/>
      <c r="D160" s="264" t="s">
        <v>152</v>
      </c>
      <c r="E160" s="43"/>
      <c r="F160" s="265" t="s">
        <v>335</v>
      </c>
      <c r="G160" s="43"/>
      <c r="H160" s="43"/>
      <c r="I160" s="266"/>
      <c r="J160" s="43"/>
      <c r="K160" s="43"/>
      <c r="L160" s="47"/>
      <c r="M160" s="267"/>
      <c r="N160" s="268"/>
      <c r="O160" s="87"/>
      <c r="P160" s="87"/>
      <c r="Q160" s="87"/>
      <c r="R160" s="87"/>
      <c r="S160" s="87"/>
      <c r="T160" s="88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T160" s="20" t="s">
        <v>152</v>
      </c>
      <c r="AU160" s="20" t="s">
        <v>78</v>
      </c>
    </row>
    <row r="161" s="12" customFormat="1" ht="22.8" customHeight="1">
      <c r="A161" s="12"/>
      <c r="B161" s="191"/>
      <c r="C161" s="192"/>
      <c r="D161" s="193" t="s">
        <v>67</v>
      </c>
      <c r="E161" s="205" t="s">
        <v>422</v>
      </c>
      <c r="F161" s="205" t="s">
        <v>788</v>
      </c>
      <c r="G161" s="192"/>
      <c r="H161" s="192"/>
      <c r="I161" s="195"/>
      <c r="J161" s="206">
        <f>BK161</f>
        <v>0</v>
      </c>
      <c r="K161" s="192"/>
      <c r="L161" s="197"/>
      <c r="M161" s="198"/>
      <c r="N161" s="199"/>
      <c r="O161" s="199"/>
      <c r="P161" s="200">
        <f>SUM(P162:P169)</f>
        <v>0</v>
      </c>
      <c r="Q161" s="199"/>
      <c r="R161" s="200">
        <f>SUM(R162:R169)</f>
        <v>0</v>
      </c>
      <c r="S161" s="199"/>
      <c r="T161" s="201">
        <f>SUM(T162:T169)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02" t="s">
        <v>76</v>
      </c>
      <c r="AT161" s="203" t="s">
        <v>67</v>
      </c>
      <c r="AU161" s="203" t="s">
        <v>76</v>
      </c>
      <c r="AY161" s="202" t="s">
        <v>126</v>
      </c>
      <c r="BK161" s="204">
        <f>SUM(BK162:BK169)</f>
        <v>0</v>
      </c>
    </row>
    <row r="162" s="2" customFormat="1" ht="21.75" customHeight="1">
      <c r="A162" s="41"/>
      <c r="B162" s="42"/>
      <c r="C162" s="207" t="s">
        <v>7</v>
      </c>
      <c r="D162" s="207" t="s">
        <v>128</v>
      </c>
      <c r="E162" s="208" t="s">
        <v>429</v>
      </c>
      <c r="F162" s="209" t="s">
        <v>789</v>
      </c>
      <c r="G162" s="210" t="s">
        <v>196</v>
      </c>
      <c r="H162" s="211">
        <v>37.067999999999998</v>
      </c>
      <c r="I162" s="212"/>
      <c r="J162" s="213">
        <f>ROUND(I162*H162,2)</f>
        <v>0</v>
      </c>
      <c r="K162" s="209" t="s">
        <v>150</v>
      </c>
      <c r="L162" s="47"/>
      <c r="M162" s="214" t="s">
        <v>19</v>
      </c>
      <c r="N162" s="215" t="s">
        <v>39</v>
      </c>
      <c r="O162" s="87"/>
      <c r="P162" s="216">
        <f>O162*H162</f>
        <v>0</v>
      </c>
      <c r="Q162" s="216">
        <v>0</v>
      </c>
      <c r="R162" s="216">
        <f>Q162*H162</f>
        <v>0</v>
      </c>
      <c r="S162" s="216">
        <v>0</v>
      </c>
      <c r="T162" s="217">
        <f>S162*H162</f>
        <v>0</v>
      </c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R162" s="218" t="s">
        <v>133</v>
      </c>
      <c r="AT162" s="218" t="s">
        <v>128</v>
      </c>
      <c r="AU162" s="218" t="s">
        <v>78</v>
      </c>
      <c r="AY162" s="20" t="s">
        <v>126</v>
      </c>
      <c r="BE162" s="219">
        <f>IF(N162="základní",J162,0)</f>
        <v>0</v>
      </c>
      <c r="BF162" s="219">
        <f>IF(N162="snížená",J162,0)</f>
        <v>0</v>
      </c>
      <c r="BG162" s="219">
        <f>IF(N162="zákl. přenesená",J162,0)</f>
        <v>0</v>
      </c>
      <c r="BH162" s="219">
        <f>IF(N162="sníž. přenesená",J162,0)</f>
        <v>0</v>
      </c>
      <c r="BI162" s="219">
        <f>IF(N162="nulová",J162,0)</f>
        <v>0</v>
      </c>
      <c r="BJ162" s="20" t="s">
        <v>76</v>
      </c>
      <c r="BK162" s="219">
        <f>ROUND(I162*H162,2)</f>
        <v>0</v>
      </c>
      <c r="BL162" s="20" t="s">
        <v>133</v>
      </c>
      <c r="BM162" s="218" t="s">
        <v>790</v>
      </c>
    </row>
    <row r="163" s="2" customFormat="1">
      <c r="A163" s="41"/>
      <c r="B163" s="42"/>
      <c r="C163" s="43"/>
      <c r="D163" s="264" t="s">
        <v>152</v>
      </c>
      <c r="E163" s="43"/>
      <c r="F163" s="265" t="s">
        <v>432</v>
      </c>
      <c r="G163" s="43"/>
      <c r="H163" s="43"/>
      <c r="I163" s="266"/>
      <c r="J163" s="43"/>
      <c r="K163" s="43"/>
      <c r="L163" s="47"/>
      <c r="M163" s="267"/>
      <c r="N163" s="268"/>
      <c r="O163" s="87"/>
      <c r="P163" s="87"/>
      <c r="Q163" s="87"/>
      <c r="R163" s="87"/>
      <c r="S163" s="87"/>
      <c r="T163" s="88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T163" s="20" t="s">
        <v>152</v>
      </c>
      <c r="AU163" s="20" t="s">
        <v>78</v>
      </c>
    </row>
    <row r="164" s="2" customFormat="1" ht="24.15" customHeight="1">
      <c r="A164" s="41"/>
      <c r="B164" s="42"/>
      <c r="C164" s="207" t="s">
        <v>203</v>
      </c>
      <c r="D164" s="207" t="s">
        <v>128</v>
      </c>
      <c r="E164" s="208" t="s">
        <v>433</v>
      </c>
      <c r="F164" s="209" t="s">
        <v>791</v>
      </c>
      <c r="G164" s="210" t="s">
        <v>196</v>
      </c>
      <c r="H164" s="211">
        <v>111.20399999999999</v>
      </c>
      <c r="I164" s="212"/>
      <c r="J164" s="213">
        <f>ROUND(I164*H164,2)</f>
        <v>0</v>
      </c>
      <c r="K164" s="209" t="s">
        <v>150</v>
      </c>
      <c r="L164" s="47"/>
      <c r="M164" s="214" t="s">
        <v>19</v>
      </c>
      <c r="N164" s="215" t="s">
        <v>39</v>
      </c>
      <c r="O164" s="87"/>
      <c r="P164" s="216">
        <f>O164*H164</f>
        <v>0</v>
      </c>
      <c r="Q164" s="216">
        <v>0</v>
      </c>
      <c r="R164" s="216">
        <f>Q164*H164</f>
        <v>0</v>
      </c>
      <c r="S164" s="216">
        <v>0</v>
      </c>
      <c r="T164" s="217">
        <f>S164*H164</f>
        <v>0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18" t="s">
        <v>133</v>
      </c>
      <c r="AT164" s="218" t="s">
        <v>128</v>
      </c>
      <c r="AU164" s="218" t="s">
        <v>78</v>
      </c>
      <c r="AY164" s="20" t="s">
        <v>126</v>
      </c>
      <c r="BE164" s="219">
        <f>IF(N164="základní",J164,0)</f>
        <v>0</v>
      </c>
      <c r="BF164" s="219">
        <f>IF(N164="snížená",J164,0)</f>
        <v>0</v>
      </c>
      <c r="BG164" s="219">
        <f>IF(N164="zákl. přenesená",J164,0)</f>
        <v>0</v>
      </c>
      <c r="BH164" s="219">
        <f>IF(N164="sníž. přenesená",J164,0)</f>
        <v>0</v>
      </c>
      <c r="BI164" s="219">
        <f>IF(N164="nulová",J164,0)</f>
        <v>0</v>
      </c>
      <c r="BJ164" s="20" t="s">
        <v>76</v>
      </c>
      <c r="BK164" s="219">
        <f>ROUND(I164*H164,2)</f>
        <v>0</v>
      </c>
      <c r="BL164" s="20" t="s">
        <v>133</v>
      </c>
      <c r="BM164" s="218" t="s">
        <v>792</v>
      </c>
    </row>
    <row r="165" s="2" customFormat="1">
      <c r="A165" s="41"/>
      <c r="B165" s="42"/>
      <c r="C165" s="43"/>
      <c r="D165" s="264" t="s">
        <v>152</v>
      </c>
      <c r="E165" s="43"/>
      <c r="F165" s="265" t="s">
        <v>436</v>
      </c>
      <c r="G165" s="43"/>
      <c r="H165" s="43"/>
      <c r="I165" s="266"/>
      <c r="J165" s="43"/>
      <c r="K165" s="43"/>
      <c r="L165" s="47"/>
      <c r="M165" s="267"/>
      <c r="N165" s="268"/>
      <c r="O165" s="87"/>
      <c r="P165" s="87"/>
      <c r="Q165" s="87"/>
      <c r="R165" s="87"/>
      <c r="S165" s="87"/>
      <c r="T165" s="88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T165" s="20" t="s">
        <v>152</v>
      </c>
      <c r="AU165" s="20" t="s">
        <v>78</v>
      </c>
    </row>
    <row r="166" s="13" customFormat="1">
      <c r="A166" s="13"/>
      <c r="B166" s="220"/>
      <c r="C166" s="221"/>
      <c r="D166" s="222" t="s">
        <v>134</v>
      </c>
      <c r="E166" s="223" t="s">
        <v>19</v>
      </c>
      <c r="F166" s="224" t="s">
        <v>793</v>
      </c>
      <c r="G166" s="221"/>
      <c r="H166" s="225">
        <v>37.067999999999998</v>
      </c>
      <c r="I166" s="226"/>
      <c r="J166" s="221"/>
      <c r="K166" s="221"/>
      <c r="L166" s="227"/>
      <c r="M166" s="228"/>
      <c r="N166" s="229"/>
      <c r="O166" s="229"/>
      <c r="P166" s="229"/>
      <c r="Q166" s="229"/>
      <c r="R166" s="229"/>
      <c r="S166" s="229"/>
      <c r="T166" s="230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1" t="s">
        <v>134</v>
      </c>
      <c r="AU166" s="231" t="s">
        <v>78</v>
      </c>
      <c r="AV166" s="13" t="s">
        <v>78</v>
      </c>
      <c r="AW166" s="13" t="s">
        <v>135</v>
      </c>
      <c r="AX166" s="13" t="s">
        <v>76</v>
      </c>
      <c r="AY166" s="231" t="s">
        <v>126</v>
      </c>
    </row>
    <row r="167" s="13" customFormat="1">
      <c r="A167" s="13"/>
      <c r="B167" s="220"/>
      <c r="C167" s="221"/>
      <c r="D167" s="222" t="s">
        <v>134</v>
      </c>
      <c r="E167" s="221"/>
      <c r="F167" s="224" t="s">
        <v>794</v>
      </c>
      <c r="G167" s="221"/>
      <c r="H167" s="225">
        <v>111.20399999999999</v>
      </c>
      <c r="I167" s="226"/>
      <c r="J167" s="221"/>
      <c r="K167" s="221"/>
      <c r="L167" s="227"/>
      <c r="M167" s="228"/>
      <c r="N167" s="229"/>
      <c r="O167" s="229"/>
      <c r="P167" s="229"/>
      <c r="Q167" s="229"/>
      <c r="R167" s="229"/>
      <c r="S167" s="229"/>
      <c r="T167" s="230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1" t="s">
        <v>134</v>
      </c>
      <c r="AU167" s="231" t="s">
        <v>78</v>
      </c>
      <c r="AV167" s="13" t="s">
        <v>78</v>
      </c>
      <c r="AW167" s="13" t="s">
        <v>4</v>
      </c>
      <c r="AX167" s="13" t="s">
        <v>76</v>
      </c>
      <c r="AY167" s="231" t="s">
        <v>126</v>
      </c>
    </row>
    <row r="168" s="2" customFormat="1" ht="24.15" customHeight="1">
      <c r="A168" s="41"/>
      <c r="B168" s="42"/>
      <c r="C168" s="207" t="s">
        <v>268</v>
      </c>
      <c r="D168" s="207" t="s">
        <v>128</v>
      </c>
      <c r="E168" s="208" t="s">
        <v>795</v>
      </c>
      <c r="F168" s="209" t="s">
        <v>796</v>
      </c>
      <c r="G168" s="210" t="s">
        <v>196</v>
      </c>
      <c r="H168" s="211">
        <v>108.309</v>
      </c>
      <c r="I168" s="212"/>
      <c r="J168" s="213">
        <f>ROUND(I168*H168,2)</f>
        <v>0</v>
      </c>
      <c r="K168" s="209" t="s">
        <v>150</v>
      </c>
      <c r="L168" s="47"/>
      <c r="M168" s="214" t="s">
        <v>19</v>
      </c>
      <c r="N168" s="215" t="s">
        <v>39</v>
      </c>
      <c r="O168" s="87"/>
      <c r="P168" s="216">
        <f>O168*H168</f>
        <v>0</v>
      </c>
      <c r="Q168" s="216">
        <v>0</v>
      </c>
      <c r="R168" s="216">
        <f>Q168*H168</f>
        <v>0</v>
      </c>
      <c r="S168" s="216">
        <v>0</v>
      </c>
      <c r="T168" s="217">
        <f>S168*H168</f>
        <v>0</v>
      </c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R168" s="218" t="s">
        <v>133</v>
      </c>
      <c r="AT168" s="218" t="s">
        <v>128</v>
      </c>
      <c r="AU168" s="218" t="s">
        <v>78</v>
      </c>
      <c r="AY168" s="20" t="s">
        <v>126</v>
      </c>
      <c r="BE168" s="219">
        <f>IF(N168="základní",J168,0)</f>
        <v>0</v>
      </c>
      <c r="BF168" s="219">
        <f>IF(N168="snížená",J168,0)</f>
        <v>0</v>
      </c>
      <c r="BG168" s="219">
        <f>IF(N168="zákl. přenesená",J168,0)</f>
        <v>0</v>
      </c>
      <c r="BH168" s="219">
        <f>IF(N168="sníž. přenesená",J168,0)</f>
        <v>0</v>
      </c>
      <c r="BI168" s="219">
        <f>IF(N168="nulová",J168,0)</f>
        <v>0</v>
      </c>
      <c r="BJ168" s="20" t="s">
        <v>76</v>
      </c>
      <c r="BK168" s="219">
        <f>ROUND(I168*H168,2)</f>
        <v>0</v>
      </c>
      <c r="BL168" s="20" t="s">
        <v>133</v>
      </c>
      <c r="BM168" s="218" t="s">
        <v>797</v>
      </c>
    </row>
    <row r="169" s="2" customFormat="1">
      <c r="A169" s="41"/>
      <c r="B169" s="42"/>
      <c r="C169" s="43"/>
      <c r="D169" s="264" t="s">
        <v>152</v>
      </c>
      <c r="E169" s="43"/>
      <c r="F169" s="265" t="s">
        <v>798</v>
      </c>
      <c r="G169" s="43"/>
      <c r="H169" s="43"/>
      <c r="I169" s="266"/>
      <c r="J169" s="43"/>
      <c r="K169" s="43"/>
      <c r="L169" s="47"/>
      <c r="M169" s="267"/>
      <c r="N169" s="268"/>
      <c r="O169" s="87"/>
      <c r="P169" s="87"/>
      <c r="Q169" s="87"/>
      <c r="R169" s="87"/>
      <c r="S169" s="87"/>
      <c r="T169" s="88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T169" s="20" t="s">
        <v>152</v>
      </c>
      <c r="AU169" s="20" t="s">
        <v>78</v>
      </c>
    </row>
    <row r="170" s="12" customFormat="1" ht="22.8" customHeight="1">
      <c r="A170" s="12"/>
      <c r="B170" s="191"/>
      <c r="C170" s="192"/>
      <c r="D170" s="193" t="s">
        <v>67</v>
      </c>
      <c r="E170" s="205" t="s">
        <v>444</v>
      </c>
      <c r="F170" s="205" t="s">
        <v>445</v>
      </c>
      <c r="G170" s="192"/>
      <c r="H170" s="192"/>
      <c r="I170" s="195"/>
      <c r="J170" s="206">
        <f>BK170</f>
        <v>0</v>
      </c>
      <c r="K170" s="192"/>
      <c r="L170" s="197"/>
      <c r="M170" s="198"/>
      <c r="N170" s="199"/>
      <c r="O170" s="199"/>
      <c r="P170" s="200">
        <f>SUM(P171:P176)</f>
        <v>0</v>
      </c>
      <c r="Q170" s="199"/>
      <c r="R170" s="200">
        <f>SUM(R171:R176)</f>
        <v>0</v>
      </c>
      <c r="S170" s="199"/>
      <c r="T170" s="201">
        <f>SUM(T171:T176)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02" t="s">
        <v>76</v>
      </c>
      <c r="AT170" s="203" t="s">
        <v>67</v>
      </c>
      <c r="AU170" s="203" t="s">
        <v>76</v>
      </c>
      <c r="AY170" s="202" t="s">
        <v>126</v>
      </c>
      <c r="BK170" s="204">
        <f>SUM(BK171:BK176)</f>
        <v>0</v>
      </c>
    </row>
    <row r="171" s="2" customFormat="1" ht="16.5" customHeight="1">
      <c r="A171" s="41"/>
      <c r="B171" s="42"/>
      <c r="C171" s="207" t="s">
        <v>208</v>
      </c>
      <c r="D171" s="207" t="s">
        <v>128</v>
      </c>
      <c r="E171" s="208" t="s">
        <v>799</v>
      </c>
      <c r="F171" s="209" t="s">
        <v>800</v>
      </c>
      <c r="G171" s="210" t="s">
        <v>196</v>
      </c>
      <c r="H171" s="211">
        <v>108.309</v>
      </c>
      <c r="I171" s="212"/>
      <c r="J171" s="213">
        <f>ROUND(I171*H171,2)</f>
        <v>0</v>
      </c>
      <c r="K171" s="209" t="s">
        <v>150</v>
      </c>
      <c r="L171" s="47"/>
      <c r="M171" s="214" t="s">
        <v>19</v>
      </c>
      <c r="N171" s="215" t="s">
        <v>39</v>
      </c>
      <c r="O171" s="87"/>
      <c r="P171" s="216">
        <f>O171*H171</f>
        <v>0</v>
      </c>
      <c r="Q171" s="216">
        <v>0</v>
      </c>
      <c r="R171" s="216">
        <f>Q171*H171</f>
        <v>0</v>
      </c>
      <c r="S171" s="216">
        <v>0</v>
      </c>
      <c r="T171" s="217">
        <f>S171*H171</f>
        <v>0</v>
      </c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R171" s="218" t="s">
        <v>133</v>
      </c>
      <c r="AT171" s="218" t="s">
        <v>128</v>
      </c>
      <c r="AU171" s="218" t="s">
        <v>78</v>
      </c>
      <c r="AY171" s="20" t="s">
        <v>126</v>
      </c>
      <c r="BE171" s="219">
        <f>IF(N171="základní",J171,0)</f>
        <v>0</v>
      </c>
      <c r="BF171" s="219">
        <f>IF(N171="snížená",J171,0)</f>
        <v>0</v>
      </c>
      <c r="BG171" s="219">
        <f>IF(N171="zákl. přenesená",J171,0)</f>
        <v>0</v>
      </c>
      <c r="BH171" s="219">
        <f>IF(N171="sníž. přenesená",J171,0)</f>
        <v>0</v>
      </c>
      <c r="BI171" s="219">
        <f>IF(N171="nulová",J171,0)</f>
        <v>0</v>
      </c>
      <c r="BJ171" s="20" t="s">
        <v>76</v>
      </c>
      <c r="BK171" s="219">
        <f>ROUND(I171*H171,2)</f>
        <v>0</v>
      </c>
      <c r="BL171" s="20" t="s">
        <v>133</v>
      </c>
      <c r="BM171" s="218" t="s">
        <v>801</v>
      </c>
    </row>
    <row r="172" s="2" customFormat="1">
      <c r="A172" s="41"/>
      <c r="B172" s="42"/>
      <c r="C172" s="43"/>
      <c r="D172" s="264" t="s">
        <v>152</v>
      </c>
      <c r="E172" s="43"/>
      <c r="F172" s="265" t="s">
        <v>802</v>
      </c>
      <c r="G172" s="43"/>
      <c r="H172" s="43"/>
      <c r="I172" s="266"/>
      <c r="J172" s="43"/>
      <c r="K172" s="43"/>
      <c r="L172" s="47"/>
      <c r="M172" s="267"/>
      <c r="N172" s="268"/>
      <c r="O172" s="87"/>
      <c r="P172" s="87"/>
      <c r="Q172" s="87"/>
      <c r="R172" s="87"/>
      <c r="S172" s="87"/>
      <c r="T172" s="88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T172" s="20" t="s">
        <v>152</v>
      </c>
      <c r="AU172" s="20" t="s">
        <v>78</v>
      </c>
    </row>
    <row r="173" s="2" customFormat="1" ht="44.25" customHeight="1">
      <c r="A173" s="41"/>
      <c r="B173" s="42"/>
      <c r="C173" s="207" t="s">
        <v>218</v>
      </c>
      <c r="D173" s="207" t="s">
        <v>128</v>
      </c>
      <c r="E173" s="208" t="s">
        <v>803</v>
      </c>
      <c r="F173" s="209" t="s">
        <v>804</v>
      </c>
      <c r="G173" s="210" t="s">
        <v>196</v>
      </c>
      <c r="H173" s="211">
        <v>108.309</v>
      </c>
      <c r="I173" s="212"/>
      <c r="J173" s="213">
        <f>ROUND(I173*H173,2)</f>
        <v>0</v>
      </c>
      <c r="K173" s="209" t="s">
        <v>150</v>
      </c>
      <c r="L173" s="47"/>
      <c r="M173" s="214" t="s">
        <v>19</v>
      </c>
      <c r="N173" s="215" t="s">
        <v>39</v>
      </c>
      <c r="O173" s="87"/>
      <c r="P173" s="216">
        <f>O173*H173</f>
        <v>0</v>
      </c>
      <c r="Q173" s="216">
        <v>0</v>
      </c>
      <c r="R173" s="216">
        <f>Q173*H173</f>
        <v>0</v>
      </c>
      <c r="S173" s="216">
        <v>0</v>
      </c>
      <c r="T173" s="217">
        <f>S173*H173</f>
        <v>0</v>
      </c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R173" s="218" t="s">
        <v>133</v>
      </c>
      <c r="AT173" s="218" t="s">
        <v>128</v>
      </c>
      <c r="AU173" s="218" t="s">
        <v>78</v>
      </c>
      <c r="AY173" s="20" t="s">
        <v>126</v>
      </c>
      <c r="BE173" s="219">
        <f>IF(N173="základní",J173,0)</f>
        <v>0</v>
      </c>
      <c r="BF173" s="219">
        <f>IF(N173="snížená",J173,0)</f>
        <v>0</v>
      </c>
      <c r="BG173" s="219">
        <f>IF(N173="zákl. přenesená",J173,0)</f>
        <v>0</v>
      </c>
      <c r="BH173" s="219">
        <f>IF(N173="sníž. přenesená",J173,0)</f>
        <v>0</v>
      </c>
      <c r="BI173" s="219">
        <f>IF(N173="nulová",J173,0)</f>
        <v>0</v>
      </c>
      <c r="BJ173" s="20" t="s">
        <v>76</v>
      </c>
      <c r="BK173" s="219">
        <f>ROUND(I173*H173,2)</f>
        <v>0</v>
      </c>
      <c r="BL173" s="20" t="s">
        <v>133</v>
      </c>
      <c r="BM173" s="218" t="s">
        <v>805</v>
      </c>
    </row>
    <row r="174" s="2" customFormat="1">
      <c r="A174" s="41"/>
      <c r="B174" s="42"/>
      <c r="C174" s="43"/>
      <c r="D174" s="264" t="s">
        <v>152</v>
      </c>
      <c r="E174" s="43"/>
      <c r="F174" s="265" t="s">
        <v>806</v>
      </c>
      <c r="G174" s="43"/>
      <c r="H174" s="43"/>
      <c r="I174" s="266"/>
      <c r="J174" s="43"/>
      <c r="K174" s="43"/>
      <c r="L174" s="47"/>
      <c r="M174" s="267"/>
      <c r="N174" s="268"/>
      <c r="O174" s="87"/>
      <c r="P174" s="87"/>
      <c r="Q174" s="87"/>
      <c r="R174" s="87"/>
      <c r="S174" s="87"/>
      <c r="T174" s="88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T174" s="20" t="s">
        <v>152</v>
      </c>
      <c r="AU174" s="20" t="s">
        <v>78</v>
      </c>
    </row>
    <row r="175" s="2" customFormat="1" ht="37.8" customHeight="1">
      <c r="A175" s="41"/>
      <c r="B175" s="42"/>
      <c r="C175" s="207" t="s">
        <v>214</v>
      </c>
      <c r="D175" s="207" t="s">
        <v>128</v>
      </c>
      <c r="E175" s="208" t="s">
        <v>807</v>
      </c>
      <c r="F175" s="209" t="s">
        <v>808</v>
      </c>
      <c r="G175" s="210" t="s">
        <v>196</v>
      </c>
      <c r="H175" s="211">
        <v>108.309</v>
      </c>
      <c r="I175" s="212"/>
      <c r="J175" s="213">
        <f>ROUND(I175*H175,2)</f>
        <v>0</v>
      </c>
      <c r="K175" s="209" t="s">
        <v>150</v>
      </c>
      <c r="L175" s="47"/>
      <c r="M175" s="214" t="s">
        <v>19</v>
      </c>
      <c r="N175" s="215" t="s">
        <v>39</v>
      </c>
      <c r="O175" s="87"/>
      <c r="P175" s="216">
        <f>O175*H175</f>
        <v>0</v>
      </c>
      <c r="Q175" s="216">
        <v>0</v>
      </c>
      <c r="R175" s="216">
        <f>Q175*H175</f>
        <v>0</v>
      </c>
      <c r="S175" s="216">
        <v>0</v>
      </c>
      <c r="T175" s="217">
        <f>S175*H175</f>
        <v>0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18" t="s">
        <v>133</v>
      </c>
      <c r="AT175" s="218" t="s">
        <v>128</v>
      </c>
      <c r="AU175" s="218" t="s">
        <v>78</v>
      </c>
      <c r="AY175" s="20" t="s">
        <v>126</v>
      </c>
      <c r="BE175" s="219">
        <f>IF(N175="základní",J175,0)</f>
        <v>0</v>
      </c>
      <c r="BF175" s="219">
        <f>IF(N175="snížená",J175,0)</f>
        <v>0</v>
      </c>
      <c r="BG175" s="219">
        <f>IF(N175="zákl. přenesená",J175,0)</f>
        <v>0</v>
      </c>
      <c r="BH175" s="219">
        <f>IF(N175="sníž. přenesená",J175,0)</f>
        <v>0</v>
      </c>
      <c r="BI175" s="219">
        <f>IF(N175="nulová",J175,0)</f>
        <v>0</v>
      </c>
      <c r="BJ175" s="20" t="s">
        <v>76</v>
      </c>
      <c r="BK175" s="219">
        <f>ROUND(I175*H175,2)</f>
        <v>0</v>
      </c>
      <c r="BL175" s="20" t="s">
        <v>133</v>
      </c>
      <c r="BM175" s="218" t="s">
        <v>809</v>
      </c>
    </row>
    <row r="176" s="2" customFormat="1">
      <c r="A176" s="41"/>
      <c r="B176" s="42"/>
      <c r="C176" s="43"/>
      <c r="D176" s="264" t="s">
        <v>152</v>
      </c>
      <c r="E176" s="43"/>
      <c r="F176" s="265" t="s">
        <v>810</v>
      </c>
      <c r="G176" s="43"/>
      <c r="H176" s="43"/>
      <c r="I176" s="266"/>
      <c r="J176" s="43"/>
      <c r="K176" s="43"/>
      <c r="L176" s="47"/>
      <c r="M176" s="280"/>
      <c r="N176" s="281"/>
      <c r="O176" s="282"/>
      <c r="P176" s="282"/>
      <c r="Q176" s="282"/>
      <c r="R176" s="282"/>
      <c r="S176" s="282"/>
      <c r="T176" s="283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T176" s="20" t="s">
        <v>152</v>
      </c>
      <c r="AU176" s="20" t="s">
        <v>78</v>
      </c>
    </row>
    <row r="177" s="2" customFormat="1" ht="6.96" customHeight="1">
      <c r="A177" s="41"/>
      <c r="B177" s="62"/>
      <c r="C177" s="63"/>
      <c r="D177" s="63"/>
      <c r="E177" s="63"/>
      <c r="F177" s="63"/>
      <c r="G177" s="63"/>
      <c r="H177" s="63"/>
      <c r="I177" s="63"/>
      <c r="J177" s="63"/>
      <c r="K177" s="63"/>
      <c r="L177" s="47"/>
      <c r="M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</row>
  </sheetData>
  <sheetProtection sheet="1" autoFilter="0" formatColumns="0" formatRows="0" objects="1" scenarios="1" spinCount="100000" saltValue="RS0dWiwReY3Fh4dIwmMPfCz8bscqb/HNqnIbB2U5m9gRXTuX61vts/GIk+zZYMhLPuOeZio+OxFOS6T2/Z+zFA==" hashValue="4QYFpx1uc3eVyz/LK4gRGWFdABGklIZtOo6aNLK+Ww7jx4oE//5tqO0lL9twZ0cbGiISQlG8lDq2X+Sm6FWfsg==" algorithmName="SHA-512" password="CC35"/>
  <autoFilter ref="C84:K176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89" r:id="rId1" display="https://podminky.urs.cz/item/CS_URS_2025_01/121151103"/>
    <hyperlink ref="F91" r:id="rId2" display="https://podminky.urs.cz/item/CS_URS_2025_01/162351103"/>
    <hyperlink ref="F94" r:id="rId3" display="https://podminky.urs.cz/item/CS_URS_2023_01/174151101"/>
    <hyperlink ref="F96" r:id="rId4" display="https://podminky.urs.cz/item/CS_URS_2025_01/132551102"/>
    <hyperlink ref="F104" r:id="rId5" display="https://podminky.urs.cz/item/CS_URS_2025_01/132551251"/>
    <hyperlink ref="F109" r:id="rId6" display="https://podminky.urs.cz/item/CS_URS_2025_01/167151103"/>
    <hyperlink ref="F113" r:id="rId7" display="https://podminky.urs.cz/item/CS_URS_2025_01/224311114"/>
    <hyperlink ref="F122" r:id="rId8" display="https://podminky.urs.cz/item/CS_URS_2025_01/274321411"/>
    <hyperlink ref="F125" r:id="rId9" display="https://podminky.urs.cz/item/CS_URS_2025_01/275321411"/>
    <hyperlink ref="F127" r:id="rId10" display="https://podminky.urs.cz/item/CS_URS_2025_01/282601112"/>
    <hyperlink ref="F131" r:id="rId11" display="https://podminky.urs.cz/item/CS_URS_2025_01/283111113"/>
    <hyperlink ref="F142" r:id="rId12" display="https://podminky.urs.cz/item/CS_URS_2025_01/283131113"/>
    <hyperlink ref="F149" r:id="rId13" display="https://podminky.urs.cz/item/CS_URS_2025_01/274351121"/>
    <hyperlink ref="F156" r:id="rId14" display="https://podminky.urs.cz/item/CS_URS_2025_01/274351122"/>
    <hyperlink ref="F158" r:id="rId15" display="https://podminky.urs.cz/item/CS_URS_2025_01/275351121"/>
    <hyperlink ref="F160" r:id="rId16" display="https://podminky.urs.cz/item/CS_URS_2025_01/275351122"/>
    <hyperlink ref="F163" r:id="rId17" display="https://podminky.urs.cz/item/CS_URS_2025_01/997013501"/>
    <hyperlink ref="F165" r:id="rId18" display="https://podminky.urs.cz/item/CS_URS_2025_01/997013509"/>
    <hyperlink ref="F169" r:id="rId19" display="https://podminky.urs.cz/item/CS_URS_2025_01/997013873"/>
    <hyperlink ref="F172" r:id="rId20" display="https://podminky.urs.cz/item/CS_URS_2025_01/998004011"/>
    <hyperlink ref="F174" r:id="rId21" display="https://podminky.urs.cz/item/CS_URS_2025_01/998012037"/>
    <hyperlink ref="F176" r:id="rId22" display="https://podminky.urs.cz/item/CS_URS_2025_01/99801204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3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90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78</v>
      </c>
    </row>
    <row r="4" s="1" customFormat="1" ht="24.96" customHeight="1">
      <c r="B4" s="23"/>
      <c r="D4" s="133" t="s">
        <v>91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výběh pro pouštní kočky a karakaly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92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811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21. 2. 2025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tr">
        <f>IF('Rekapitulace stavby'!AN10="","",'Rekapitulace stavby'!AN10)</f>
        <v/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tr">
        <f>IF('Rekapitulace stavby'!E11="","",'Rekapitulace stavby'!E11)</f>
        <v xml:space="preserve"> </v>
      </c>
      <c r="F15" s="41"/>
      <c r="G15" s="41"/>
      <c r="H15" s="41"/>
      <c r="I15" s="135" t="s">
        <v>27</v>
      </c>
      <c r="J15" s="139" t="str">
        <f>IF('Rekapitulace stavby'!AN11="","",'Rekapitulace stavby'!AN11)</f>
        <v/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28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27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30</v>
      </c>
      <c r="E20" s="41"/>
      <c r="F20" s="41"/>
      <c r="G20" s="41"/>
      <c r="H20" s="41"/>
      <c r="I20" s="135" t="s">
        <v>26</v>
      </c>
      <c r="J20" s="139" t="str">
        <f>IF('Rekapitulace stavby'!AN16="","",'Rekapitulace stavby'!AN16)</f>
        <v/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tr">
        <f>IF('Rekapitulace stavby'!E17="","",'Rekapitulace stavby'!E17)</f>
        <v xml:space="preserve"> </v>
      </c>
      <c r="F21" s="41"/>
      <c r="G21" s="41"/>
      <c r="H21" s="41"/>
      <c r="I21" s="135" t="s">
        <v>27</v>
      </c>
      <c r="J21" s="139" t="str">
        <f>IF('Rekapitulace stavby'!AN17="","",'Rekapitulace stavby'!AN17)</f>
        <v/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31</v>
      </c>
      <c r="E23" s="41"/>
      <c r="F23" s="41"/>
      <c r="G23" s="41"/>
      <c r="H23" s="41"/>
      <c r="I23" s="135" t="s">
        <v>26</v>
      </c>
      <c r="J23" s="139" t="str">
        <f>IF('Rekapitulace stavby'!AN19="","",'Rekapitulace stavby'!AN19)</f>
        <v/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tr">
        <f>IF('Rekapitulace stavby'!E20="","",'Rekapitulace stavby'!E20)</f>
        <v xml:space="preserve"> </v>
      </c>
      <c r="F24" s="41"/>
      <c r="G24" s="41"/>
      <c r="H24" s="41"/>
      <c r="I24" s="135" t="s">
        <v>27</v>
      </c>
      <c r="J24" s="139" t="str">
        <f>IF('Rekapitulace stavby'!AN20="","",'Rekapitulace stavby'!AN20)</f>
        <v/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32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34</v>
      </c>
      <c r="E30" s="41"/>
      <c r="F30" s="41"/>
      <c r="G30" s="41"/>
      <c r="H30" s="41"/>
      <c r="I30" s="41"/>
      <c r="J30" s="147">
        <f>ROUND(J110,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36</v>
      </c>
      <c r="G32" s="41"/>
      <c r="H32" s="41"/>
      <c r="I32" s="148" t="s">
        <v>35</v>
      </c>
      <c r="J32" s="148" t="s">
        <v>37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38</v>
      </c>
      <c r="E33" s="135" t="s">
        <v>39</v>
      </c>
      <c r="F33" s="150">
        <f>ROUND((SUM(BE110:BE563)),  2)</f>
        <v>0</v>
      </c>
      <c r="G33" s="41"/>
      <c r="H33" s="41"/>
      <c r="I33" s="151">
        <v>0.20999999999999999</v>
      </c>
      <c r="J33" s="150">
        <f>ROUND(((SUM(BE110:BE563))*I33),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40</v>
      </c>
      <c r="F34" s="150">
        <f>ROUND((SUM(BF110:BF563)),  2)</f>
        <v>0</v>
      </c>
      <c r="G34" s="41"/>
      <c r="H34" s="41"/>
      <c r="I34" s="151">
        <v>0.12</v>
      </c>
      <c r="J34" s="150">
        <f>ROUND(((SUM(BF110:BF563))*I34),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41</v>
      </c>
      <c r="F35" s="150">
        <f>ROUND((SUM(BG110:BG563)),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42</v>
      </c>
      <c r="F36" s="150">
        <f>ROUND((SUM(BH110:BH563)),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43</v>
      </c>
      <c r="F37" s="150">
        <f>ROUND((SUM(BI110:BI563)),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44</v>
      </c>
      <c r="E39" s="154"/>
      <c r="F39" s="154"/>
      <c r="G39" s="155" t="s">
        <v>45</v>
      </c>
      <c r="H39" s="156" t="s">
        <v>46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94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výběh pro pouštní kočky a karakaly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92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SO-02 - HORNÍ STAVBA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 xml:space="preserve"> </v>
      </c>
      <c r="G52" s="43"/>
      <c r="H52" s="43"/>
      <c r="I52" s="35" t="s">
        <v>23</v>
      </c>
      <c r="J52" s="75" t="str">
        <f>IF(J12="","",J12)</f>
        <v>21. 2. 2025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 xml:space="preserve"> </v>
      </c>
      <c r="G54" s="43"/>
      <c r="H54" s="43"/>
      <c r="I54" s="35" t="s">
        <v>30</v>
      </c>
      <c r="J54" s="39" t="str">
        <f>E21</f>
        <v xml:space="preserve"> 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28</v>
      </c>
      <c r="D55" s="43"/>
      <c r="E55" s="43"/>
      <c r="F55" s="30" t="str">
        <f>IF(E18="","",E18)</f>
        <v>Vyplň údaj</v>
      </c>
      <c r="G55" s="43"/>
      <c r="H55" s="43"/>
      <c r="I55" s="35" t="s">
        <v>31</v>
      </c>
      <c r="J55" s="39" t="str">
        <f>E24</f>
        <v xml:space="preserve"> 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95</v>
      </c>
      <c r="D57" s="165"/>
      <c r="E57" s="165"/>
      <c r="F57" s="165"/>
      <c r="G57" s="165"/>
      <c r="H57" s="165"/>
      <c r="I57" s="165"/>
      <c r="J57" s="166" t="s">
        <v>96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66</v>
      </c>
      <c r="D59" s="43"/>
      <c r="E59" s="43"/>
      <c r="F59" s="43"/>
      <c r="G59" s="43"/>
      <c r="H59" s="43"/>
      <c r="I59" s="43"/>
      <c r="J59" s="105">
        <f>J110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97</v>
      </c>
    </row>
    <row r="60" s="9" customFormat="1" ht="24.96" customHeight="1">
      <c r="A60" s="9"/>
      <c r="B60" s="168"/>
      <c r="C60" s="169"/>
      <c r="D60" s="170" t="s">
        <v>98</v>
      </c>
      <c r="E60" s="171"/>
      <c r="F60" s="171"/>
      <c r="G60" s="171"/>
      <c r="H60" s="171"/>
      <c r="I60" s="171"/>
      <c r="J60" s="172">
        <f>J111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812</v>
      </c>
      <c r="E61" s="177"/>
      <c r="F61" s="177"/>
      <c r="G61" s="177"/>
      <c r="H61" s="177"/>
      <c r="I61" s="177"/>
      <c r="J61" s="178">
        <f>J112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106</v>
      </c>
      <c r="E62" s="177"/>
      <c r="F62" s="177"/>
      <c r="G62" s="177"/>
      <c r="H62" s="177"/>
      <c r="I62" s="177"/>
      <c r="J62" s="178">
        <f>J126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813</v>
      </c>
      <c r="E63" s="177"/>
      <c r="F63" s="177"/>
      <c r="G63" s="177"/>
      <c r="H63" s="177"/>
      <c r="I63" s="177"/>
      <c r="J63" s="178">
        <f>J129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4.88" customHeight="1">
      <c r="A64" s="10"/>
      <c r="B64" s="174"/>
      <c r="C64" s="175"/>
      <c r="D64" s="176" t="s">
        <v>814</v>
      </c>
      <c r="E64" s="177"/>
      <c r="F64" s="177"/>
      <c r="G64" s="177"/>
      <c r="H64" s="177"/>
      <c r="I64" s="177"/>
      <c r="J64" s="178">
        <f>J130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4.88" customHeight="1">
      <c r="A65" s="10"/>
      <c r="B65" s="174"/>
      <c r="C65" s="175"/>
      <c r="D65" s="176" t="s">
        <v>815</v>
      </c>
      <c r="E65" s="177"/>
      <c r="F65" s="177"/>
      <c r="G65" s="177"/>
      <c r="H65" s="177"/>
      <c r="I65" s="177"/>
      <c r="J65" s="178">
        <f>J148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4"/>
      <c r="C66" s="175"/>
      <c r="D66" s="176" t="s">
        <v>816</v>
      </c>
      <c r="E66" s="177"/>
      <c r="F66" s="177"/>
      <c r="G66" s="177"/>
      <c r="H66" s="177"/>
      <c r="I66" s="177"/>
      <c r="J66" s="178">
        <f>J168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4.88" customHeight="1">
      <c r="A67" s="10"/>
      <c r="B67" s="174"/>
      <c r="C67" s="175"/>
      <c r="D67" s="176" t="s">
        <v>817</v>
      </c>
      <c r="E67" s="177"/>
      <c r="F67" s="177"/>
      <c r="G67" s="177"/>
      <c r="H67" s="177"/>
      <c r="I67" s="177"/>
      <c r="J67" s="178">
        <f>J181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4"/>
      <c r="C68" s="175"/>
      <c r="D68" s="176" t="s">
        <v>818</v>
      </c>
      <c r="E68" s="177"/>
      <c r="F68" s="177"/>
      <c r="G68" s="177"/>
      <c r="H68" s="177"/>
      <c r="I68" s="177"/>
      <c r="J68" s="178">
        <f>J192</f>
        <v>0</v>
      </c>
      <c r="K68" s="175"/>
      <c r="L68" s="17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4"/>
      <c r="C69" s="175"/>
      <c r="D69" s="176" t="s">
        <v>819</v>
      </c>
      <c r="E69" s="177"/>
      <c r="F69" s="177"/>
      <c r="G69" s="177"/>
      <c r="H69" s="177"/>
      <c r="I69" s="177"/>
      <c r="J69" s="178">
        <f>J210</f>
        <v>0</v>
      </c>
      <c r="K69" s="175"/>
      <c r="L69" s="17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4"/>
      <c r="C70" s="175"/>
      <c r="D70" s="176" t="s">
        <v>820</v>
      </c>
      <c r="E70" s="177"/>
      <c r="F70" s="177"/>
      <c r="G70" s="177"/>
      <c r="H70" s="177"/>
      <c r="I70" s="177"/>
      <c r="J70" s="178">
        <f>J228</f>
        <v>0</v>
      </c>
      <c r="K70" s="175"/>
      <c r="L70" s="17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4"/>
      <c r="C71" s="175"/>
      <c r="D71" s="176" t="s">
        <v>821</v>
      </c>
      <c r="E71" s="177"/>
      <c r="F71" s="177"/>
      <c r="G71" s="177"/>
      <c r="H71" s="177"/>
      <c r="I71" s="177"/>
      <c r="J71" s="178">
        <f>J246</f>
        <v>0</v>
      </c>
      <c r="K71" s="175"/>
      <c r="L71" s="17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4"/>
      <c r="C72" s="175"/>
      <c r="D72" s="176" t="s">
        <v>822</v>
      </c>
      <c r="E72" s="177"/>
      <c r="F72" s="177"/>
      <c r="G72" s="177"/>
      <c r="H72" s="177"/>
      <c r="I72" s="177"/>
      <c r="J72" s="178">
        <f>J264</f>
        <v>0</v>
      </c>
      <c r="K72" s="175"/>
      <c r="L72" s="179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4"/>
      <c r="C73" s="175"/>
      <c r="D73" s="176" t="s">
        <v>823</v>
      </c>
      <c r="E73" s="177"/>
      <c r="F73" s="177"/>
      <c r="G73" s="177"/>
      <c r="H73" s="177"/>
      <c r="I73" s="177"/>
      <c r="J73" s="178">
        <f>J270</f>
        <v>0</v>
      </c>
      <c r="K73" s="175"/>
      <c r="L73" s="179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4.88" customHeight="1">
      <c r="A74" s="10"/>
      <c r="B74" s="174"/>
      <c r="C74" s="175"/>
      <c r="D74" s="176" t="s">
        <v>824</v>
      </c>
      <c r="E74" s="177"/>
      <c r="F74" s="177"/>
      <c r="G74" s="177"/>
      <c r="H74" s="177"/>
      <c r="I74" s="177"/>
      <c r="J74" s="178">
        <f>J288</f>
        <v>0</v>
      </c>
      <c r="K74" s="175"/>
      <c r="L74" s="179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4.88" customHeight="1">
      <c r="A75" s="10"/>
      <c r="B75" s="174"/>
      <c r="C75" s="175"/>
      <c r="D75" s="176" t="s">
        <v>825</v>
      </c>
      <c r="E75" s="177"/>
      <c r="F75" s="177"/>
      <c r="G75" s="177"/>
      <c r="H75" s="177"/>
      <c r="I75" s="177"/>
      <c r="J75" s="178">
        <f>J306</f>
        <v>0</v>
      </c>
      <c r="K75" s="175"/>
      <c r="L75" s="179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4.88" customHeight="1">
      <c r="A76" s="10"/>
      <c r="B76" s="174"/>
      <c r="C76" s="175"/>
      <c r="D76" s="176" t="s">
        <v>826</v>
      </c>
      <c r="E76" s="177"/>
      <c r="F76" s="177"/>
      <c r="G76" s="177"/>
      <c r="H76" s="177"/>
      <c r="I76" s="177"/>
      <c r="J76" s="178">
        <f>J317</f>
        <v>0</v>
      </c>
      <c r="K76" s="175"/>
      <c r="L76" s="179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4.88" customHeight="1">
      <c r="A77" s="10"/>
      <c r="B77" s="174"/>
      <c r="C77" s="175"/>
      <c r="D77" s="176" t="s">
        <v>827</v>
      </c>
      <c r="E77" s="177"/>
      <c r="F77" s="177"/>
      <c r="G77" s="177"/>
      <c r="H77" s="177"/>
      <c r="I77" s="177"/>
      <c r="J77" s="178">
        <f>J326</f>
        <v>0</v>
      </c>
      <c r="K77" s="175"/>
      <c r="L77" s="179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4.88" customHeight="1">
      <c r="A78" s="10"/>
      <c r="B78" s="174"/>
      <c r="C78" s="175"/>
      <c r="D78" s="176" t="s">
        <v>828</v>
      </c>
      <c r="E78" s="177"/>
      <c r="F78" s="177"/>
      <c r="G78" s="177"/>
      <c r="H78" s="177"/>
      <c r="I78" s="177"/>
      <c r="J78" s="178">
        <f>J344</f>
        <v>0</v>
      </c>
      <c r="K78" s="175"/>
      <c r="L78" s="179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4.88" customHeight="1">
      <c r="A79" s="10"/>
      <c r="B79" s="174"/>
      <c r="C79" s="175"/>
      <c r="D79" s="176" t="s">
        <v>829</v>
      </c>
      <c r="E79" s="177"/>
      <c r="F79" s="177"/>
      <c r="G79" s="177"/>
      <c r="H79" s="177"/>
      <c r="I79" s="177"/>
      <c r="J79" s="178">
        <f>J351</f>
        <v>0</v>
      </c>
      <c r="K79" s="175"/>
      <c r="L79" s="179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4.88" customHeight="1">
      <c r="A80" s="10"/>
      <c r="B80" s="174"/>
      <c r="C80" s="175"/>
      <c r="D80" s="176" t="s">
        <v>830</v>
      </c>
      <c r="E80" s="177"/>
      <c r="F80" s="177"/>
      <c r="G80" s="177"/>
      <c r="H80" s="177"/>
      <c r="I80" s="177"/>
      <c r="J80" s="178">
        <f>J365</f>
        <v>0</v>
      </c>
      <c r="K80" s="175"/>
      <c r="L80" s="179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4.88" customHeight="1">
      <c r="A81" s="10"/>
      <c r="B81" s="174"/>
      <c r="C81" s="175"/>
      <c r="D81" s="176" t="s">
        <v>831</v>
      </c>
      <c r="E81" s="177"/>
      <c r="F81" s="177"/>
      <c r="G81" s="177"/>
      <c r="H81" s="177"/>
      <c r="I81" s="177"/>
      <c r="J81" s="178">
        <f>J374</f>
        <v>0</v>
      </c>
      <c r="K81" s="175"/>
      <c r="L81" s="179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14.88" customHeight="1">
      <c r="A82" s="10"/>
      <c r="B82" s="174"/>
      <c r="C82" s="175"/>
      <c r="D82" s="176" t="s">
        <v>832</v>
      </c>
      <c r="E82" s="177"/>
      <c r="F82" s="177"/>
      <c r="G82" s="177"/>
      <c r="H82" s="177"/>
      <c r="I82" s="177"/>
      <c r="J82" s="178">
        <f>J383</f>
        <v>0</v>
      </c>
      <c r="K82" s="175"/>
      <c r="L82" s="179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10" customFormat="1" ht="14.88" customHeight="1">
      <c r="A83" s="10"/>
      <c r="B83" s="174"/>
      <c r="C83" s="175"/>
      <c r="D83" s="176" t="s">
        <v>833</v>
      </c>
      <c r="E83" s="177"/>
      <c r="F83" s="177"/>
      <c r="G83" s="177"/>
      <c r="H83" s="177"/>
      <c r="I83" s="177"/>
      <c r="J83" s="178">
        <f>J397</f>
        <v>0</v>
      </c>
      <c r="K83" s="175"/>
      <c r="L83" s="179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="10" customFormat="1" ht="19.92" customHeight="1">
      <c r="A84" s="10"/>
      <c r="B84" s="174"/>
      <c r="C84" s="175"/>
      <c r="D84" s="176" t="s">
        <v>834</v>
      </c>
      <c r="E84" s="177"/>
      <c r="F84" s="177"/>
      <c r="G84" s="177"/>
      <c r="H84" s="177"/>
      <c r="I84" s="177"/>
      <c r="J84" s="178">
        <f>J418</f>
        <v>0</v>
      </c>
      <c r="K84" s="175"/>
      <c r="L84" s="179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</row>
    <row r="85" s="10" customFormat="1" ht="19.92" customHeight="1">
      <c r="A85" s="10"/>
      <c r="B85" s="174"/>
      <c r="C85" s="175"/>
      <c r="D85" s="176" t="s">
        <v>835</v>
      </c>
      <c r="E85" s="177"/>
      <c r="F85" s="177"/>
      <c r="G85" s="177"/>
      <c r="H85" s="177"/>
      <c r="I85" s="177"/>
      <c r="J85" s="178">
        <f>J428</f>
        <v>0</v>
      </c>
      <c r="K85" s="175"/>
      <c r="L85" s="179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</row>
    <row r="86" s="10" customFormat="1" ht="19.92" customHeight="1">
      <c r="A86" s="10"/>
      <c r="B86" s="174"/>
      <c r="C86" s="175"/>
      <c r="D86" s="176" t="s">
        <v>836</v>
      </c>
      <c r="E86" s="177"/>
      <c r="F86" s="177"/>
      <c r="G86" s="177"/>
      <c r="H86" s="177"/>
      <c r="I86" s="177"/>
      <c r="J86" s="178">
        <f>J437</f>
        <v>0</v>
      </c>
      <c r="K86" s="175"/>
      <c r="L86" s="179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</row>
    <row r="87" s="10" customFormat="1" ht="19.92" customHeight="1">
      <c r="A87" s="10"/>
      <c r="B87" s="174"/>
      <c r="C87" s="175"/>
      <c r="D87" s="176" t="s">
        <v>837</v>
      </c>
      <c r="E87" s="177"/>
      <c r="F87" s="177"/>
      <c r="G87" s="177"/>
      <c r="H87" s="177"/>
      <c r="I87" s="177"/>
      <c r="J87" s="178">
        <f>J444</f>
        <v>0</v>
      </c>
      <c r="K87" s="175"/>
      <c r="L87" s="179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</row>
    <row r="88" s="10" customFormat="1" ht="19.92" customHeight="1">
      <c r="A88" s="10"/>
      <c r="B88" s="174"/>
      <c r="C88" s="175"/>
      <c r="D88" s="176" t="s">
        <v>838</v>
      </c>
      <c r="E88" s="177"/>
      <c r="F88" s="177"/>
      <c r="G88" s="177"/>
      <c r="H88" s="177"/>
      <c r="I88" s="177"/>
      <c r="J88" s="178">
        <f>J468</f>
        <v>0</v>
      </c>
      <c r="K88" s="175"/>
      <c r="L88" s="179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</row>
    <row r="89" s="10" customFormat="1" ht="19.92" customHeight="1">
      <c r="A89" s="10"/>
      <c r="B89" s="174"/>
      <c r="C89" s="175"/>
      <c r="D89" s="176" t="s">
        <v>839</v>
      </c>
      <c r="E89" s="177"/>
      <c r="F89" s="177"/>
      <c r="G89" s="177"/>
      <c r="H89" s="177"/>
      <c r="I89" s="177"/>
      <c r="J89" s="178">
        <f>J475</f>
        <v>0</v>
      </c>
      <c r="K89" s="175"/>
      <c r="L89" s="179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</row>
    <row r="90" s="10" customFormat="1" ht="19.92" customHeight="1">
      <c r="A90" s="10"/>
      <c r="B90" s="174"/>
      <c r="C90" s="175"/>
      <c r="D90" s="176" t="s">
        <v>840</v>
      </c>
      <c r="E90" s="177"/>
      <c r="F90" s="177"/>
      <c r="G90" s="177"/>
      <c r="H90" s="177"/>
      <c r="I90" s="177"/>
      <c r="J90" s="178">
        <f>J533</f>
        <v>0</v>
      </c>
      <c r="K90" s="175"/>
      <c r="L90" s="179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</row>
    <row r="91" s="2" customFormat="1" ht="21.84" customHeight="1">
      <c r="A91" s="41"/>
      <c r="B91" s="42"/>
      <c r="C91" s="43"/>
      <c r="D91" s="43"/>
      <c r="E91" s="43"/>
      <c r="F91" s="43"/>
      <c r="G91" s="43"/>
      <c r="H91" s="43"/>
      <c r="I91" s="43"/>
      <c r="J91" s="43"/>
      <c r="K91" s="43"/>
      <c r="L91" s="137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6.96" customHeight="1">
      <c r="A92" s="41"/>
      <c r="B92" s="62"/>
      <c r="C92" s="63"/>
      <c r="D92" s="63"/>
      <c r="E92" s="63"/>
      <c r="F92" s="63"/>
      <c r="G92" s="63"/>
      <c r="H92" s="63"/>
      <c r="I92" s="63"/>
      <c r="J92" s="63"/>
      <c r="K92" s="63"/>
      <c r="L92" s="137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6" s="2" customFormat="1" ht="6.96" customHeight="1">
      <c r="A96" s="41"/>
      <c r="B96" s="64"/>
      <c r="C96" s="65"/>
      <c r="D96" s="65"/>
      <c r="E96" s="65"/>
      <c r="F96" s="65"/>
      <c r="G96" s="65"/>
      <c r="H96" s="65"/>
      <c r="I96" s="65"/>
      <c r="J96" s="65"/>
      <c r="K96" s="65"/>
      <c r="L96" s="137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</row>
    <row r="97" s="2" customFormat="1" ht="24.96" customHeight="1">
      <c r="A97" s="41"/>
      <c r="B97" s="42"/>
      <c r="C97" s="26" t="s">
        <v>111</v>
      </c>
      <c r="D97" s="43"/>
      <c r="E97" s="43"/>
      <c r="F97" s="43"/>
      <c r="G97" s="43"/>
      <c r="H97" s="43"/>
      <c r="I97" s="43"/>
      <c r="J97" s="43"/>
      <c r="K97" s="43"/>
      <c r="L97" s="137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</row>
    <row r="98" s="2" customFormat="1" ht="6.96" customHeight="1">
      <c r="A98" s="41"/>
      <c r="B98" s="42"/>
      <c r="C98" s="43"/>
      <c r="D98" s="43"/>
      <c r="E98" s="43"/>
      <c r="F98" s="43"/>
      <c r="G98" s="43"/>
      <c r="H98" s="43"/>
      <c r="I98" s="43"/>
      <c r="J98" s="43"/>
      <c r="K98" s="43"/>
      <c r="L98" s="137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</row>
    <row r="99" s="2" customFormat="1" ht="12" customHeight="1">
      <c r="A99" s="41"/>
      <c r="B99" s="42"/>
      <c r="C99" s="35" t="s">
        <v>16</v>
      </c>
      <c r="D99" s="43"/>
      <c r="E99" s="43"/>
      <c r="F99" s="43"/>
      <c r="G99" s="43"/>
      <c r="H99" s="43"/>
      <c r="I99" s="43"/>
      <c r="J99" s="43"/>
      <c r="K99" s="43"/>
      <c r="L99" s="137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</row>
    <row r="100" s="2" customFormat="1" ht="16.5" customHeight="1">
      <c r="A100" s="41"/>
      <c r="B100" s="42"/>
      <c r="C100" s="43"/>
      <c r="D100" s="43"/>
      <c r="E100" s="163" t="str">
        <f>E7</f>
        <v>výběh pro pouštní kočky a karakaly</v>
      </c>
      <c r="F100" s="35"/>
      <c r="G100" s="35"/>
      <c r="H100" s="35"/>
      <c r="I100" s="43"/>
      <c r="J100" s="43"/>
      <c r="K100" s="43"/>
      <c r="L100" s="137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</row>
    <row r="101" s="2" customFormat="1" ht="12" customHeight="1">
      <c r="A101" s="41"/>
      <c r="B101" s="42"/>
      <c r="C101" s="35" t="s">
        <v>92</v>
      </c>
      <c r="D101" s="43"/>
      <c r="E101" s="43"/>
      <c r="F101" s="43"/>
      <c r="G101" s="43"/>
      <c r="H101" s="43"/>
      <c r="I101" s="43"/>
      <c r="J101" s="43"/>
      <c r="K101" s="43"/>
      <c r="L101" s="137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</row>
    <row r="102" s="2" customFormat="1" ht="16.5" customHeight="1">
      <c r="A102" s="41"/>
      <c r="B102" s="42"/>
      <c r="C102" s="43"/>
      <c r="D102" s="43"/>
      <c r="E102" s="72" t="str">
        <f>E9</f>
        <v>SO-02 - HORNÍ STAVBA</v>
      </c>
      <c r="F102" s="43"/>
      <c r="G102" s="43"/>
      <c r="H102" s="43"/>
      <c r="I102" s="43"/>
      <c r="J102" s="43"/>
      <c r="K102" s="43"/>
      <c r="L102" s="137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</row>
    <row r="103" s="2" customFormat="1" ht="6.96" customHeight="1">
      <c r="A103" s="41"/>
      <c r="B103" s="42"/>
      <c r="C103" s="43"/>
      <c r="D103" s="43"/>
      <c r="E103" s="43"/>
      <c r="F103" s="43"/>
      <c r="G103" s="43"/>
      <c r="H103" s="43"/>
      <c r="I103" s="43"/>
      <c r="J103" s="43"/>
      <c r="K103" s="43"/>
      <c r="L103" s="137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</row>
    <row r="104" s="2" customFormat="1" ht="12" customHeight="1">
      <c r="A104" s="41"/>
      <c r="B104" s="42"/>
      <c r="C104" s="35" t="s">
        <v>21</v>
      </c>
      <c r="D104" s="43"/>
      <c r="E104" s="43"/>
      <c r="F104" s="30" t="str">
        <f>F12</f>
        <v xml:space="preserve"> </v>
      </c>
      <c r="G104" s="43"/>
      <c r="H104" s="43"/>
      <c r="I104" s="35" t="s">
        <v>23</v>
      </c>
      <c r="J104" s="75" t="str">
        <f>IF(J12="","",J12)</f>
        <v>21. 2. 2025</v>
      </c>
      <c r="K104" s="43"/>
      <c r="L104" s="137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</row>
    <row r="105" s="2" customFormat="1" ht="6.96" customHeight="1">
      <c r="A105" s="41"/>
      <c r="B105" s="42"/>
      <c r="C105" s="43"/>
      <c r="D105" s="43"/>
      <c r="E105" s="43"/>
      <c r="F105" s="43"/>
      <c r="G105" s="43"/>
      <c r="H105" s="43"/>
      <c r="I105" s="43"/>
      <c r="J105" s="43"/>
      <c r="K105" s="43"/>
      <c r="L105" s="137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</row>
    <row r="106" s="2" customFormat="1" ht="15.15" customHeight="1">
      <c r="A106" s="41"/>
      <c r="B106" s="42"/>
      <c r="C106" s="35" t="s">
        <v>25</v>
      </c>
      <c r="D106" s="43"/>
      <c r="E106" s="43"/>
      <c r="F106" s="30" t="str">
        <f>E15</f>
        <v xml:space="preserve"> </v>
      </c>
      <c r="G106" s="43"/>
      <c r="H106" s="43"/>
      <c r="I106" s="35" t="s">
        <v>30</v>
      </c>
      <c r="J106" s="39" t="str">
        <f>E21</f>
        <v xml:space="preserve"> </v>
      </c>
      <c r="K106" s="43"/>
      <c r="L106" s="137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</row>
    <row r="107" s="2" customFormat="1" ht="15.15" customHeight="1">
      <c r="A107" s="41"/>
      <c r="B107" s="42"/>
      <c r="C107" s="35" t="s">
        <v>28</v>
      </c>
      <c r="D107" s="43"/>
      <c r="E107" s="43"/>
      <c r="F107" s="30" t="str">
        <f>IF(E18="","",E18)</f>
        <v>Vyplň údaj</v>
      </c>
      <c r="G107" s="43"/>
      <c r="H107" s="43"/>
      <c r="I107" s="35" t="s">
        <v>31</v>
      </c>
      <c r="J107" s="39" t="str">
        <f>E24</f>
        <v xml:space="preserve"> </v>
      </c>
      <c r="K107" s="43"/>
      <c r="L107" s="137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</row>
    <row r="108" s="2" customFormat="1" ht="10.32" customHeight="1">
      <c r="A108" s="41"/>
      <c r="B108" s="42"/>
      <c r="C108" s="43"/>
      <c r="D108" s="43"/>
      <c r="E108" s="43"/>
      <c r="F108" s="43"/>
      <c r="G108" s="43"/>
      <c r="H108" s="43"/>
      <c r="I108" s="43"/>
      <c r="J108" s="43"/>
      <c r="K108" s="43"/>
      <c r="L108" s="137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</row>
    <row r="109" s="11" customFormat="1" ht="29.28" customHeight="1">
      <c r="A109" s="180"/>
      <c r="B109" s="181"/>
      <c r="C109" s="182" t="s">
        <v>112</v>
      </c>
      <c r="D109" s="183" t="s">
        <v>53</v>
      </c>
      <c r="E109" s="183" t="s">
        <v>49</v>
      </c>
      <c r="F109" s="183" t="s">
        <v>50</v>
      </c>
      <c r="G109" s="183" t="s">
        <v>113</v>
      </c>
      <c r="H109" s="183" t="s">
        <v>114</v>
      </c>
      <c r="I109" s="183" t="s">
        <v>115</v>
      </c>
      <c r="J109" s="183" t="s">
        <v>96</v>
      </c>
      <c r="K109" s="184" t="s">
        <v>116</v>
      </c>
      <c r="L109" s="185"/>
      <c r="M109" s="95" t="s">
        <v>19</v>
      </c>
      <c r="N109" s="96" t="s">
        <v>38</v>
      </c>
      <c r="O109" s="96" t="s">
        <v>117</v>
      </c>
      <c r="P109" s="96" t="s">
        <v>118</v>
      </c>
      <c r="Q109" s="96" t="s">
        <v>119</v>
      </c>
      <c r="R109" s="96" t="s">
        <v>120</v>
      </c>
      <c r="S109" s="96" t="s">
        <v>121</v>
      </c>
      <c r="T109" s="97" t="s">
        <v>122</v>
      </c>
      <c r="U109" s="180"/>
      <c r="V109" s="180"/>
      <c r="W109" s="180"/>
      <c r="X109" s="180"/>
      <c r="Y109" s="180"/>
      <c r="Z109" s="180"/>
      <c r="AA109" s="180"/>
      <c r="AB109" s="180"/>
      <c r="AC109" s="180"/>
      <c r="AD109" s="180"/>
      <c r="AE109" s="180"/>
    </row>
    <row r="110" s="2" customFormat="1" ht="22.8" customHeight="1">
      <c r="A110" s="41"/>
      <c r="B110" s="42"/>
      <c r="C110" s="102" t="s">
        <v>123</v>
      </c>
      <c r="D110" s="43"/>
      <c r="E110" s="43"/>
      <c r="F110" s="43"/>
      <c r="G110" s="43"/>
      <c r="H110" s="43"/>
      <c r="I110" s="43"/>
      <c r="J110" s="186">
        <f>BK110</f>
        <v>0</v>
      </c>
      <c r="K110" s="43"/>
      <c r="L110" s="47"/>
      <c r="M110" s="98"/>
      <c r="N110" s="187"/>
      <c r="O110" s="99"/>
      <c r="P110" s="188">
        <f>P111</f>
        <v>0</v>
      </c>
      <c r="Q110" s="99"/>
      <c r="R110" s="188">
        <f>R111</f>
        <v>6465.3619903100016</v>
      </c>
      <c r="S110" s="99"/>
      <c r="T110" s="189">
        <f>T111</f>
        <v>0.073499999999999996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20" t="s">
        <v>67</v>
      </c>
      <c r="AU110" s="20" t="s">
        <v>97</v>
      </c>
      <c r="BK110" s="190">
        <f>BK111</f>
        <v>0</v>
      </c>
    </row>
    <row r="111" s="12" customFormat="1" ht="25.92" customHeight="1">
      <c r="A111" s="12"/>
      <c r="B111" s="191"/>
      <c r="C111" s="192"/>
      <c r="D111" s="193" t="s">
        <v>67</v>
      </c>
      <c r="E111" s="194" t="s">
        <v>124</v>
      </c>
      <c r="F111" s="194" t="s">
        <v>125</v>
      </c>
      <c r="G111" s="192"/>
      <c r="H111" s="192"/>
      <c r="I111" s="195"/>
      <c r="J111" s="196">
        <f>BK111</f>
        <v>0</v>
      </c>
      <c r="K111" s="192"/>
      <c r="L111" s="197"/>
      <c r="M111" s="198"/>
      <c r="N111" s="199"/>
      <c r="O111" s="199"/>
      <c r="P111" s="200">
        <f>P112+P126+P129+P168+P192+P210+P228+P246+P264+P270+P418+P428+P437+P444+P468+P475+P533</f>
        <v>0</v>
      </c>
      <c r="Q111" s="199"/>
      <c r="R111" s="200">
        <f>R112+R126+R129+R168+R192+R210+R228+R246+R264+R270+R418+R428+R437+R444+R468+R475+R533</f>
        <v>6465.3619903100016</v>
      </c>
      <c r="S111" s="199"/>
      <c r="T111" s="201">
        <f>T112+T126+T129+T168+T192+T210+T228+T246+T264+T270+T418+T428+T437+T444+T468+T475+T533</f>
        <v>0.073499999999999996</v>
      </c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R111" s="202" t="s">
        <v>76</v>
      </c>
      <c r="AT111" s="203" t="s">
        <v>67</v>
      </c>
      <c r="AU111" s="203" t="s">
        <v>68</v>
      </c>
      <c r="AY111" s="202" t="s">
        <v>126</v>
      </c>
      <c r="BK111" s="204">
        <f>BK112+BK126+BK129+BK168+BK192+BK210+BK228+BK246+BK264+BK270+BK418+BK428+BK437+BK444+BK468+BK475+BK533</f>
        <v>0</v>
      </c>
    </row>
    <row r="112" s="12" customFormat="1" ht="22.8" customHeight="1">
      <c r="A112" s="12"/>
      <c r="B112" s="191"/>
      <c r="C112" s="192"/>
      <c r="D112" s="193" t="s">
        <v>67</v>
      </c>
      <c r="E112" s="205" t="s">
        <v>841</v>
      </c>
      <c r="F112" s="205" t="s">
        <v>842</v>
      </c>
      <c r="G112" s="192"/>
      <c r="H112" s="192"/>
      <c r="I112" s="195"/>
      <c r="J112" s="206">
        <f>BK112</f>
        <v>0</v>
      </c>
      <c r="K112" s="192"/>
      <c r="L112" s="197"/>
      <c r="M112" s="198"/>
      <c r="N112" s="199"/>
      <c r="O112" s="199"/>
      <c r="P112" s="200">
        <f>SUM(P113:P125)</f>
        <v>0</v>
      </c>
      <c r="Q112" s="199"/>
      <c r="R112" s="200">
        <f>SUM(R113:R125)</f>
        <v>0</v>
      </c>
      <c r="S112" s="199"/>
      <c r="T112" s="201">
        <f>SUM(T113:T125)</f>
        <v>0</v>
      </c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R112" s="202" t="s">
        <v>76</v>
      </c>
      <c r="AT112" s="203" t="s">
        <v>67</v>
      </c>
      <c r="AU112" s="203" t="s">
        <v>76</v>
      </c>
      <c r="AY112" s="202" t="s">
        <v>126</v>
      </c>
      <c r="BK112" s="204">
        <f>SUM(BK113:BK125)</f>
        <v>0</v>
      </c>
    </row>
    <row r="113" s="2" customFormat="1" ht="24.15" customHeight="1">
      <c r="A113" s="41"/>
      <c r="B113" s="42"/>
      <c r="C113" s="207" t="s">
        <v>76</v>
      </c>
      <c r="D113" s="207" t="s">
        <v>128</v>
      </c>
      <c r="E113" s="208" t="s">
        <v>843</v>
      </c>
      <c r="F113" s="209" t="s">
        <v>844</v>
      </c>
      <c r="G113" s="210" t="s">
        <v>165</v>
      </c>
      <c r="H113" s="211">
        <v>310</v>
      </c>
      <c r="I113" s="212"/>
      <c r="J113" s="213">
        <f>ROUND(I113*H113,2)</f>
        <v>0</v>
      </c>
      <c r="K113" s="209" t="s">
        <v>150</v>
      </c>
      <c r="L113" s="47"/>
      <c r="M113" s="214" t="s">
        <v>19</v>
      </c>
      <c r="N113" s="215" t="s">
        <v>39</v>
      </c>
      <c r="O113" s="87"/>
      <c r="P113" s="216">
        <f>O113*H113</f>
        <v>0</v>
      </c>
      <c r="Q113" s="216">
        <v>0</v>
      </c>
      <c r="R113" s="216">
        <f>Q113*H113</f>
        <v>0</v>
      </c>
      <c r="S113" s="216">
        <v>0</v>
      </c>
      <c r="T113" s="217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18" t="s">
        <v>133</v>
      </c>
      <c r="AT113" s="218" t="s">
        <v>128</v>
      </c>
      <c r="AU113" s="218" t="s">
        <v>78</v>
      </c>
      <c r="AY113" s="20" t="s">
        <v>126</v>
      </c>
      <c r="BE113" s="219">
        <f>IF(N113="základní",J113,0)</f>
        <v>0</v>
      </c>
      <c r="BF113" s="219">
        <f>IF(N113="snížená",J113,0)</f>
        <v>0</v>
      </c>
      <c r="BG113" s="219">
        <f>IF(N113="zákl. přenesená",J113,0)</f>
        <v>0</v>
      </c>
      <c r="BH113" s="219">
        <f>IF(N113="sníž. přenesená",J113,0)</f>
        <v>0</v>
      </c>
      <c r="BI113" s="219">
        <f>IF(N113="nulová",J113,0)</f>
        <v>0</v>
      </c>
      <c r="BJ113" s="20" t="s">
        <v>76</v>
      </c>
      <c r="BK113" s="219">
        <f>ROUND(I113*H113,2)</f>
        <v>0</v>
      </c>
      <c r="BL113" s="20" t="s">
        <v>133</v>
      </c>
      <c r="BM113" s="218" t="s">
        <v>845</v>
      </c>
    </row>
    <row r="114" s="2" customFormat="1">
      <c r="A114" s="41"/>
      <c r="B114" s="42"/>
      <c r="C114" s="43"/>
      <c r="D114" s="264" t="s">
        <v>152</v>
      </c>
      <c r="E114" s="43"/>
      <c r="F114" s="265" t="s">
        <v>846</v>
      </c>
      <c r="G114" s="43"/>
      <c r="H114" s="43"/>
      <c r="I114" s="266"/>
      <c r="J114" s="43"/>
      <c r="K114" s="43"/>
      <c r="L114" s="47"/>
      <c r="M114" s="267"/>
      <c r="N114" s="268"/>
      <c r="O114" s="87"/>
      <c r="P114" s="87"/>
      <c r="Q114" s="87"/>
      <c r="R114" s="87"/>
      <c r="S114" s="87"/>
      <c r="T114" s="88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T114" s="20" t="s">
        <v>152</v>
      </c>
      <c r="AU114" s="20" t="s">
        <v>78</v>
      </c>
    </row>
    <row r="115" s="2" customFormat="1" ht="24.15" customHeight="1">
      <c r="A115" s="41"/>
      <c r="B115" s="42"/>
      <c r="C115" s="207" t="s">
        <v>78</v>
      </c>
      <c r="D115" s="207" t="s">
        <v>128</v>
      </c>
      <c r="E115" s="208" t="s">
        <v>847</v>
      </c>
      <c r="F115" s="209" t="s">
        <v>848</v>
      </c>
      <c r="G115" s="210" t="s">
        <v>165</v>
      </c>
      <c r="H115" s="211">
        <v>27900</v>
      </c>
      <c r="I115" s="212"/>
      <c r="J115" s="213">
        <f>ROUND(I115*H115,2)</f>
        <v>0</v>
      </c>
      <c r="K115" s="209" t="s">
        <v>150</v>
      </c>
      <c r="L115" s="47"/>
      <c r="M115" s="214" t="s">
        <v>19</v>
      </c>
      <c r="N115" s="215" t="s">
        <v>39</v>
      </c>
      <c r="O115" s="87"/>
      <c r="P115" s="216">
        <f>O115*H115</f>
        <v>0</v>
      </c>
      <c r="Q115" s="216">
        <v>0</v>
      </c>
      <c r="R115" s="216">
        <f>Q115*H115</f>
        <v>0</v>
      </c>
      <c r="S115" s="216">
        <v>0</v>
      </c>
      <c r="T115" s="217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18" t="s">
        <v>133</v>
      </c>
      <c r="AT115" s="218" t="s">
        <v>128</v>
      </c>
      <c r="AU115" s="218" t="s">
        <v>78</v>
      </c>
      <c r="AY115" s="20" t="s">
        <v>126</v>
      </c>
      <c r="BE115" s="219">
        <f>IF(N115="základní",J115,0)</f>
        <v>0</v>
      </c>
      <c r="BF115" s="219">
        <f>IF(N115="snížená",J115,0)</f>
        <v>0</v>
      </c>
      <c r="BG115" s="219">
        <f>IF(N115="zákl. přenesená",J115,0)</f>
        <v>0</v>
      </c>
      <c r="BH115" s="219">
        <f>IF(N115="sníž. přenesená",J115,0)</f>
        <v>0</v>
      </c>
      <c r="BI115" s="219">
        <f>IF(N115="nulová",J115,0)</f>
        <v>0</v>
      </c>
      <c r="BJ115" s="20" t="s">
        <v>76</v>
      </c>
      <c r="BK115" s="219">
        <f>ROUND(I115*H115,2)</f>
        <v>0</v>
      </c>
      <c r="BL115" s="20" t="s">
        <v>133</v>
      </c>
      <c r="BM115" s="218" t="s">
        <v>849</v>
      </c>
    </row>
    <row r="116" s="2" customFormat="1">
      <c r="A116" s="41"/>
      <c r="B116" s="42"/>
      <c r="C116" s="43"/>
      <c r="D116" s="264" t="s">
        <v>152</v>
      </c>
      <c r="E116" s="43"/>
      <c r="F116" s="265" t="s">
        <v>850</v>
      </c>
      <c r="G116" s="43"/>
      <c r="H116" s="43"/>
      <c r="I116" s="266"/>
      <c r="J116" s="43"/>
      <c r="K116" s="43"/>
      <c r="L116" s="47"/>
      <c r="M116" s="267"/>
      <c r="N116" s="268"/>
      <c r="O116" s="87"/>
      <c r="P116" s="87"/>
      <c r="Q116" s="87"/>
      <c r="R116" s="87"/>
      <c r="S116" s="87"/>
      <c r="T116" s="88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20" t="s">
        <v>152</v>
      </c>
      <c r="AU116" s="20" t="s">
        <v>78</v>
      </c>
    </row>
    <row r="117" s="13" customFormat="1">
      <c r="A117" s="13"/>
      <c r="B117" s="220"/>
      <c r="C117" s="221"/>
      <c r="D117" s="222" t="s">
        <v>134</v>
      </c>
      <c r="E117" s="223" t="s">
        <v>19</v>
      </c>
      <c r="F117" s="224" t="s">
        <v>851</v>
      </c>
      <c r="G117" s="221"/>
      <c r="H117" s="225">
        <v>27900</v>
      </c>
      <c r="I117" s="226"/>
      <c r="J117" s="221"/>
      <c r="K117" s="221"/>
      <c r="L117" s="227"/>
      <c r="M117" s="228"/>
      <c r="N117" s="229"/>
      <c r="O117" s="229"/>
      <c r="P117" s="229"/>
      <c r="Q117" s="229"/>
      <c r="R117" s="229"/>
      <c r="S117" s="229"/>
      <c r="T117" s="230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1" t="s">
        <v>134</v>
      </c>
      <c r="AU117" s="231" t="s">
        <v>78</v>
      </c>
      <c r="AV117" s="13" t="s">
        <v>78</v>
      </c>
      <c r="AW117" s="13" t="s">
        <v>135</v>
      </c>
      <c r="AX117" s="13" t="s">
        <v>76</v>
      </c>
      <c r="AY117" s="231" t="s">
        <v>126</v>
      </c>
    </row>
    <row r="118" s="2" customFormat="1" ht="24.15" customHeight="1">
      <c r="A118" s="41"/>
      <c r="B118" s="42"/>
      <c r="C118" s="207" t="s">
        <v>138</v>
      </c>
      <c r="D118" s="207" t="s">
        <v>128</v>
      </c>
      <c r="E118" s="208" t="s">
        <v>852</v>
      </c>
      <c r="F118" s="209" t="s">
        <v>853</v>
      </c>
      <c r="G118" s="210" t="s">
        <v>165</v>
      </c>
      <c r="H118" s="211">
        <v>310</v>
      </c>
      <c r="I118" s="212"/>
      <c r="J118" s="213">
        <f>ROUND(I118*H118,2)</f>
        <v>0</v>
      </c>
      <c r="K118" s="209" t="s">
        <v>150</v>
      </c>
      <c r="L118" s="47"/>
      <c r="M118" s="214" t="s">
        <v>19</v>
      </c>
      <c r="N118" s="215" t="s">
        <v>39</v>
      </c>
      <c r="O118" s="87"/>
      <c r="P118" s="216">
        <f>O118*H118</f>
        <v>0</v>
      </c>
      <c r="Q118" s="216">
        <v>0</v>
      </c>
      <c r="R118" s="216">
        <f>Q118*H118</f>
        <v>0</v>
      </c>
      <c r="S118" s="216">
        <v>0</v>
      </c>
      <c r="T118" s="217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18" t="s">
        <v>180</v>
      </c>
      <c r="AT118" s="218" t="s">
        <v>128</v>
      </c>
      <c r="AU118" s="218" t="s">
        <v>78</v>
      </c>
      <c r="AY118" s="20" t="s">
        <v>126</v>
      </c>
      <c r="BE118" s="219">
        <f>IF(N118="základní",J118,0)</f>
        <v>0</v>
      </c>
      <c r="BF118" s="219">
        <f>IF(N118="snížená",J118,0)</f>
        <v>0</v>
      </c>
      <c r="BG118" s="219">
        <f>IF(N118="zákl. přenesená",J118,0)</f>
        <v>0</v>
      </c>
      <c r="BH118" s="219">
        <f>IF(N118="sníž. přenesená",J118,0)</f>
        <v>0</v>
      </c>
      <c r="BI118" s="219">
        <f>IF(N118="nulová",J118,0)</f>
        <v>0</v>
      </c>
      <c r="BJ118" s="20" t="s">
        <v>76</v>
      </c>
      <c r="BK118" s="219">
        <f>ROUND(I118*H118,2)</f>
        <v>0</v>
      </c>
      <c r="BL118" s="20" t="s">
        <v>180</v>
      </c>
      <c r="BM118" s="218" t="s">
        <v>854</v>
      </c>
    </row>
    <row r="119" s="2" customFormat="1">
      <c r="A119" s="41"/>
      <c r="B119" s="42"/>
      <c r="C119" s="43"/>
      <c r="D119" s="264" t="s">
        <v>152</v>
      </c>
      <c r="E119" s="43"/>
      <c r="F119" s="265" t="s">
        <v>855</v>
      </c>
      <c r="G119" s="43"/>
      <c r="H119" s="43"/>
      <c r="I119" s="266"/>
      <c r="J119" s="43"/>
      <c r="K119" s="43"/>
      <c r="L119" s="47"/>
      <c r="M119" s="267"/>
      <c r="N119" s="268"/>
      <c r="O119" s="87"/>
      <c r="P119" s="87"/>
      <c r="Q119" s="87"/>
      <c r="R119" s="87"/>
      <c r="S119" s="87"/>
      <c r="T119" s="88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20" t="s">
        <v>152</v>
      </c>
      <c r="AU119" s="20" t="s">
        <v>78</v>
      </c>
    </row>
    <row r="120" s="13" customFormat="1">
      <c r="A120" s="13"/>
      <c r="B120" s="220"/>
      <c r="C120" s="221"/>
      <c r="D120" s="222" t="s">
        <v>134</v>
      </c>
      <c r="E120" s="223" t="s">
        <v>19</v>
      </c>
      <c r="F120" s="224" t="s">
        <v>856</v>
      </c>
      <c r="G120" s="221"/>
      <c r="H120" s="225">
        <v>310</v>
      </c>
      <c r="I120" s="226"/>
      <c r="J120" s="221"/>
      <c r="K120" s="221"/>
      <c r="L120" s="227"/>
      <c r="M120" s="228"/>
      <c r="N120" s="229"/>
      <c r="O120" s="229"/>
      <c r="P120" s="229"/>
      <c r="Q120" s="229"/>
      <c r="R120" s="229"/>
      <c r="S120" s="229"/>
      <c r="T120" s="230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1" t="s">
        <v>134</v>
      </c>
      <c r="AU120" s="231" t="s">
        <v>78</v>
      </c>
      <c r="AV120" s="13" t="s">
        <v>78</v>
      </c>
      <c r="AW120" s="13" t="s">
        <v>135</v>
      </c>
      <c r="AX120" s="13" t="s">
        <v>76</v>
      </c>
      <c r="AY120" s="231" t="s">
        <v>126</v>
      </c>
    </row>
    <row r="121" s="2" customFormat="1" ht="16.5" customHeight="1">
      <c r="A121" s="41"/>
      <c r="B121" s="42"/>
      <c r="C121" s="207" t="s">
        <v>133</v>
      </c>
      <c r="D121" s="207" t="s">
        <v>128</v>
      </c>
      <c r="E121" s="208" t="s">
        <v>857</v>
      </c>
      <c r="F121" s="209" t="s">
        <v>858</v>
      </c>
      <c r="G121" s="210" t="s">
        <v>165</v>
      </c>
      <c r="H121" s="211">
        <v>310</v>
      </c>
      <c r="I121" s="212"/>
      <c r="J121" s="213">
        <f>ROUND(I121*H121,2)</f>
        <v>0</v>
      </c>
      <c r="K121" s="209" t="s">
        <v>150</v>
      </c>
      <c r="L121" s="47"/>
      <c r="M121" s="214" t="s">
        <v>19</v>
      </c>
      <c r="N121" s="215" t="s">
        <v>39</v>
      </c>
      <c r="O121" s="87"/>
      <c r="P121" s="216">
        <f>O121*H121</f>
        <v>0</v>
      </c>
      <c r="Q121" s="216">
        <v>0</v>
      </c>
      <c r="R121" s="216">
        <f>Q121*H121</f>
        <v>0</v>
      </c>
      <c r="S121" s="216">
        <v>0</v>
      </c>
      <c r="T121" s="217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18" t="s">
        <v>133</v>
      </c>
      <c r="AT121" s="218" t="s">
        <v>128</v>
      </c>
      <c r="AU121" s="218" t="s">
        <v>78</v>
      </c>
      <c r="AY121" s="20" t="s">
        <v>126</v>
      </c>
      <c r="BE121" s="219">
        <f>IF(N121="základní",J121,0)</f>
        <v>0</v>
      </c>
      <c r="BF121" s="219">
        <f>IF(N121="snížená",J121,0)</f>
        <v>0</v>
      </c>
      <c r="BG121" s="219">
        <f>IF(N121="zákl. přenesená",J121,0)</f>
        <v>0</v>
      </c>
      <c r="BH121" s="219">
        <f>IF(N121="sníž. přenesená",J121,0)</f>
        <v>0</v>
      </c>
      <c r="BI121" s="219">
        <f>IF(N121="nulová",J121,0)</f>
        <v>0</v>
      </c>
      <c r="BJ121" s="20" t="s">
        <v>76</v>
      </c>
      <c r="BK121" s="219">
        <f>ROUND(I121*H121,2)</f>
        <v>0</v>
      </c>
      <c r="BL121" s="20" t="s">
        <v>133</v>
      </c>
      <c r="BM121" s="218" t="s">
        <v>859</v>
      </c>
    </row>
    <row r="122" s="2" customFormat="1">
      <c r="A122" s="41"/>
      <c r="B122" s="42"/>
      <c r="C122" s="43"/>
      <c r="D122" s="264" t="s">
        <v>152</v>
      </c>
      <c r="E122" s="43"/>
      <c r="F122" s="265" t="s">
        <v>860</v>
      </c>
      <c r="G122" s="43"/>
      <c r="H122" s="43"/>
      <c r="I122" s="266"/>
      <c r="J122" s="43"/>
      <c r="K122" s="43"/>
      <c r="L122" s="47"/>
      <c r="M122" s="267"/>
      <c r="N122" s="268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152</v>
      </c>
      <c r="AU122" s="20" t="s">
        <v>78</v>
      </c>
    </row>
    <row r="123" s="2" customFormat="1" ht="24.15" customHeight="1">
      <c r="A123" s="41"/>
      <c r="B123" s="42"/>
      <c r="C123" s="207" t="s">
        <v>146</v>
      </c>
      <c r="D123" s="207" t="s">
        <v>128</v>
      </c>
      <c r="E123" s="208" t="s">
        <v>861</v>
      </c>
      <c r="F123" s="209" t="s">
        <v>862</v>
      </c>
      <c r="G123" s="210" t="s">
        <v>165</v>
      </c>
      <c r="H123" s="211">
        <v>7440</v>
      </c>
      <c r="I123" s="212"/>
      <c r="J123" s="213">
        <f>ROUND(I123*H123,2)</f>
        <v>0</v>
      </c>
      <c r="K123" s="209" t="s">
        <v>150</v>
      </c>
      <c r="L123" s="47"/>
      <c r="M123" s="214" t="s">
        <v>19</v>
      </c>
      <c r="N123" s="215" t="s">
        <v>39</v>
      </c>
      <c r="O123" s="87"/>
      <c r="P123" s="216">
        <f>O123*H123</f>
        <v>0</v>
      </c>
      <c r="Q123" s="216">
        <v>0</v>
      </c>
      <c r="R123" s="216">
        <f>Q123*H123</f>
        <v>0</v>
      </c>
      <c r="S123" s="216">
        <v>0</v>
      </c>
      <c r="T123" s="217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18" t="s">
        <v>133</v>
      </c>
      <c r="AT123" s="218" t="s">
        <v>128</v>
      </c>
      <c r="AU123" s="218" t="s">
        <v>78</v>
      </c>
      <c r="AY123" s="20" t="s">
        <v>126</v>
      </c>
      <c r="BE123" s="219">
        <f>IF(N123="základní",J123,0)</f>
        <v>0</v>
      </c>
      <c r="BF123" s="219">
        <f>IF(N123="snížená",J123,0)</f>
        <v>0</v>
      </c>
      <c r="BG123" s="219">
        <f>IF(N123="zákl. přenesená",J123,0)</f>
        <v>0</v>
      </c>
      <c r="BH123" s="219">
        <f>IF(N123="sníž. přenesená",J123,0)</f>
        <v>0</v>
      </c>
      <c r="BI123" s="219">
        <f>IF(N123="nulová",J123,0)</f>
        <v>0</v>
      </c>
      <c r="BJ123" s="20" t="s">
        <v>76</v>
      </c>
      <c r="BK123" s="219">
        <f>ROUND(I123*H123,2)</f>
        <v>0</v>
      </c>
      <c r="BL123" s="20" t="s">
        <v>133</v>
      </c>
      <c r="BM123" s="218" t="s">
        <v>863</v>
      </c>
    </row>
    <row r="124" s="2" customFormat="1">
      <c r="A124" s="41"/>
      <c r="B124" s="42"/>
      <c r="C124" s="43"/>
      <c r="D124" s="264" t="s">
        <v>152</v>
      </c>
      <c r="E124" s="43"/>
      <c r="F124" s="265" t="s">
        <v>864</v>
      </c>
      <c r="G124" s="43"/>
      <c r="H124" s="43"/>
      <c r="I124" s="266"/>
      <c r="J124" s="43"/>
      <c r="K124" s="43"/>
      <c r="L124" s="47"/>
      <c r="M124" s="267"/>
      <c r="N124" s="268"/>
      <c r="O124" s="87"/>
      <c r="P124" s="87"/>
      <c r="Q124" s="87"/>
      <c r="R124" s="87"/>
      <c r="S124" s="87"/>
      <c r="T124" s="88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T124" s="20" t="s">
        <v>152</v>
      </c>
      <c r="AU124" s="20" t="s">
        <v>78</v>
      </c>
    </row>
    <row r="125" s="13" customFormat="1">
      <c r="A125" s="13"/>
      <c r="B125" s="220"/>
      <c r="C125" s="221"/>
      <c r="D125" s="222" t="s">
        <v>134</v>
      </c>
      <c r="E125" s="223" t="s">
        <v>19</v>
      </c>
      <c r="F125" s="224" t="s">
        <v>865</v>
      </c>
      <c r="G125" s="221"/>
      <c r="H125" s="225">
        <v>7440</v>
      </c>
      <c r="I125" s="226"/>
      <c r="J125" s="221"/>
      <c r="K125" s="221"/>
      <c r="L125" s="227"/>
      <c r="M125" s="228"/>
      <c r="N125" s="229"/>
      <c r="O125" s="229"/>
      <c r="P125" s="229"/>
      <c r="Q125" s="229"/>
      <c r="R125" s="229"/>
      <c r="S125" s="229"/>
      <c r="T125" s="230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1" t="s">
        <v>134</v>
      </c>
      <c r="AU125" s="231" t="s">
        <v>78</v>
      </c>
      <c r="AV125" s="13" t="s">
        <v>78</v>
      </c>
      <c r="AW125" s="13" t="s">
        <v>135</v>
      </c>
      <c r="AX125" s="13" t="s">
        <v>76</v>
      </c>
      <c r="AY125" s="231" t="s">
        <v>126</v>
      </c>
    </row>
    <row r="126" s="12" customFormat="1" ht="22.8" customHeight="1">
      <c r="A126" s="12"/>
      <c r="B126" s="191"/>
      <c r="C126" s="192"/>
      <c r="D126" s="193" t="s">
        <v>67</v>
      </c>
      <c r="E126" s="205" t="s">
        <v>444</v>
      </c>
      <c r="F126" s="205" t="s">
        <v>445</v>
      </c>
      <c r="G126" s="192"/>
      <c r="H126" s="192"/>
      <c r="I126" s="195"/>
      <c r="J126" s="206">
        <f>BK126</f>
        <v>0</v>
      </c>
      <c r="K126" s="192"/>
      <c r="L126" s="197"/>
      <c r="M126" s="198"/>
      <c r="N126" s="199"/>
      <c r="O126" s="199"/>
      <c r="P126" s="200">
        <f>SUM(P127:P128)</f>
        <v>0</v>
      </c>
      <c r="Q126" s="199"/>
      <c r="R126" s="200">
        <f>SUM(R127:R128)</f>
        <v>0</v>
      </c>
      <c r="S126" s="199"/>
      <c r="T126" s="201">
        <f>SUM(T127:T128)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02" t="s">
        <v>76</v>
      </c>
      <c r="AT126" s="203" t="s">
        <v>67</v>
      </c>
      <c r="AU126" s="203" t="s">
        <v>76</v>
      </c>
      <c r="AY126" s="202" t="s">
        <v>126</v>
      </c>
      <c r="BK126" s="204">
        <f>SUM(BK127:BK128)</f>
        <v>0</v>
      </c>
    </row>
    <row r="127" s="2" customFormat="1" ht="33" customHeight="1">
      <c r="A127" s="41"/>
      <c r="B127" s="42"/>
      <c r="C127" s="207" t="s">
        <v>145</v>
      </c>
      <c r="D127" s="207" t="s">
        <v>128</v>
      </c>
      <c r="E127" s="208" t="s">
        <v>866</v>
      </c>
      <c r="F127" s="209" t="s">
        <v>867</v>
      </c>
      <c r="G127" s="210" t="s">
        <v>196</v>
      </c>
      <c r="H127" s="211">
        <v>5.8419999999999996</v>
      </c>
      <c r="I127" s="212"/>
      <c r="J127" s="213">
        <f>ROUND(I127*H127,2)</f>
        <v>0</v>
      </c>
      <c r="K127" s="209" t="s">
        <v>150</v>
      </c>
      <c r="L127" s="47"/>
      <c r="M127" s="214" t="s">
        <v>19</v>
      </c>
      <c r="N127" s="215" t="s">
        <v>39</v>
      </c>
      <c r="O127" s="87"/>
      <c r="P127" s="216">
        <f>O127*H127</f>
        <v>0</v>
      </c>
      <c r="Q127" s="216">
        <v>0</v>
      </c>
      <c r="R127" s="216">
        <f>Q127*H127</f>
        <v>0</v>
      </c>
      <c r="S127" s="216">
        <v>0</v>
      </c>
      <c r="T127" s="217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18" t="s">
        <v>133</v>
      </c>
      <c r="AT127" s="218" t="s">
        <v>128</v>
      </c>
      <c r="AU127" s="218" t="s">
        <v>78</v>
      </c>
      <c r="AY127" s="20" t="s">
        <v>126</v>
      </c>
      <c r="BE127" s="219">
        <f>IF(N127="základní",J127,0)</f>
        <v>0</v>
      </c>
      <c r="BF127" s="219">
        <f>IF(N127="snížená",J127,0)</f>
        <v>0</v>
      </c>
      <c r="BG127" s="219">
        <f>IF(N127="zákl. přenesená",J127,0)</f>
        <v>0</v>
      </c>
      <c r="BH127" s="219">
        <f>IF(N127="sníž. přenesená",J127,0)</f>
        <v>0</v>
      </c>
      <c r="BI127" s="219">
        <f>IF(N127="nulová",J127,0)</f>
        <v>0</v>
      </c>
      <c r="BJ127" s="20" t="s">
        <v>76</v>
      </c>
      <c r="BK127" s="219">
        <f>ROUND(I127*H127,2)</f>
        <v>0</v>
      </c>
      <c r="BL127" s="20" t="s">
        <v>133</v>
      </c>
      <c r="BM127" s="218" t="s">
        <v>868</v>
      </c>
    </row>
    <row r="128" s="2" customFormat="1">
      <c r="A128" s="41"/>
      <c r="B128" s="42"/>
      <c r="C128" s="43"/>
      <c r="D128" s="264" t="s">
        <v>152</v>
      </c>
      <c r="E128" s="43"/>
      <c r="F128" s="265" t="s">
        <v>869</v>
      </c>
      <c r="G128" s="43"/>
      <c r="H128" s="43"/>
      <c r="I128" s="266"/>
      <c r="J128" s="43"/>
      <c r="K128" s="43"/>
      <c r="L128" s="47"/>
      <c r="M128" s="267"/>
      <c r="N128" s="268"/>
      <c r="O128" s="87"/>
      <c r="P128" s="87"/>
      <c r="Q128" s="87"/>
      <c r="R128" s="87"/>
      <c r="S128" s="87"/>
      <c r="T128" s="88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T128" s="20" t="s">
        <v>152</v>
      </c>
      <c r="AU128" s="20" t="s">
        <v>78</v>
      </c>
    </row>
    <row r="129" s="12" customFormat="1" ht="22.8" customHeight="1">
      <c r="A129" s="12"/>
      <c r="B129" s="191"/>
      <c r="C129" s="192"/>
      <c r="D129" s="193" t="s">
        <v>67</v>
      </c>
      <c r="E129" s="205" t="s">
        <v>870</v>
      </c>
      <c r="F129" s="205" t="s">
        <v>871</v>
      </c>
      <c r="G129" s="192"/>
      <c r="H129" s="192"/>
      <c r="I129" s="195"/>
      <c r="J129" s="206">
        <f>BK129</f>
        <v>0</v>
      </c>
      <c r="K129" s="192"/>
      <c r="L129" s="197"/>
      <c r="M129" s="198"/>
      <c r="N129" s="199"/>
      <c r="O129" s="199"/>
      <c r="P129" s="200">
        <f>P130+P148</f>
        <v>0</v>
      </c>
      <c r="Q129" s="199"/>
      <c r="R129" s="200">
        <f>R130+R148</f>
        <v>144.184157</v>
      </c>
      <c r="S129" s="199"/>
      <c r="T129" s="201">
        <f>T130+T148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02" t="s">
        <v>78</v>
      </c>
      <c r="AT129" s="203" t="s">
        <v>67</v>
      </c>
      <c r="AU129" s="203" t="s">
        <v>76</v>
      </c>
      <c r="AY129" s="202" t="s">
        <v>126</v>
      </c>
      <c r="BK129" s="204">
        <f>BK130+BK148</f>
        <v>0</v>
      </c>
    </row>
    <row r="130" s="12" customFormat="1" ht="20.88" customHeight="1">
      <c r="A130" s="12"/>
      <c r="B130" s="191"/>
      <c r="C130" s="192"/>
      <c r="D130" s="193" t="s">
        <v>67</v>
      </c>
      <c r="E130" s="205" t="s">
        <v>872</v>
      </c>
      <c r="F130" s="205" t="s">
        <v>873</v>
      </c>
      <c r="G130" s="192"/>
      <c r="H130" s="192"/>
      <c r="I130" s="195"/>
      <c r="J130" s="206">
        <f>BK130</f>
        <v>0</v>
      </c>
      <c r="K130" s="192"/>
      <c r="L130" s="197"/>
      <c r="M130" s="198"/>
      <c r="N130" s="199"/>
      <c r="O130" s="199"/>
      <c r="P130" s="200">
        <f>SUM(P131:P147)</f>
        <v>0</v>
      </c>
      <c r="Q130" s="199"/>
      <c r="R130" s="200">
        <f>SUM(R131:R147)</f>
        <v>122.376113</v>
      </c>
      <c r="S130" s="199"/>
      <c r="T130" s="201">
        <f>SUM(T131:T147)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02" t="s">
        <v>78</v>
      </c>
      <c r="AT130" s="203" t="s">
        <v>67</v>
      </c>
      <c r="AU130" s="203" t="s">
        <v>78</v>
      </c>
      <c r="AY130" s="202" t="s">
        <v>126</v>
      </c>
      <c r="BK130" s="204">
        <f>SUM(BK131:BK147)</f>
        <v>0</v>
      </c>
    </row>
    <row r="131" s="2" customFormat="1" ht="16.5" customHeight="1">
      <c r="A131" s="41"/>
      <c r="B131" s="42"/>
      <c r="C131" s="207" t="s">
        <v>171</v>
      </c>
      <c r="D131" s="207" t="s">
        <v>128</v>
      </c>
      <c r="E131" s="208" t="s">
        <v>874</v>
      </c>
      <c r="F131" s="209" t="s">
        <v>875</v>
      </c>
      <c r="G131" s="210" t="s">
        <v>240</v>
      </c>
      <c r="H131" s="211">
        <v>432.10000000000002</v>
      </c>
      <c r="I131" s="212"/>
      <c r="J131" s="213">
        <f>ROUND(I131*H131,2)</f>
        <v>0</v>
      </c>
      <c r="K131" s="209" t="s">
        <v>150</v>
      </c>
      <c r="L131" s="47"/>
      <c r="M131" s="214" t="s">
        <v>19</v>
      </c>
      <c r="N131" s="215" t="s">
        <v>39</v>
      </c>
      <c r="O131" s="87"/>
      <c r="P131" s="216">
        <f>O131*H131</f>
        <v>0</v>
      </c>
      <c r="Q131" s="216">
        <v>5.0000000000000002E-05</v>
      </c>
      <c r="R131" s="216">
        <f>Q131*H131</f>
        <v>0.021605000000000003</v>
      </c>
      <c r="S131" s="216">
        <v>0</v>
      </c>
      <c r="T131" s="217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18" t="s">
        <v>180</v>
      </c>
      <c r="AT131" s="218" t="s">
        <v>128</v>
      </c>
      <c r="AU131" s="218" t="s">
        <v>138</v>
      </c>
      <c r="AY131" s="20" t="s">
        <v>126</v>
      </c>
      <c r="BE131" s="219">
        <f>IF(N131="základní",J131,0)</f>
        <v>0</v>
      </c>
      <c r="BF131" s="219">
        <f>IF(N131="snížená",J131,0)</f>
        <v>0</v>
      </c>
      <c r="BG131" s="219">
        <f>IF(N131="zákl. přenesená",J131,0)</f>
        <v>0</v>
      </c>
      <c r="BH131" s="219">
        <f>IF(N131="sníž. přenesená",J131,0)</f>
        <v>0</v>
      </c>
      <c r="BI131" s="219">
        <f>IF(N131="nulová",J131,0)</f>
        <v>0</v>
      </c>
      <c r="BJ131" s="20" t="s">
        <v>76</v>
      </c>
      <c r="BK131" s="219">
        <f>ROUND(I131*H131,2)</f>
        <v>0</v>
      </c>
      <c r="BL131" s="20" t="s">
        <v>180</v>
      </c>
      <c r="BM131" s="218" t="s">
        <v>876</v>
      </c>
    </row>
    <row r="132" s="2" customFormat="1">
      <c r="A132" s="41"/>
      <c r="B132" s="42"/>
      <c r="C132" s="43"/>
      <c r="D132" s="264" t="s">
        <v>152</v>
      </c>
      <c r="E132" s="43"/>
      <c r="F132" s="265" t="s">
        <v>877</v>
      </c>
      <c r="G132" s="43"/>
      <c r="H132" s="43"/>
      <c r="I132" s="266"/>
      <c r="J132" s="43"/>
      <c r="K132" s="43"/>
      <c r="L132" s="47"/>
      <c r="M132" s="267"/>
      <c r="N132" s="268"/>
      <c r="O132" s="87"/>
      <c r="P132" s="87"/>
      <c r="Q132" s="87"/>
      <c r="R132" s="87"/>
      <c r="S132" s="87"/>
      <c r="T132" s="88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20" t="s">
        <v>152</v>
      </c>
      <c r="AU132" s="20" t="s">
        <v>138</v>
      </c>
    </row>
    <row r="133" s="2" customFormat="1" ht="16.5" customHeight="1">
      <c r="A133" s="41"/>
      <c r="B133" s="42"/>
      <c r="C133" s="269" t="s">
        <v>151</v>
      </c>
      <c r="D133" s="269" t="s">
        <v>222</v>
      </c>
      <c r="E133" s="270" t="s">
        <v>878</v>
      </c>
      <c r="F133" s="271" t="s">
        <v>879</v>
      </c>
      <c r="G133" s="272" t="s">
        <v>240</v>
      </c>
      <c r="H133" s="273">
        <v>318.19999999999999</v>
      </c>
      <c r="I133" s="274"/>
      <c r="J133" s="275">
        <f>ROUND(I133*H133,2)</f>
        <v>0</v>
      </c>
      <c r="K133" s="271" t="s">
        <v>880</v>
      </c>
      <c r="L133" s="276"/>
      <c r="M133" s="277" t="s">
        <v>19</v>
      </c>
      <c r="N133" s="278" t="s">
        <v>39</v>
      </c>
      <c r="O133" s="87"/>
      <c r="P133" s="216">
        <f>O133*H133</f>
        <v>0</v>
      </c>
      <c r="Q133" s="216">
        <v>0.047940000000000003</v>
      </c>
      <c r="R133" s="216">
        <f>Q133*H133</f>
        <v>15.254508000000001</v>
      </c>
      <c r="S133" s="216">
        <v>0</v>
      </c>
      <c r="T133" s="217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18" t="s">
        <v>241</v>
      </c>
      <c r="AT133" s="218" t="s">
        <v>222</v>
      </c>
      <c r="AU133" s="218" t="s">
        <v>138</v>
      </c>
      <c r="AY133" s="20" t="s">
        <v>126</v>
      </c>
      <c r="BE133" s="219">
        <f>IF(N133="základní",J133,0)</f>
        <v>0</v>
      </c>
      <c r="BF133" s="219">
        <f>IF(N133="snížená",J133,0)</f>
        <v>0</v>
      </c>
      <c r="BG133" s="219">
        <f>IF(N133="zákl. přenesená",J133,0)</f>
        <v>0</v>
      </c>
      <c r="BH133" s="219">
        <f>IF(N133="sníž. přenesená",J133,0)</f>
        <v>0</v>
      </c>
      <c r="BI133" s="219">
        <f>IF(N133="nulová",J133,0)</f>
        <v>0</v>
      </c>
      <c r="BJ133" s="20" t="s">
        <v>76</v>
      </c>
      <c r="BK133" s="219">
        <f>ROUND(I133*H133,2)</f>
        <v>0</v>
      </c>
      <c r="BL133" s="20" t="s">
        <v>180</v>
      </c>
      <c r="BM133" s="218" t="s">
        <v>881</v>
      </c>
    </row>
    <row r="134" s="13" customFormat="1">
      <c r="A134" s="13"/>
      <c r="B134" s="220"/>
      <c r="C134" s="221"/>
      <c r="D134" s="222" t="s">
        <v>134</v>
      </c>
      <c r="E134" s="223" t="s">
        <v>19</v>
      </c>
      <c r="F134" s="224" t="s">
        <v>882</v>
      </c>
      <c r="G134" s="221"/>
      <c r="H134" s="225">
        <v>318.19999999999999</v>
      </c>
      <c r="I134" s="226"/>
      <c r="J134" s="221"/>
      <c r="K134" s="221"/>
      <c r="L134" s="227"/>
      <c r="M134" s="228"/>
      <c r="N134" s="229"/>
      <c r="O134" s="229"/>
      <c r="P134" s="229"/>
      <c r="Q134" s="229"/>
      <c r="R134" s="229"/>
      <c r="S134" s="229"/>
      <c r="T134" s="230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1" t="s">
        <v>134</v>
      </c>
      <c r="AU134" s="231" t="s">
        <v>138</v>
      </c>
      <c r="AV134" s="13" t="s">
        <v>78</v>
      </c>
      <c r="AW134" s="13" t="s">
        <v>135</v>
      </c>
      <c r="AX134" s="13" t="s">
        <v>76</v>
      </c>
      <c r="AY134" s="231" t="s">
        <v>126</v>
      </c>
    </row>
    <row r="135" s="2" customFormat="1" ht="24.15" customHeight="1">
      <c r="A135" s="41"/>
      <c r="B135" s="42"/>
      <c r="C135" s="269" t="s">
        <v>188</v>
      </c>
      <c r="D135" s="269" t="s">
        <v>222</v>
      </c>
      <c r="E135" s="270" t="s">
        <v>883</v>
      </c>
      <c r="F135" s="271" t="s">
        <v>884</v>
      </c>
      <c r="G135" s="272" t="s">
        <v>240</v>
      </c>
      <c r="H135" s="273">
        <v>99.400000000000006</v>
      </c>
      <c r="I135" s="274"/>
      <c r="J135" s="275">
        <f>ROUND(I135*H135,2)</f>
        <v>0</v>
      </c>
      <c r="K135" s="271" t="s">
        <v>880</v>
      </c>
      <c r="L135" s="276"/>
      <c r="M135" s="277" t="s">
        <v>19</v>
      </c>
      <c r="N135" s="278" t="s">
        <v>39</v>
      </c>
      <c r="O135" s="87"/>
      <c r="P135" s="216">
        <f>O135*H135</f>
        <v>0</v>
      </c>
      <c r="Q135" s="216">
        <v>1</v>
      </c>
      <c r="R135" s="216">
        <f>Q135*H135</f>
        <v>99.400000000000006</v>
      </c>
      <c r="S135" s="216">
        <v>0</v>
      </c>
      <c r="T135" s="217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18" t="s">
        <v>241</v>
      </c>
      <c r="AT135" s="218" t="s">
        <v>222</v>
      </c>
      <c r="AU135" s="218" t="s">
        <v>138</v>
      </c>
      <c r="AY135" s="20" t="s">
        <v>126</v>
      </c>
      <c r="BE135" s="219">
        <f>IF(N135="základní",J135,0)</f>
        <v>0</v>
      </c>
      <c r="BF135" s="219">
        <f>IF(N135="snížená",J135,0)</f>
        <v>0</v>
      </c>
      <c r="BG135" s="219">
        <f>IF(N135="zákl. přenesená",J135,0)</f>
        <v>0</v>
      </c>
      <c r="BH135" s="219">
        <f>IF(N135="sníž. přenesená",J135,0)</f>
        <v>0</v>
      </c>
      <c r="BI135" s="219">
        <f>IF(N135="nulová",J135,0)</f>
        <v>0</v>
      </c>
      <c r="BJ135" s="20" t="s">
        <v>76</v>
      </c>
      <c r="BK135" s="219">
        <f>ROUND(I135*H135,2)</f>
        <v>0</v>
      </c>
      <c r="BL135" s="20" t="s">
        <v>180</v>
      </c>
      <c r="BM135" s="218" t="s">
        <v>885</v>
      </c>
    </row>
    <row r="136" s="13" customFormat="1">
      <c r="A136" s="13"/>
      <c r="B136" s="220"/>
      <c r="C136" s="221"/>
      <c r="D136" s="222" t="s">
        <v>134</v>
      </c>
      <c r="E136" s="223" t="s">
        <v>19</v>
      </c>
      <c r="F136" s="224" t="s">
        <v>886</v>
      </c>
      <c r="G136" s="221"/>
      <c r="H136" s="225">
        <v>11.4</v>
      </c>
      <c r="I136" s="226"/>
      <c r="J136" s="221"/>
      <c r="K136" s="221"/>
      <c r="L136" s="227"/>
      <c r="M136" s="228"/>
      <c r="N136" s="229"/>
      <c r="O136" s="229"/>
      <c r="P136" s="229"/>
      <c r="Q136" s="229"/>
      <c r="R136" s="229"/>
      <c r="S136" s="229"/>
      <c r="T136" s="230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1" t="s">
        <v>134</v>
      </c>
      <c r="AU136" s="231" t="s">
        <v>138</v>
      </c>
      <c r="AV136" s="13" t="s">
        <v>78</v>
      </c>
      <c r="AW136" s="13" t="s">
        <v>135</v>
      </c>
      <c r="AX136" s="13" t="s">
        <v>68</v>
      </c>
      <c r="AY136" s="231" t="s">
        <v>126</v>
      </c>
    </row>
    <row r="137" s="13" customFormat="1">
      <c r="A137" s="13"/>
      <c r="B137" s="220"/>
      <c r="C137" s="221"/>
      <c r="D137" s="222" t="s">
        <v>134</v>
      </c>
      <c r="E137" s="223" t="s">
        <v>19</v>
      </c>
      <c r="F137" s="224" t="s">
        <v>887</v>
      </c>
      <c r="G137" s="221"/>
      <c r="H137" s="225">
        <v>10.800000000000001</v>
      </c>
      <c r="I137" s="226"/>
      <c r="J137" s="221"/>
      <c r="K137" s="221"/>
      <c r="L137" s="227"/>
      <c r="M137" s="228"/>
      <c r="N137" s="229"/>
      <c r="O137" s="229"/>
      <c r="P137" s="229"/>
      <c r="Q137" s="229"/>
      <c r="R137" s="229"/>
      <c r="S137" s="229"/>
      <c r="T137" s="230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1" t="s">
        <v>134</v>
      </c>
      <c r="AU137" s="231" t="s">
        <v>138</v>
      </c>
      <c r="AV137" s="13" t="s">
        <v>78</v>
      </c>
      <c r="AW137" s="13" t="s">
        <v>135</v>
      </c>
      <c r="AX137" s="13" t="s">
        <v>68</v>
      </c>
      <c r="AY137" s="231" t="s">
        <v>126</v>
      </c>
    </row>
    <row r="138" s="13" customFormat="1">
      <c r="A138" s="13"/>
      <c r="B138" s="220"/>
      <c r="C138" s="221"/>
      <c r="D138" s="222" t="s">
        <v>134</v>
      </c>
      <c r="E138" s="223" t="s">
        <v>19</v>
      </c>
      <c r="F138" s="224" t="s">
        <v>888</v>
      </c>
      <c r="G138" s="221"/>
      <c r="H138" s="225">
        <v>77.200000000000003</v>
      </c>
      <c r="I138" s="226"/>
      <c r="J138" s="221"/>
      <c r="K138" s="221"/>
      <c r="L138" s="227"/>
      <c r="M138" s="228"/>
      <c r="N138" s="229"/>
      <c r="O138" s="229"/>
      <c r="P138" s="229"/>
      <c r="Q138" s="229"/>
      <c r="R138" s="229"/>
      <c r="S138" s="229"/>
      <c r="T138" s="230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1" t="s">
        <v>134</v>
      </c>
      <c r="AU138" s="231" t="s">
        <v>138</v>
      </c>
      <c r="AV138" s="13" t="s">
        <v>78</v>
      </c>
      <c r="AW138" s="13" t="s">
        <v>135</v>
      </c>
      <c r="AX138" s="13" t="s">
        <v>68</v>
      </c>
      <c r="AY138" s="231" t="s">
        <v>126</v>
      </c>
    </row>
    <row r="139" s="16" customFormat="1">
      <c r="A139" s="16"/>
      <c r="B139" s="253"/>
      <c r="C139" s="254"/>
      <c r="D139" s="222" t="s">
        <v>134</v>
      </c>
      <c r="E139" s="255" t="s">
        <v>19</v>
      </c>
      <c r="F139" s="256" t="s">
        <v>139</v>
      </c>
      <c r="G139" s="254"/>
      <c r="H139" s="257">
        <v>99.400000000000006</v>
      </c>
      <c r="I139" s="258"/>
      <c r="J139" s="254"/>
      <c r="K139" s="254"/>
      <c r="L139" s="259"/>
      <c r="M139" s="260"/>
      <c r="N139" s="261"/>
      <c r="O139" s="261"/>
      <c r="P139" s="261"/>
      <c r="Q139" s="261"/>
      <c r="R139" s="261"/>
      <c r="S139" s="261"/>
      <c r="T139" s="262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T139" s="263" t="s">
        <v>134</v>
      </c>
      <c r="AU139" s="263" t="s">
        <v>138</v>
      </c>
      <c r="AV139" s="16" t="s">
        <v>133</v>
      </c>
      <c r="AW139" s="16" t="s">
        <v>135</v>
      </c>
      <c r="AX139" s="16" t="s">
        <v>76</v>
      </c>
      <c r="AY139" s="263" t="s">
        <v>126</v>
      </c>
    </row>
    <row r="140" s="2" customFormat="1" ht="24.15" customHeight="1">
      <c r="A140" s="41"/>
      <c r="B140" s="42"/>
      <c r="C140" s="269" t="s">
        <v>159</v>
      </c>
      <c r="D140" s="269" t="s">
        <v>222</v>
      </c>
      <c r="E140" s="270" t="s">
        <v>889</v>
      </c>
      <c r="F140" s="271" t="s">
        <v>890</v>
      </c>
      <c r="G140" s="272" t="s">
        <v>240</v>
      </c>
      <c r="H140" s="273">
        <v>6</v>
      </c>
      <c r="I140" s="274"/>
      <c r="J140" s="275">
        <f>ROUND(I140*H140,2)</f>
        <v>0</v>
      </c>
      <c r="K140" s="271" t="s">
        <v>880</v>
      </c>
      <c r="L140" s="276"/>
      <c r="M140" s="277" t="s">
        <v>19</v>
      </c>
      <c r="N140" s="278" t="s">
        <v>39</v>
      </c>
      <c r="O140" s="87"/>
      <c r="P140" s="216">
        <f>O140*H140</f>
        <v>0</v>
      </c>
      <c r="Q140" s="216">
        <v>1</v>
      </c>
      <c r="R140" s="216">
        <f>Q140*H140</f>
        <v>6</v>
      </c>
      <c r="S140" s="216">
        <v>0</v>
      </c>
      <c r="T140" s="217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18" t="s">
        <v>241</v>
      </c>
      <c r="AT140" s="218" t="s">
        <v>222</v>
      </c>
      <c r="AU140" s="218" t="s">
        <v>138</v>
      </c>
      <c r="AY140" s="20" t="s">
        <v>126</v>
      </c>
      <c r="BE140" s="219">
        <f>IF(N140="základní",J140,0)</f>
        <v>0</v>
      </c>
      <c r="BF140" s="219">
        <f>IF(N140="snížená",J140,0)</f>
        <v>0</v>
      </c>
      <c r="BG140" s="219">
        <f>IF(N140="zákl. přenesená",J140,0)</f>
        <v>0</v>
      </c>
      <c r="BH140" s="219">
        <f>IF(N140="sníž. přenesená",J140,0)</f>
        <v>0</v>
      </c>
      <c r="BI140" s="219">
        <f>IF(N140="nulová",J140,0)</f>
        <v>0</v>
      </c>
      <c r="BJ140" s="20" t="s">
        <v>76</v>
      </c>
      <c r="BK140" s="219">
        <f>ROUND(I140*H140,2)</f>
        <v>0</v>
      </c>
      <c r="BL140" s="20" t="s">
        <v>180</v>
      </c>
      <c r="BM140" s="218" t="s">
        <v>891</v>
      </c>
    </row>
    <row r="141" s="13" customFormat="1">
      <c r="A141" s="13"/>
      <c r="B141" s="220"/>
      <c r="C141" s="221"/>
      <c r="D141" s="222" t="s">
        <v>134</v>
      </c>
      <c r="E141" s="223" t="s">
        <v>19</v>
      </c>
      <c r="F141" s="224" t="s">
        <v>892</v>
      </c>
      <c r="G141" s="221"/>
      <c r="H141" s="225">
        <v>6</v>
      </c>
      <c r="I141" s="226"/>
      <c r="J141" s="221"/>
      <c r="K141" s="221"/>
      <c r="L141" s="227"/>
      <c r="M141" s="228"/>
      <c r="N141" s="229"/>
      <c r="O141" s="229"/>
      <c r="P141" s="229"/>
      <c r="Q141" s="229"/>
      <c r="R141" s="229"/>
      <c r="S141" s="229"/>
      <c r="T141" s="230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1" t="s">
        <v>134</v>
      </c>
      <c r="AU141" s="231" t="s">
        <v>138</v>
      </c>
      <c r="AV141" s="13" t="s">
        <v>78</v>
      </c>
      <c r="AW141" s="13" t="s">
        <v>135</v>
      </c>
      <c r="AX141" s="13" t="s">
        <v>76</v>
      </c>
      <c r="AY141" s="231" t="s">
        <v>126</v>
      </c>
    </row>
    <row r="142" s="2" customFormat="1" ht="24.15" customHeight="1">
      <c r="A142" s="41"/>
      <c r="B142" s="42"/>
      <c r="C142" s="269" t="s">
        <v>200</v>
      </c>
      <c r="D142" s="269" t="s">
        <v>222</v>
      </c>
      <c r="E142" s="270" t="s">
        <v>893</v>
      </c>
      <c r="F142" s="271" t="s">
        <v>894</v>
      </c>
      <c r="G142" s="272" t="s">
        <v>240</v>
      </c>
      <c r="H142" s="273">
        <v>1.7</v>
      </c>
      <c r="I142" s="274"/>
      <c r="J142" s="275">
        <f>ROUND(I142*H142,2)</f>
        <v>0</v>
      </c>
      <c r="K142" s="271" t="s">
        <v>880</v>
      </c>
      <c r="L142" s="276"/>
      <c r="M142" s="277" t="s">
        <v>19</v>
      </c>
      <c r="N142" s="278" t="s">
        <v>39</v>
      </c>
      <c r="O142" s="87"/>
      <c r="P142" s="216">
        <f>O142*H142</f>
        <v>0</v>
      </c>
      <c r="Q142" s="216">
        <v>1</v>
      </c>
      <c r="R142" s="216">
        <f>Q142*H142</f>
        <v>1.7</v>
      </c>
      <c r="S142" s="216">
        <v>0</v>
      </c>
      <c r="T142" s="217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18" t="s">
        <v>241</v>
      </c>
      <c r="AT142" s="218" t="s">
        <v>222</v>
      </c>
      <c r="AU142" s="218" t="s">
        <v>138</v>
      </c>
      <c r="AY142" s="20" t="s">
        <v>126</v>
      </c>
      <c r="BE142" s="219">
        <f>IF(N142="základní",J142,0)</f>
        <v>0</v>
      </c>
      <c r="BF142" s="219">
        <f>IF(N142="snížená",J142,0)</f>
        <v>0</v>
      </c>
      <c r="BG142" s="219">
        <f>IF(N142="zákl. přenesená",J142,0)</f>
        <v>0</v>
      </c>
      <c r="BH142" s="219">
        <f>IF(N142="sníž. přenesená",J142,0)</f>
        <v>0</v>
      </c>
      <c r="BI142" s="219">
        <f>IF(N142="nulová",J142,0)</f>
        <v>0</v>
      </c>
      <c r="BJ142" s="20" t="s">
        <v>76</v>
      </c>
      <c r="BK142" s="219">
        <f>ROUND(I142*H142,2)</f>
        <v>0</v>
      </c>
      <c r="BL142" s="20" t="s">
        <v>180</v>
      </c>
      <c r="BM142" s="218" t="s">
        <v>895</v>
      </c>
    </row>
    <row r="143" s="13" customFormat="1">
      <c r="A143" s="13"/>
      <c r="B143" s="220"/>
      <c r="C143" s="221"/>
      <c r="D143" s="222" t="s">
        <v>134</v>
      </c>
      <c r="E143" s="223" t="s">
        <v>19</v>
      </c>
      <c r="F143" s="224" t="s">
        <v>896</v>
      </c>
      <c r="G143" s="221"/>
      <c r="H143" s="225">
        <v>1.7</v>
      </c>
      <c r="I143" s="226"/>
      <c r="J143" s="221"/>
      <c r="K143" s="221"/>
      <c r="L143" s="227"/>
      <c r="M143" s="228"/>
      <c r="N143" s="229"/>
      <c r="O143" s="229"/>
      <c r="P143" s="229"/>
      <c r="Q143" s="229"/>
      <c r="R143" s="229"/>
      <c r="S143" s="229"/>
      <c r="T143" s="230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1" t="s">
        <v>134</v>
      </c>
      <c r="AU143" s="231" t="s">
        <v>138</v>
      </c>
      <c r="AV143" s="13" t="s">
        <v>78</v>
      </c>
      <c r="AW143" s="13" t="s">
        <v>135</v>
      </c>
      <c r="AX143" s="13" t="s">
        <v>76</v>
      </c>
      <c r="AY143" s="231" t="s">
        <v>126</v>
      </c>
    </row>
    <row r="144" s="2" customFormat="1" ht="16.5" customHeight="1">
      <c r="A144" s="41"/>
      <c r="B144" s="42"/>
      <c r="C144" s="269" t="s">
        <v>8</v>
      </c>
      <c r="D144" s="269" t="s">
        <v>222</v>
      </c>
      <c r="E144" s="270" t="s">
        <v>897</v>
      </c>
      <c r="F144" s="271" t="s">
        <v>898</v>
      </c>
      <c r="G144" s="272" t="s">
        <v>240</v>
      </c>
      <c r="H144" s="273">
        <v>6.7999999999999998</v>
      </c>
      <c r="I144" s="274"/>
      <c r="J144" s="275">
        <f>ROUND(I144*H144,2)</f>
        <v>0</v>
      </c>
      <c r="K144" s="271" t="s">
        <v>880</v>
      </c>
      <c r="L144" s="276"/>
      <c r="M144" s="277" t="s">
        <v>19</v>
      </c>
      <c r="N144" s="278" t="s">
        <v>39</v>
      </c>
      <c r="O144" s="87"/>
      <c r="P144" s="216">
        <f>O144*H144</f>
        <v>0</v>
      </c>
      <c r="Q144" s="216">
        <v>0</v>
      </c>
      <c r="R144" s="216">
        <f>Q144*H144</f>
        <v>0</v>
      </c>
      <c r="S144" s="216">
        <v>0</v>
      </c>
      <c r="T144" s="217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18" t="s">
        <v>151</v>
      </c>
      <c r="AT144" s="218" t="s">
        <v>222</v>
      </c>
      <c r="AU144" s="218" t="s">
        <v>138</v>
      </c>
      <c r="AY144" s="20" t="s">
        <v>126</v>
      </c>
      <c r="BE144" s="219">
        <f>IF(N144="základní",J144,0)</f>
        <v>0</v>
      </c>
      <c r="BF144" s="219">
        <f>IF(N144="snížená",J144,0)</f>
        <v>0</v>
      </c>
      <c r="BG144" s="219">
        <f>IF(N144="zákl. přenesená",J144,0)</f>
        <v>0</v>
      </c>
      <c r="BH144" s="219">
        <f>IF(N144="sníž. přenesená",J144,0)</f>
        <v>0</v>
      </c>
      <c r="BI144" s="219">
        <f>IF(N144="nulová",J144,0)</f>
        <v>0</v>
      </c>
      <c r="BJ144" s="20" t="s">
        <v>76</v>
      </c>
      <c r="BK144" s="219">
        <f>ROUND(I144*H144,2)</f>
        <v>0</v>
      </c>
      <c r="BL144" s="20" t="s">
        <v>133</v>
      </c>
      <c r="BM144" s="218" t="s">
        <v>899</v>
      </c>
    </row>
    <row r="145" s="13" customFormat="1">
      <c r="A145" s="13"/>
      <c r="B145" s="220"/>
      <c r="C145" s="221"/>
      <c r="D145" s="222" t="s">
        <v>134</v>
      </c>
      <c r="E145" s="223" t="s">
        <v>19</v>
      </c>
      <c r="F145" s="224" t="s">
        <v>900</v>
      </c>
      <c r="G145" s="221"/>
      <c r="H145" s="225">
        <v>0.80000000000000004</v>
      </c>
      <c r="I145" s="226"/>
      <c r="J145" s="221"/>
      <c r="K145" s="221"/>
      <c r="L145" s="227"/>
      <c r="M145" s="228"/>
      <c r="N145" s="229"/>
      <c r="O145" s="229"/>
      <c r="P145" s="229"/>
      <c r="Q145" s="229"/>
      <c r="R145" s="229"/>
      <c r="S145" s="229"/>
      <c r="T145" s="230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1" t="s">
        <v>134</v>
      </c>
      <c r="AU145" s="231" t="s">
        <v>138</v>
      </c>
      <c r="AV145" s="13" t="s">
        <v>78</v>
      </c>
      <c r="AW145" s="13" t="s">
        <v>135</v>
      </c>
      <c r="AX145" s="13" t="s">
        <v>68</v>
      </c>
      <c r="AY145" s="231" t="s">
        <v>126</v>
      </c>
    </row>
    <row r="146" s="13" customFormat="1">
      <c r="A146" s="13"/>
      <c r="B146" s="220"/>
      <c r="C146" s="221"/>
      <c r="D146" s="222" t="s">
        <v>134</v>
      </c>
      <c r="E146" s="223" t="s">
        <v>19</v>
      </c>
      <c r="F146" s="224" t="s">
        <v>901</v>
      </c>
      <c r="G146" s="221"/>
      <c r="H146" s="225">
        <v>6</v>
      </c>
      <c r="I146" s="226"/>
      <c r="J146" s="221"/>
      <c r="K146" s="221"/>
      <c r="L146" s="227"/>
      <c r="M146" s="228"/>
      <c r="N146" s="229"/>
      <c r="O146" s="229"/>
      <c r="P146" s="229"/>
      <c r="Q146" s="229"/>
      <c r="R146" s="229"/>
      <c r="S146" s="229"/>
      <c r="T146" s="230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1" t="s">
        <v>134</v>
      </c>
      <c r="AU146" s="231" t="s">
        <v>138</v>
      </c>
      <c r="AV146" s="13" t="s">
        <v>78</v>
      </c>
      <c r="AW146" s="13" t="s">
        <v>135</v>
      </c>
      <c r="AX146" s="13" t="s">
        <v>68</v>
      </c>
      <c r="AY146" s="231" t="s">
        <v>126</v>
      </c>
    </row>
    <row r="147" s="16" customFormat="1">
      <c r="A147" s="16"/>
      <c r="B147" s="253"/>
      <c r="C147" s="254"/>
      <c r="D147" s="222" t="s">
        <v>134</v>
      </c>
      <c r="E147" s="255" t="s">
        <v>19</v>
      </c>
      <c r="F147" s="256" t="s">
        <v>139</v>
      </c>
      <c r="G147" s="254"/>
      <c r="H147" s="257">
        <v>6.7999999999999998</v>
      </c>
      <c r="I147" s="258"/>
      <c r="J147" s="254"/>
      <c r="K147" s="254"/>
      <c r="L147" s="259"/>
      <c r="M147" s="260"/>
      <c r="N147" s="261"/>
      <c r="O147" s="261"/>
      <c r="P147" s="261"/>
      <c r="Q147" s="261"/>
      <c r="R147" s="261"/>
      <c r="S147" s="261"/>
      <c r="T147" s="262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T147" s="263" t="s">
        <v>134</v>
      </c>
      <c r="AU147" s="263" t="s">
        <v>138</v>
      </c>
      <c r="AV147" s="16" t="s">
        <v>133</v>
      </c>
      <c r="AW147" s="16" t="s">
        <v>135</v>
      </c>
      <c r="AX147" s="16" t="s">
        <v>76</v>
      </c>
      <c r="AY147" s="263" t="s">
        <v>126</v>
      </c>
    </row>
    <row r="148" s="12" customFormat="1" ht="20.88" customHeight="1">
      <c r="A148" s="12"/>
      <c r="B148" s="191"/>
      <c r="C148" s="192"/>
      <c r="D148" s="193" t="s">
        <v>67</v>
      </c>
      <c r="E148" s="205" t="s">
        <v>902</v>
      </c>
      <c r="F148" s="205" t="s">
        <v>903</v>
      </c>
      <c r="G148" s="192"/>
      <c r="H148" s="192"/>
      <c r="I148" s="195"/>
      <c r="J148" s="206">
        <f>BK148</f>
        <v>0</v>
      </c>
      <c r="K148" s="192"/>
      <c r="L148" s="197"/>
      <c r="M148" s="198"/>
      <c r="N148" s="199"/>
      <c r="O148" s="199"/>
      <c r="P148" s="200">
        <f>SUM(P149:P167)</f>
        <v>0</v>
      </c>
      <c r="Q148" s="199"/>
      <c r="R148" s="200">
        <f>SUM(R149:R167)</f>
        <v>21.808044000000002</v>
      </c>
      <c r="S148" s="199"/>
      <c r="T148" s="201">
        <f>SUM(T149:T167)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02" t="s">
        <v>78</v>
      </c>
      <c r="AT148" s="203" t="s">
        <v>67</v>
      </c>
      <c r="AU148" s="203" t="s">
        <v>78</v>
      </c>
      <c r="AY148" s="202" t="s">
        <v>126</v>
      </c>
      <c r="BK148" s="204">
        <f>SUM(BK149:BK167)</f>
        <v>0</v>
      </c>
    </row>
    <row r="149" s="2" customFormat="1" ht="16.5" customHeight="1">
      <c r="A149" s="41"/>
      <c r="B149" s="42"/>
      <c r="C149" s="207" t="s">
        <v>211</v>
      </c>
      <c r="D149" s="207" t="s">
        <v>128</v>
      </c>
      <c r="E149" s="208" t="s">
        <v>874</v>
      </c>
      <c r="F149" s="209" t="s">
        <v>875</v>
      </c>
      <c r="G149" s="210" t="s">
        <v>240</v>
      </c>
      <c r="H149" s="211">
        <v>149.40000000000001</v>
      </c>
      <c r="I149" s="212"/>
      <c r="J149" s="213">
        <f>ROUND(I149*H149,2)</f>
        <v>0</v>
      </c>
      <c r="K149" s="209" t="s">
        <v>150</v>
      </c>
      <c r="L149" s="47"/>
      <c r="M149" s="214" t="s">
        <v>19</v>
      </c>
      <c r="N149" s="215" t="s">
        <v>39</v>
      </c>
      <c r="O149" s="87"/>
      <c r="P149" s="216">
        <f>O149*H149</f>
        <v>0</v>
      </c>
      <c r="Q149" s="216">
        <v>5.0000000000000002E-05</v>
      </c>
      <c r="R149" s="216">
        <f>Q149*H149</f>
        <v>0.0074700000000000009</v>
      </c>
      <c r="S149" s="216">
        <v>0</v>
      </c>
      <c r="T149" s="217">
        <f>S149*H149</f>
        <v>0</v>
      </c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R149" s="218" t="s">
        <v>180</v>
      </c>
      <c r="AT149" s="218" t="s">
        <v>128</v>
      </c>
      <c r="AU149" s="218" t="s">
        <v>138</v>
      </c>
      <c r="AY149" s="20" t="s">
        <v>126</v>
      </c>
      <c r="BE149" s="219">
        <f>IF(N149="základní",J149,0)</f>
        <v>0</v>
      </c>
      <c r="BF149" s="219">
        <f>IF(N149="snížená",J149,0)</f>
        <v>0</v>
      </c>
      <c r="BG149" s="219">
        <f>IF(N149="zákl. přenesená",J149,0)</f>
        <v>0</v>
      </c>
      <c r="BH149" s="219">
        <f>IF(N149="sníž. přenesená",J149,0)</f>
        <v>0</v>
      </c>
      <c r="BI149" s="219">
        <f>IF(N149="nulová",J149,0)</f>
        <v>0</v>
      </c>
      <c r="BJ149" s="20" t="s">
        <v>76</v>
      </c>
      <c r="BK149" s="219">
        <f>ROUND(I149*H149,2)</f>
        <v>0</v>
      </c>
      <c r="BL149" s="20" t="s">
        <v>180</v>
      </c>
      <c r="BM149" s="218" t="s">
        <v>904</v>
      </c>
    </row>
    <row r="150" s="2" customFormat="1">
      <c r="A150" s="41"/>
      <c r="B150" s="42"/>
      <c r="C150" s="43"/>
      <c r="D150" s="264" t="s">
        <v>152</v>
      </c>
      <c r="E150" s="43"/>
      <c r="F150" s="265" t="s">
        <v>877</v>
      </c>
      <c r="G150" s="43"/>
      <c r="H150" s="43"/>
      <c r="I150" s="266"/>
      <c r="J150" s="43"/>
      <c r="K150" s="43"/>
      <c r="L150" s="47"/>
      <c r="M150" s="267"/>
      <c r="N150" s="268"/>
      <c r="O150" s="87"/>
      <c r="P150" s="87"/>
      <c r="Q150" s="87"/>
      <c r="R150" s="87"/>
      <c r="S150" s="87"/>
      <c r="T150" s="88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T150" s="20" t="s">
        <v>152</v>
      </c>
      <c r="AU150" s="20" t="s">
        <v>138</v>
      </c>
    </row>
    <row r="151" s="2" customFormat="1" ht="16.5" customHeight="1">
      <c r="A151" s="41"/>
      <c r="B151" s="42"/>
      <c r="C151" s="269" t="s">
        <v>174</v>
      </c>
      <c r="D151" s="269" t="s">
        <v>222</v>
      </c>
      <c r="E151" s="270" t="s">
        <v>905</v>
      </c>
      <c r="F151" s="271" t="s">
        <v>906</v>
      </c>
      <c r="G151" s="272" t="s">
        <v>240</v>
      </c>
      <c r="H151" s="273">
        <v>111.7</v>
      </c>
      <c r="I151" s="274"/>
      <c r="J151" s="275">
        <f>ROUND(I151*H151,2)</f>
        <v>0</v>
      </c>
      <c r="K151" s="271" t="s">
        <v>880</v>
      </c>
      <c r="L151" s="276"/>
      <c r="M151" s="277" t="s">
        <v>19</v>
      </c>
      <c r="N151" s="278" t="s">
        <v>39</v>
      </c>
      <c r="O151" s="87"/>
      <c r="P151" s="216">
        <f>O151*H151</f>
        <v>0</v>
      </c>
      <c r="Q151" s="216">
        <v>0.021899999999999999</v>
      </c>
      <c r="R151" s="216">
        <f>Q151*H151</f>
        <v>2.4462299999999999</v>
      </c>
      <c r="S151" s="216">
        <v>0</v>
      </c>
      <c r="T151" s="217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18" t="s">
        <v>241</v>
      </c>
      <c r="AT151" s="218" t="s">
        <v>222</v>
      </c>
      <c r="AU151" s="218" t="s">
        <v>138</v>
      </c>
      <c r="AY151" s="20" t="s">
        <v>126</v>
      </c>
      <c r="BE151" s="219">
        <f>IF(N151="základní",J151,0)</f>
        <v>0</v>
      </c>
      <c r="BF151" s="219">
        <f>IF(N151="snížená",J151,0)</f>
        <v>0</v>
      </c>
      <c r="BG151" s="219">
        <f>IF(N151="zákl. přenesená",J151,0)</f>
        <v>0</v>
      </c>
      <c r="BH151" s="219">
        <f>IF(N151="sníž. přenesená",J151,0)</f>
        <v>0</v>
      </c>
      <c r="BI151" s="219">
        <f>IF(N151="nulová",J151,0)</f>
        <v>0</v>
      </c>
      <c r="BJ151" s="20" t="s">
        <v>76</v>
      </c>
      <c r="BK151" s="219">
        <f>ROUND(I151*H151,2)</f>
        <v>0</v>
      </c>
      <c r="BL151" s="20" t="s">
        <v>180</v>
      </c>
      <c r="BM151" s="218" t="s">
        <v>907</v>
      </c>
    </row>
    <row r="152" s="2" customFormat="1" ht="16.5" customHeight="1">
      <c r="A152" s="41"/>
      <c r="B152" s="42"/>
      <c r="C152" s="269" t="s">
        <v>232</v>
      </c>
      <c r="D152" s="269" t="s">
        <v>222</v>
      </c>
      <c r="E152" s="270" t="s">
        <v>908</v>
      </c>
      <c r="F152" s="271" t="s">
        <v>909</v>
      </c>
      <c r="G152" s="272" t="s">
        <v>240</v>
      </c>
      <c r="H152" s="273">
        <v>6.4000000000000004</v>
      </c>
      <c r="I152" s="274"/>
      <c r="J152" s="275">
        <f>ROUND(I152*H152,2)</f>
        <v>0</v>
      </c>
      <c r="K152" s="271" t="s">
        <v>150</v>
      </c>
      <c r="L152" s="276"/>
      <c r="M152" s="277" t="s">
        <v>19</v>
      </c>
      <c r="N152" s="278" t="s">
        <v>39</v>
      </c>
      <c r="O152" s="87"/>
      <c r="P152" s="216">
        <f>O152*H152</f>
        <v>0</v>
      </c>
      <c r="Q152" s="216">
        <v>0.0055500000000000002</v>
      </c>
      <c r="R152" s="216">
        <f>Q152*H152</f>
        <v>0.035520000000000003</v>
      </c>
      <c r="S152" s="216">
        <v>0</v>
      </c>
      <c r="T152" s="217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18" t="s">
        <v>241</v>
      </c>
      <c r="AT152" s="218" t="s">
        <v>222</v>
      </c>
      <c r="AU152" s="218" t="s">
        <v>138</v>
      </c>
      <c r="AY152" s="20" t="s">
        <v>126</v>
      </c>
      <c r="BE152" s="219">
        <f>IF(N152="základní",J152,0)</f>
        <v>0</v>
      </c>
      <c r="BF152" s="219">
        <f>IF(N152="snížená",J152,0)</f>
        <v>0</v>
      </c>
      <c r="BG152" s="219">
        <f>IF(N152="zákl. přenesená",J152,0)</f>
        <v>0</v>
      </c>
      <c r="BH152" s="219">
        <f>IF(N152="sníž. přenesená",J152,0)</f>
        <v>0</v>
      </c>
      <c r="BI152" s="219">
        <f>IF(N152="nulová",J152,0)</f>
        <v>0</v>
      </c>
      <c r="BJ152" s="20" t="s">
        <v>76</v>
      </c>
      <c r="BK152" s="219">
        <f>ROUND(I152*H152,2)</f>
        <v>0</v>
      </c>
      <c r="BL152" s="20" t="s">
        <v>180</v>
      </c>
      <c r="BM152" s="218" t="s">
        <v>910</v>
      </c>
    </row>
    <row r="153" s="13" customFormat="1">
      <c r="A153" s="13"/>
      <c r="B153" s="220"/>
      <c r="C153" s="221"/>
      <c r="D153" s="222" t="s">
        <v>134</v>
      </c>
      <c r="E153" s="223" t="s">
        <v>19</v>
      </c>
      <c r="F153" s="224" t="s">
        <v>911</v>
      </c>
      <c r="G153" s="221"/>
      <c r="H153" s="225">
        <v>6.4000000000000004</v>
      </c>
      <c r="I153" s="226"/>
      <c r="J153" s="221"/>
      <c r="K153" s="221"/>
      <c r="L153" s="227"/>
      <c r="M153" s="228"/>
      <c r="N153" s="229"/>
      <c r="O153" s="229"/>
      <c r="P153" s="229"/>
      <c r="Q153" s="229"/>
      <c r="R153" s="229"/>
      <c r="S153" s="229"/>
      <c r="T153" s="230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1" t="s">
        <v>134</v>
      </c>
      <c r="AU153" s="231" t="s">
        <v>138</v>
      </c>
      <c r="AV153" s="13" t="s">
        <v>78</v>
      </c>
      <c r="AW153" s="13" t="s">
        <v>135</v>
      </c>
      <c r="AX153" s="13" t="s">
        <v>76</v>
      </c>
      <c r="AY153" s="231" t="s">
        <v>126</v>
      </c>
    </row>
    <row r="154" s="2" customFormat="1" ht="16.5" customHeight="1">
      <c r="A154" s="41"/>
      <c r="B154" s="42"/>
      <c r="C154" s="269" t="s">
        <v>180</v>
      </c>
      <c r="D154" s="269" t="s">
        <v>222</v>
      </c>
      <c r="E154" s="270" t="s">
        <v>912</v>
      </c>
      <c r="F154" s="271" t="s">
        <v>913</v>
      </c>
      <c r="G154" s="272" t="s">
        <v>240</v>
      </c>
      <c r="H154" s="273">
        <v>5.2000000000000002</v>
      </c>
      <c r="I154" s="274"/>
      <c r="J154" s="275">
        <f>ROUND(I154*H154,2)</f>
        <v>0</v>
      </c>
      <c r="K154" s="271" t="s">
        <v>150</v>
      </c>
      <c r="L154" s="276"/>
      <c r="M154" s="277" t="s">
        <v>19</v>
      </c>
      <c r="N154" s="278" t="s">
        <v>39</v>
      </c>
      <c r="O154" s="87"/>
      <c r="P154" s="216">
        <f>O154*H154</f>
        <v>0</v>
      </c>
      <c r="Q154" s="216">
        <v>0.00362</v>
      </c>
      <c r="R154" s="216">
        <f>Q154*H154</f>
        <v>0.018824</v>
      </c>
      <c r="S154" s="216">
        <v>0</v>
      </c>
      <c r="T154" s="217">
        <f>S154*H154</f>
        <v>0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18" t="s">
        <v>241</v>
      </c>
      <c r="AT154" s="218" t="s">
        <v>222</v>
      </c>
      <c r="AU154" s="218" t="s">
        <v>138</v>
      </c>
      <c r="AY154" s="20" t="s">
        <v>126</v>
      </c>
      <c r="BE154" s="219">
        <f>IF(N154="základní",J154,0)</f>
        <v>0</v>
      </c>
      <c r="BF154" s="219">
        <f>IF(N154="snížená",J154,0)</f>
        <v>0</v>
      </c>
      <c r="BG154" s="219">
        <f>IF(N154="zákl. přenesená",J154,0)</f>
        <v>0</v>
      </c>
      <c r="BH154" s="219">
        <f>IF(N154="sníž. přenesená",J154,0)</f>
        <v>0</v>
      </c>
      <c r="BI154" s="219">
        <f>IF(N154="nulová",J154,0)</f>
        <v>0</v>
      </c>
      <c r="BJ154" s="20" t="s">
        <v>76</v>
      </c>
      <c r="BK154" s="219">
        <f>ROUND(I154*H154,2)</f>
        <v>0</v>
      </c>
      <c r="BL154" s="20" t="s">
        <v>180</v>
      </c>
      <c r="BM154" s="218" t="s">
        <v>914</v>
      </c>
    </row>
    <row r="155" s="13" customFormat="1">
      <c r="A155" s="13"/>
      <c r="B155" s="220"/>
      <c r="C155" s="221"/>
      <c r="D155" s="222" t="s">
        <v>134</v>
      </c>
      <c r="E155" s="223" t="s">
        <v>19</v>
      </c>
      <c r="F155" s="224" t="s">
        <v>915</v>
      </c>
      <c r="G155" s="221"/>
      <c r="H155" s="225">
        <v>5.2000000000000002</v>
      </c>
      <c r="I155" s="226"/>
      <c r="J155" s="221"/>
      <c r="K155" s="221"/>
      <c r="L155" s="227"/>
      <c r="M155" s="228"/>
      <c r="N155" s="229"/>
      <c r="O155" s="229"/>
      <c r="P155" s="229"/>
      <c r="Q155" s="229"/>
      <c r="R155" s="229"/>
      <c r="S155" s="229"/>
      <c r="T155" s="230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1" t="s">
        <v>134</v>
      </c>
      <c r="AU155" s="231" t="s">
        <v>138</v>
      </c>
      <c r="AV155" s="13" t="s">
        <v>78</v>
      </c>
      <c r="AW155" s="13" t="s">
        <v>135</v>
      </c>
      <c r="AX155" s="13" t="s">
        <v>76</v>
      </c>
      <c r="AY155" s="231" t="s">
        <v>126</v>
      </c>
    </row>
    <row r="156" s="2" customFormat="1" ht="24.15" customHeight="1">
      <c r="A156" s="41"/>
      <c r="B156" s="42"/>
      <c r="C156" s="269" t="s">
        <v>243</v>
      </c>
      <c r="D156" s="269" t="s">
        <v>222</v>
      </c>
      <c r="E156" s="270" t="s">
        <v>916</v>
      </c>
      <c r="F156" s="271" t="s">
        <v>917</v>
      </c>
      <c r="G156" s="272" t="s">
        <v>240</v>
      </c>
      <c r="H156" s="273">
        <v>8.4000000000000004</v>
      </c>
      <c r="I156" s="274"/>
      <c r="J156" s="275">
        <f>ROUND(I156*H156,2)</f>
        <v>0</v>
      </c>
      <c r="K156" s="271" t="s">
        <v>880</v>
      </c>
      <c r="L156" s="276"/>
      <c r="M156" s="277" t="s">
        <v>19</v>
      </c>
      <c r="N156" s="278" t="s">
        <v>39</v>
      </c>
      <c r="O156" s="87"/>
      <c r="P156" s="216">
        <f>O156*H156</f>
        <v>0</v>
      </c>
      <c r="Q156" s="216">
        <v>1</v>
      </c>
      <c r="R156" s="216">
        <f>Q156*H156</f>
        <v>8.4000000000000004</v>
      </c>
      <c r="S156" s="216">
        <v>0</v>
      </c>
      <c r="T156" s="217">
        <f>S156*H156</f>
        <v>0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18" t="s">
        <v>241</v>
      </c>
      <c r="AT156" s="218" t="s">
        <v>222</v>
      </c>
      <c r="AU156" s="218" t="s">
        <v>138</v>
      </c>
      <c r="AY156" s="20" t="s">
        <v>126</v>
      </c>
      <c r="BE156" s="219">
        <f>IF(N156="základní",J156,0)</f>
        <v>0</v>
      </c>
      <c r="BF156" s="219">
        <f>IF(N156="snížená",J156,0)</f>
        <v>0</v>
      </c>
      <c r="BG156" s="219">
        <f>IF(N156="zákl. přenesená",J156,0)</f>
        <v>0</v>
      </c>
      <c r="BH156" s="219">
        <f>IF(N156="sníž. přenesená",J156,0)</f>
        <v>0</v>
      </c>
      <c r="BI156" s="219">
        <f>IF(N156="nulová",J156,0)</f>
        <v>0</v>
      </c>
      <c r="BJ156" s="20" t="s">
        <v>76</v>
      </c>
      <c r="BK156" s="219">
        <f>ROUND(I156*H156,2)</f>
        <v>0</v>
      </c>
      <c r="BL156" s="20" t="s">
        <v>180</v>
      </c>
      <c r="BM156" s="218" t="s">
        <v>918</v>
      </c>
    </row>
    <row r="157" s="13" customFormat="1">
      <c r="A157" s="13"/>
      <c r="B157" s="220"/>
      <c r="C157" s="221"/>
      <c r="D157" s="222" t="s">
        <v>134</v>
      </c>
      <c r="E157" s="223" t="s">
        <v>19</v>
      </c>
      <c r="F157" s="224" t="s">
        <v>919</v>
      </c>
      <c r="G157" s="221"/>
      <c r="H157" s="225">
        <v>8.4000000000000004</v>
      </c>
      <c r="I157" s="226"/>
      <c r="J157" s="221"/>
      <c r="K157" s="221"/>
      <c r="L157" s="227"/>
      <c r="M157" s="228"/>
      <c r="N157" s="229"/>
      <c r="O157" s="229"/>
      <c r="P157" s="229"/>
      <c r="Q157" s="229"/>
      <c r="R157" s="229"/>
      <c r="S157" s="229"/>
      <c r="T157" s="230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1" t="s">
        <v>134</v>
      </c>
      <c r="AU157" s="231" t="s">
        <v>138</v>
      </c>
      <c r="AV157" s="13" t="s">
        <v>78</v>
      </c>
      <c r="AW157" s="13" t="s">
        <v>135</v>
      </c>
      <c r="AX157" s="13" t="s">
        <v>76</v>
      </c>
      <c r="AY157" s="231" t="s">
        <v>126</v>
      </c>
    </row>
    <row r="158" s="2" customFormat="1" ht="24.15" customHeight="1">
      <c r="A158" s="41"/>
      <c r="B158" s="42"/>
      <c r="C158" s="269" t="s">
        <v>191</v>
      </c>
      <c r="D158" s="269" t="s">
        <v>222</v>
      </c>
      <c r="E158" s="270" t="s">
        <v>889</v>
      </c>
      <c r="F158" s="271" t="s">
        <v>890</v>
      </c>
      <c r="G158" s="272" t="s">
        <v>240</v>
      </c>
      <c r="H158" s="273">
        <v>9.1999999999999993</v>
      </c>
      <c r="I158" s="274"/>
      <c r="J158" s="275">
        <f>ROUND(I158*H158,2)</f>
        <v>0</v>
      </c>
      <c r="K158" s="271" t="s">
        <v>880</v>
      </c>
      <c r="L158" s="276"/>
      <c r="M158" s="277" t="s">
        <v>19</v>
      </c>
      <c r="N158" s="278" t="s">
        <v>39</v>
      </c>
      <c r="O158" s="87"/>
      <c r="P158" s="216">
        <f>O158*H158</f>
        <v>0</v>
      </c>
      <c r="Q158" s="216">
        <v>1</v>
      </c>
      <c r="R158" s="216">
        <f>Q158*H158</f>
        <v>9.1999999999999993</v>
      </c>
      <c r="S158" s="216">
        <v>0</v>
      </c>
      <c r="T158" s="217">
        <f>S158*H158</f>
        <v>0</v>
      </c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R158" s="218" t="s">
        <v>241</v>
      </c>
      <c r="AT158" s="218" t="s">
        <v>222</v>
      </c>
      <c r="AU158" s="218" t="s">
        <v>138</v>
      </c>
      <c r="AY158" s="20" t="s">
        <v>126</v>
      </c>
      <c r="BE158" s="219">
        <f>IF(N158="základní",J158,0)</f>
        <v>0</v>
      </c>
      <c r="BF158" s="219">
        <f>IF(N158="snížená",J158,0)</f>
        <v>0</v>
      </c>
      <c r="BG158" s="219">
        <f>IF(N158="zákl. přenesená",J158,0)</f>
        <v>0</v>
      </c>
      <c r="BH158" s="219">
        <f>IF(N158="sníž. přenesená",J158,0)</f>
        <v>0</v>
      </c>
      <c r="BI158" s="219">
        <f>IF(N158="nulová",J158,0)</f>
        <v>0</v>
      </c>
      <c r="BJ158" s="20" t="s">
        <v>76</v>
      </c>
      <c r="BK158" s="219">
        <f>ROUND(I158*H158,2)</f>
        <v>0</v>
      </c>
      <c r="BL158" s="20" t="s">
        <v>180</v>
      </c>
      <c r="BM158" s="218" t="s">
        <v>920</v>
      </c>
    </row>
    <row r="159" s="13" customFormat="1">
      <c r="A159" s="13"/>
      <c r="B159" s="220"/>
      <c r="C159" s="221"/>
      <c r="D159" s="222" t="s">
        <v>134</v>
      </c>
      <c r="E159" s="223" t="s">
        <v>19</v>
      </c>
      <c r="F159" s="224" t="s">
        <v>921</v>
      </c>
      <c r="G159" s="221"/>
      <c r="H159" s="225">
        <v>3.2000000000000002</v>
      </c>
      <c r="I159" s="226"/>
      <c r="J159" s="221"/>
      <c r="K159" s="221"/>
      <c r="L159" s="227"/>
      <c r="M159" s="228"/>
      <c r="N159" s="229"/>
      <c r="O159" s="229"/>
      <c r="P159" s="229"/>
      <c r="Q159" s="229"/>
      <c r="R159" s="229"/>
      <c r="S159" s="229"/>
      <c r="T159" s="230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1" t="s">
        <v>134</v>
      </c>
      <c r="AU159" s="231" t="s">
        <v>138</v>
      </c>
      <c r="AV159" s="13" t="s">
        <v>78</v>
      </c>
      <c r="AW159" s="13" t="s">
        <v>135</v>
      </c>
      <c r="AX159" s="13" t="s">
        <v>68</v>
      </c>
      <c r="AY159" s="231" t="s">
        <v>126</v>
      </c>
    </row>
    <row r="160" s="13" customFormat="1">
      <c r="A160" s="13"/>
      <c r="B160" s="220"/>
      <c r="C160" s="221"/>
      <c r="D160" s="222" t="s">
        <v>134</v>
      </c>
      <c r="E160" s="223" t="s">
        <v>19</v>
      </c>
      <c r="F160" s="224" t="s">
        <v>892</v>
      </c>
      <c r="G160" s="221"/>
      <c r="H160" s="225">
        <v>6</v>
      </c>
      <c r="I160" s="226"/>
      <c r="J160" s="221"/>
      <c r="K160" s="221"/>
      <c r="L160" s="227"/>
      <c r="M160" s="228"/>
      <c r="N160" s="229"/>
      <c r="O160" s="229"/>
      <c r="P160" s="229"/>
      <c r="Q160" s="229"/>
      <c r="R160" s="229"/>
      <c r="S160" s="229"/>
      <c r="T160" s="230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1" t="s">
        <v>134</v>
      </c>
      <c r="AU160" s="231" t="s">
        <v>138</v>
      </c>
      <c r="AV160" s="13" t="s">
        <v>78</v>
      </c>
      <c r="AW160" s="13" t="s">
        <v>135</v>
      </c>
      <c r="AX160" s="13" t="s">
        <v>68</v>
      </c>
      <c r="AY160" s="231" t="s">
        <v>126</v>
      </c>
    </row>
    <row r="161" s="16" customFormat="1">
      <c r="A161" s="16"/>
      <c r="B161" s="253"/>
      <c r="C161" s="254"/>
      <c r="D161" s="222" t="s">
        <v>134</v>
      </c>
      <c r="E161" s="255" t="s">
        <v>19</v>
      </c>
      <c r="F161" s="256" t="s">
        <v>139</v>
      </c>
      <c r="G161" s="254"/>
      <c r="H161" s="257">
        <v>9.1999999999999993</v>
      </c>
      <c r="I161" s="258"/>
      <c r="J161" s="254"/>
      <c r="K161" s="254"/>
      <c r="L161" s="259"/>
      <c r="M161" s="260"/>
      <c r="N161" s="261"/>
      <c r="O161" s="261"/>
      <c r="P161" s="261"/>
      <c r="Q161" s="261"/>
      <c r="R161" s="261"/>
      <c r="S161" s="261"/>
      <c r="T161" s="262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T161" s="263" t="s">
        <v>134</v>
      </c>
      <c r="AU161" s="263" t="s">
        <v>138</v>
      </c>
      <c r="AV161" s="16" t="s">
        <v>133</v>
      </c>
      <c r="AW161" s="16" t="s">
        <v>135</v>
      </c>
      <c r="AX161" s="16" t="s">
        <v>76</v>
      </c>
      <c r="AY161" s="263" t="s">
        <v>126</v>
      </c>
    </row>
    <row r="162" s="2" customFormat="1" ht="24.15" customHeight="1">
      <c r="A162" s="41"/>
      <c r="B162" s="42"/>
      <c r="C162" s="269" t="s">
        <v>252</v>
      </c>
      <c r="D162" s="269" t="s">
        <v>222</v>
      </c>
      <c r="E162" s="270" t="s">
        <v>893</v>
      </c>
      <c r="F162" s="271" t="s">
        <v>894</v>
      </c>
      <c r="G162" s="272" t="s">
        <v>240</v>
      </c>
      <c r="H162" s="273">
        <v>1.7</v>
      </c>
      <c r="I162" s="274"/>
      <c r="J162" s="275">
        <f>ROUND(I162*H162,2)</f>
        <v>0</v>
      </c>
      <c r="K162" s="271" t="s">
        <v>880</v>
      </c>
      <c r="L162" s="276"/>
      <c r="M162" s="277" t="s">
        <v>19</v>
      </c>
      <c r="N162" s="278" t="s">
        <v>39</v>
      </c>
      <c r="O162" s="87"/>
      <c r="P162" s="216">
        <f>O162*H162</f>
        <v>0</v>
      </c>
      <c r="Q162" s="216">
        <v>1</v>
      </c>
      <c r="R162" s="216">
        <f>Q162*H162</f>
        <v>1.7</v>
      </c>
      <c r="S162" s="216">
        <v>0</v>
      </c>
      <c r="T162" s="217">
        <f>S162*H162</f>
        <v>0</v>
      </c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R162" s="218" t="s">
        <v>241</v>
      </c>
      <c r="AT162" s="218" t="s">
        <v>222</v>
      </c>
      <c r="AU162" s="218" t="s">
        <v>138</v>
      </c>
      <c r="AY162" s="20" t="s">
        <v>126</v>
      </c>
      <c r="BE162" s="219">
        <f>IF(N162="základní",J162,0)</f>
        <v>0</v>
      </c>
      <c r="BF162" s="219">
        <f>IF(N162="snížená",J162,0)</f>
        <v>0</v>
      </c>
      <c r="BG162" s="219">
        <f>IF(N162="zákl. přenesená",J162,0)</f>
        <v>0</v>
      </c>
      <c r="BH162" s="219">
        <f>IF(N162="sníž. přenesená",J162,0)</f>
        <v>0</v>
      </c>
      <c r="BI162" s="219">
        <f>IF(N162="nulová",J162,0)</f>
        <v>0</v>
      </c>
      <c r="BJ162" s="20" t="s">
        <v>76</v>
      </c>
      <c r="BK162" s="219">
        <f>ROUND(I162*H162,2)</f>
        <v>0</v>
      </c>
      <c r="BL162" s="20" t="s">
        <v>180</v>
      </c>
      <c r="BM162" s="218" t="s">
        <v>922</v>
      </c>
    </row>
    <row r="163" s="13" customFormat="1">
      <c r="A163" s="13"/>
      <c r="B163" s="220"/>
      <c r="C163" s="221"/>
      <c r="D163" s="222" t="s">
        <v>134</v>
      </c>
      <c r="E163" s="223" t="s">
        <v>19</v>
      </c>
      <c r="F163" s="224" t="s">
        <v>896</v>
      </c>
      <c r="G163" s="221"/>
      <c r="H163" s="225">
        <v>1.7</v>
      </c>
      <c r="I163" s="226"/>
      <c r="J163" s="221"/>
      <c r="K163" s="221"/>
      <c r="L163" s="227"/>
      <c r="M163" s="228"/>
      <c r="N163" s="229"/>
      <c r="O163" s="229"/>
      <c r="P163" s="229"/>
      <c r="Q163" s="229"/>
      <c r="R163" s="229"/>
      <c r="S163" s="229"/>
      <c r="T163" s="230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1" t="s">
        <v>134</v>
      </c>
      <c r="AU163" s="231" t="s">
        <v>138</v>
      </c>
      <c r="AV163" s="13" t="s">
        <v>78</v>
      </c>
      <c r="AW163" s="13" t="s">
        <v>135</v>
      </c>
      <c r="AX163" s="13" t="s">
        <v>76</v>
      </c>
      <c r="AY163" s="231" t="s">
        <v>126</v>
      </c>
    </row>
    <row r="164" s="2" customFormat="1" ht="16.5" customHeight="1">
      <c r="A164" s="41"/>
      <c r="B164" s="42"/>
      <c r="C164" s="269" t="s">
        <v>197</v>
      </c>
      <c r="D164" s="269" t="s">
        <v>222</v>
      </c>
      <c r="E164" s="270" t="s">
        <v>897</v>
      </c>
      <c r="F164" s="271" t="s">
        <v>898</v>
      </c>
      <c r="G164" s="272" t="s">
        <v>240</v>
      </c>
      <c r="H164" s="273">
        <v>6.7999999999999998</v>
      </c>
      <c r="I164" s="274"/>
      <c r="J164" s="275">
        <f>ROUND(I164*H164,2)</f>
        <v>0</v>
      </c>
      <c r="K164" s="271" t="s">
        <v>880</v>
      </c>
      <c r="L164" s="276"/>
      <c r="M164" s="277" t="s">
        <v>19</v>
      </c>
      <c r="N164" s="278" t="s">
        <v>39</v>
      </c>
      <c r="O164" s="87"/>
      <c r="P164" s="216">
        <f>O164*H164</f>
        <v>0</v>
      </c>
      <c r="Q164" s="216">
        <v>0</v>
      </c>
      <c r="R164" s="216">
        <f>Q164*H164</f>
        <v>0</v>
      </c>
      <c r="S164" s="216">
        <v>0</v>
      </c>
      <c r="T164" s="217">
        <f>S164*H164</f>
        <v>0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18" t="s">
        <v>241</v>
      </c>
      <c r="AT164" s="218" t="s">
        <v>222</v>
      </c>
      <c r="AU164" s="218" t="s">
        <v>138</v>
      </c>
      <c r="AY164" s="20" t="s">
        <v>126</v>
      </c>
      <c r="BE164" s="219">
        <f>IF(N164="základní",J164,0)</f>
        <v>0</v>
      </c>
      <c r="BF164" s="219">
        <f>IF(N164="snížená",J164,0)</f>
        <v>0</v>
      </c>
      <c r="BG164" s="219">
        <f>IF(N164="zákl. přenesená",J164,0)</f>
        <v>0</v>
      </c>
      <c r="BH164" s="219">
        <f>IF(N164="sníž. přenesená",J164,0)</f>
        <v>0</v>
      </c>
      <c r="BI164" s="219">
        <f>IF(N164="nulová",J164,0)</f>
        <v>0</v>
      </c>
      <c r="BJ164" s="20" t="s">
        <v>76</v>
      </c>
      <c r="BK164" s="219">
        <f>ROUND(I164*H164,2)</f>
        <v>0</v>
      </c>
      <c r="BL164" s="20" t="s">
        <v>180</v>
      </c>
      <c r="BM164" s="218" t="s">
        <v>923</v>
      </c>
    </row>
    <row r="165" s="13" customFormat="1">
      <c r="A165" s="13"/>
      <c r="B165" s="220"/>
      <c r="C165" s="221"/>
      <c r="D165" s="222" t="s">
        <v>134</v>
      </c>
      <c r="E165" s="223" t="s">
        <v>19</v>
      </c>
      <c r="F165" s="224" t="s">
        <v>900</v>
      </c>
      <c r="G165" s="221"/>
      <c r="H165" s="225">
        <v>0.80000000000000004</v>
      </c>
      <c r="I165" s="226"/>
      <c r="J165" s="221"/>
      <c r="K165" s="221"/>
      <c r="L165" s="227"/>
      <c r="M165" s="228"/>
      <c r="N165" s="229"/>
      <c r="O165" s="229"/>
      <c r="P165" s="229"/>
      <c r="Q165" s="229"/>
      <c r="R165" s="229"/>
      <c r="S165" s="229"/>
      <c r="T165" s="230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1" t="s">
        <v>134</v>
      </c>
      <c r="AU165" s="231" t="s">
        <v>138</v>
      </c>
      <c r="AV165" s="13" t="s">
        <v>78</v>
      </c>
      <c r="AW165" s="13" t="s">
        <v>135</v>
      </c>
      <c r="AX165" s="13" t="s">
        <v>68</v>
      </c>
      <c r="AY165" s="231" t="s">
        <v>126</v>
      </c>
    </row>
    <row r="166" s="13" customFormat="1">
      <c r="A166" s="13"/>
      <c r="B166" s="220"/>
      <c r="C166" s="221"/>
      <c r="D166" s="222" t="s">
        <v>134</v>
      </c>
      <c r="E166" s="223" t="s">
        <v>19</v>
      </c>
      <c r="F166" s="224" t="s">
        <v>901</v>
      </c>
      <c r="G166" s="221"/>
      <c r="H166" s="225">
        <v>6</v>
      </c>
      <c r="I166" s="226"/>
      <c r="J166" s="221"/>
      <c r="K166" s="221"/>
      <c r="L166" s="227"/>
      <c r="M166" s="228"/>
      <c r="N166" s="229"/>
      <c r="O166" s="229"/>
      <c r="P166" s="229"/>
      <c r="Q166" s="229"/>
      <c r="R166" s="229"/>
      <c r="S166" s="229"/>
      <c r="T166" s="230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1" t="s">
        <v>134</v>
      </c>
      <c r="AU166" s="231" t="s">
        <v>138</v>
      </c>
      <c r="AV166" s="13" t="s">
        <v>78</v>
      </c>
      <c r="AW166" s="13" t="s">
        <v>135</v>
      </c>
      <c r="AX166" s="13" t="s">
        <v>68</v>
      </c>
      <c r="AY166" s="231" t="s">
        <v>126</v>
      </c>
    </row>
    <row r="167" s="16" customFormat="1">
      <c r="A167" s="16"/>
      <c r="B167" s="253"/>
      <c r="C167" s="254"/>
      <c r="D167" s="222" t="s">
        <v>134</v>
      </c>
      <c r="E167" s="255" t="s">
        <v>19</v>
      </c>
      <c r="F167" s="256" t="s">
        <v>139</v>
      </c>
      <c r="G167" s="254"/>
      <c r="H167" s="257">
        <v>6.7999999999999998</v>
      </c>
      <c r="I167" s="258"/>
      <c r="J167" s="254"/>
      <c r="K167" s="254"/>
      <c r="L167" s="259"/>
      <c r="M167" s="260"/>
      <c r="N167" s="261"/>
      <c r="O167" s="261"/>
      <c r="P167" s="261"/>
      <c r="Q167" s="261"/>
      <c r="R167" s="261"/>
      <c r="S167" s="261"/>
      <c r="T167" s="262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T167" s="263" t="s">
        <v>134</v>
      </c>
      <c r="AU167" s="263" t="s">
        <v>138</v>
      </c>
      <c r="AV167" s="16" t="s">
        <v>133</v>
      </c>
      <c r="AW167" s="16" t="s">
        <v>135</v>
      </c>
      <c r="AX167" s="16" t="s">
        <v>76</v>
      </c>
      <c r="AY167" s="263" t="s">
        <v>126</v>
      </c>
    </row>
    <row r="168" s="12" customFormat="1" ht="22.8" customHeight="1">
      <c r="A168" s="12"/>
      <c r="B168" s="191"/>
      <c r="C168" s="192"/>
      <c r="D168" s="193" t="s">
        <v>67</v>
      </c>
      <c r="E168" s="205" t="s">
        <v>924</v>
      </c>
      <c r="F168" s="205" t="s">
        <v>925</v>
      </c>
      <c r="G168" s="192"/>
      <c r="H168" s="192"/>
      <c r="I168" s="195"/>
      <c r="J168" s="206">
        <f>BK168</f>
        <v>0</v>
      </c>
      <c r="K168" s="192"/>
      <c r="L168" s="197"/>
      <c r="M168" s="198"/>
      <c r="N168" s="199"/>
      <c r="O168" s="199"/>
      <c r="P168" s="200">
        <f>P169+SUM(P170:P181)</f>
        <v>0</v>
      </c>
      <c r="Q168" s="199"/>
      <c r="R168" s="200">
        <f>R169+SUM(R170:R181)</f>
        <v>1517.3843300000003</v>
      </c>
      <c r="S168" s="199"/>
      <c r="T168" s="201">
        <f>T169+SUM(T170:T181)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02" t="s">
        <v>78</v>
      </c>
      <c r="AT168" s="203" t="s">
        <v>67</v>
      </c>
      <c r="AU168" s="203" t="s">
        <v>76</v>
      </c>
      <c r="AY168" s="202" t="s">
        <v>126</v>
      </c>
      <c r="BK168" s="204">
        <f>BK169+SUM(BK170:BK181)</f>
        <v>0</v>
      </c>
    </row>
    <row r="169" s="2" customFormat="1" ht="16.5" customHeight="1">
      <c r="A169" s="41"/>
      <c r="B169" s="42"/>
      <c r="C169" s="207" t="s">
        <v>7</v>
      </c>
      <c r="D169" s="207" t="s">
        <v>128</v>
      </c>
      <c r="E169" s="208" t="s">
        <v>926</v>
      </c>
      <c r="F169" s="209" t="s">
        <v>927</v>
      </c>
      <c r="G169" s="210" t="s">
        <v>240</v>
      </c>
      <c r="H169" s="211">
        <v>127</v>
      </c>
      <c r="I169" s="212"/>
      <c r="J169" s="213">
        <f>ROUND(I169*H169,2)</f>
        <v>0</v>
      </c>
      <c r="K169" s="209" t="s">
        <v>150</v>
      </c>
      <c r="L169" s="47"/>
      <c r="M169" s="214" t="s">
        <v>19</v>
      </c>
      <c r="N169" s="215" t="s">
        <v>39</v>
      </c>
      <c r="O169" s="87"/>
      <c r="P169" s="216">
        <f>O169*H169</f>
        <v>0</v>
      </c>
      <c r="Q169" s="216">
        <v>5.0000000000000002E-05</v>
      </c>
      <c r="R169" s="216">
        <f>Q169*H169</f>
        <v>0.0063500000000000006</v>
      </c>
      <c r="S169" s="216">
        <v>0</v>
      </c>
      <c r="T169" s="217">
        <f>S169*H169</f>
        <v>0</v>
      </c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R169" s="218" t="s">
        <v>180</v>
      </c>
      <c r="AT169" s="218" t="s">
        <v>128</v>
      </c>
      <c r="AU169" s="218" t="s">
        <v>78</v>
      </c>
      <c r="AY169" s="20" t="s">
        <v>126</v>
      </c>
      <c r="BE169" s="219">
        <f>IF(N169="základní",J169,0)</f>
        <v>0</v>
      </c>
      <c r="BF169" s="219">
        <f>IF(N169="snížená",J169,0)</f>
        <v>0</v>
      </c>
      <c r="BG169" s="219">
        <f>IF(N169="zákl. přenesená",J169,0)</f>
        <v>0</v>
      </c>
      <c r="BH169" s="219">
        <f>IF(N169="sníž. přenesená",J169,0)</f>
        <v>0</v>
      </c>
      <c r="BI169" s="219">
        <f>IF(N169="nulová",J169,0)</f>
        <v>0</v>
      </c>
      <c r="BJ169" s="20" t="s">
        <v>76</v>
      </c>
      <c r="BK169" s="219">
        <f>ROUND(I169*H169,2)</f>
        <v>0</v>
      </c>
      <c r="BL169" s="20" t="s">
        <v>180</v>
      </c>
      <c r="BM169" s="218" t="s">
        <v>928</v>
      </c>
    </row>
    <row r="170" s="2" customFormat="1">
      <c r="A170" s="41"/>
      <c r="B170" s="42"/>
      <c r="C170" s="43"/>
      <c r="D170" s="264" t="s">
        <v>152</v>
      </c>
      <c r="E170" s="43"/>
      <c r="F170" s="265" t="s">
        <v>929</v>
      </c>
      <c r="G170" s="43"/>
      <c r="H170" s="43"/>
      <c r="I170" s="266"/>
      <c r="J170" s="43"/>
      <c r="K170" s="43"/>
      <c r="L170" s="47"/>
      <c r="M170" s="267"/>
      <c r="N170" s="268"/>
      <c r="O170" s="87"/>
      <c r="P170" s="87"/>
      <c r="Q170" s="87"/>
      <c r="R170" s="87"/>
      <c r="S170" s="87"/>
      <c r="T170" s="88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T170" s="20" t="s">
        <v>152</v>
      </c>
      <c r="AU170" s="20" t="s">
        <v>78</v>
      </c>
    </row>
    <row r="171" s="2" customFormat="1" ht="16.5" customHeight="1">
      <c r="A171" s="41"/>
      <c r="B171" s="42"/>
      <c r="C171" s="269" t="s">
        <v>203</v>
      </c>
      <c r="D171" s="269" t="s">
        <v>222</v>
      </c>
      <c r="E171" s="270" t="s">
        <v>930</v>
      </c>
      <c r="F171" s="271" t="s">
        <v>931</v>
      </c>
      <c r="G171" s="272" t="s">
        <v>240</v>
      </c>
      <c r="H171" s="273">
        <v>102</v>
      </c>
      <c r="I171" s="274"/>
      <c r="J171" s="275">
        <f>ROUND(I171*H171,2)</f>
        <v>0</v>
      </c>
      <c r="K171" s="271" t="s">
        <v>880</v>
      </c>
      <c r="L171" s="276"/>
      <c r="M171" s="277" t="s">
        <v>19</v>
      </c>
      <c r="N171" s="278" t="s">
        <v>39</v>
      </c>
      <c r="O171" s="87"/>
      <c r="P171" s="216">
        <f>O171*H171</f>
        <v>0</v>
      </c>
      <c r="Q171" s="216">
        <v>0.0055500000000000002</v>
      </c>
      <c r="R171" s="216">
        <f>Q171*H171</f>
        <v>0.56610000000000005</v>
      </c>
      <c r="S171" s="216">
        <v>0</v>
      </c>
      <c r="T171" s="217">
        <f>S171*H171</f>
        <v>0</v>
      </c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R171" s="218" t="s">
        <v>241</v>
      </c>
      <c r="AT171" s="218" t="s">
        <v>222</v>
      </c>
      <c r="AU171" s="218" t="s">
        <v>78</v>
      </c>
      <c r="AY171" s="20" t="s">
        <v>126</v>
      </c>
      <c r="BE171" s="219">
        <f>IF(N171="základní",J171,0)</f>
        <v>0</v>
      </c>
      <c r="BF171" s="219">
        <f>IF(N171="snížená",J171,0)</f>
        <v>0</v>
      </c>
      <c r="BG171" s="219">
        <f>IF(N171="zákl. přenesená",J171,0)</f>
        <v>0</v>
      </c>
      <c r="BH171" s="219">
        <f>IF(N171="sníž. přenesená",J171,0)</f>
        <v>0</v>
      </c>
      <c r="BI171" s="219">
        <f>IF(N171="nulová",J171,0)</f>
        <v>0</v>
      </c>
      <c r="BJ171" s="20" t="s">
        <v>76</v>
      </c>
      <c r="BK171" s="219">
        <f>ROUND(I171*H171,2)</f>
        <v>0</v>
      </c>
      <c r="BL171" s="20" t="s">
        <v>180</v>
      </c>
      <c r="BM171" s="218" t="s">
        <v>932</v>
      </c>
    </row>
    <row r="172" s="13" customFormat="1">
      <c r="A172" s="13"/>
      <c r="B172" s="220"/>
      <c r="C172" s="221"/>
      <c r="D172" s="222" t="s">
        <v>134</v>
      </c>
      <c r="E172" s="223" t="s">
        <v>19</v>
      </c>
      <c r="F172" s="224" t="s">
        <v>933</v>
      </c>
      <c r="G172" s="221"/>
      <c r="H172" s="225">
        <v>37.539999999999999</v>
      </c>
      <c r="I172" s="226"/>
      <c r="J172" s="221"/>
      <c r="K172" s="221"/>
      <c r="L172" s="227"/>
      <c r="M172" s="228"/>
      <c r="N172" s="229"/>
      <c r="O172" s="229"/>
      <c r="P172" s="229"/>
      <c r="Q172" s="229"/>
      <c r="R172" s="229"/>
      <c r="S172" s="229"/>
      <c r="T172" s="230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1" t="s">
        <v>134</v>
      </c>
      <c r="AU172" s="231" t="s">
        <v>78</v>
      </c>
      <c r="AV172" s="13" t="s">
        <v>78</v>
      </c>
      <c r="AW172" s="13" t="s">
        <v>135</v>
      </c>
      <c r="AX172" s="13" t="s">
        <v>68</v>
      </c>
      <c r="AY172" s="231" t="s">
        <v>126</v>
      </c>
    </row>
    <row r="173" s="13" customFormat="1">
      <c r="A173" s="13"/>
      <c r="B173" s="220"/>
      <c r="C173" s="221"/>
      <c r="D173" s="222" t="s">
        <v>134</v>
      </c>
      <c r="E173" s="223" t="s">
        <v>19</v>
      </c>
      <c r="F173" s="224" t="s">
        <v>934</v>
      </c>
      <c r="G173" s="221"/>
      <c r="H173" s="225">
        <v>64.459999999999994</v>
      </c>
      <c r="I173" s="226"/>
      <c r="J173" s="221"/>
      <c r="K173" s="221"/>
      <c r="L173" s="227"/>
      <c r="M173" s="228"/>
      <c r="N173" s="229"/>
      <c r="O173" s="229"/>
      <c r="P173" s="229"/>
      <c r="Q173" s="229"/>
      <c r="R173" s="229"/>
      <c r="S173" s="229"/>
      <c r="T173" s="230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1" t="s">
        <v>134</v>
      </c>
      <c r="AU173" s="231" t="s">
        <v>78</v>
      </c>
      <c r="AV173" s="13" t="s">
        <v>78</v>
      </c>
      <c r="AW173" s="13" t="s">
        <v>135</v>
      </c>
      <c r="AX173" s="13" t="s">
        <v>68</v>
      </c>
      <c r="AY173" s="231" t="s">
        <v>126</v>
      </c>
    </row>
    <row r="174" s="16" customFormat="1">
      <c r="A174" s="16"/>
      <c r="B174" s="253"/>
      <c r="C174" s="254"/>
      <c r="D174" s="222" t="s">
        <v>134</v>
      </c>
      <c r="E174" s="255" t="s">
        <v>19</v>
      </c>
      <c r="F174" s="256" t="s">
        <v>139</v>
      </c>
      <c r="G174" s="254"/>
      <c r="H174" s="257">
        <v>102</v>
      </c>
      <c r="I174" s="258"/>
      <c r="J174" s="254"/>
      <c r="K174" s="254"/>
      <c r="L174" s="259"/>
      <c r="M174" s="260"/>
      <c r="N174" s="261"/>
      <c r="O174" s="261"/>
      <c r="P174" s="261"/>
      <c r="Q174" s="261"/>
      <c r="R174" s="261"/>
      <c r="S174" s="261"/>
      <c r="T174" s="262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T174" s="263" t="s">
        <v>134</v>
      </c>
      <c r="AU174" s="263" t="s">
        <v>78</v>
      </c>
      <c r="AV174" s="16" t="s">
        <v>133</v>
      </c>
      <c r="AW174" s="16" t="s">
        <v>135</v>
      </c>
      <c r="AX174" s="16" t="s">
        <v>76</v>
      </c>
      <c r="AY174" s="263" t="s">
        <v>126</v>
      </c>
    </row>
    <row r="175" s="2" customFormat="1" ht="24.15" customHeight="1">
      <c r="A175" s="41"/>
      <c r="B175" s="42"/>
      <c r="C175" s="269" t="s">
        <v>268</v>
      </c>
      <c r="D175" s="269" t="s">
        <v>222</v>
      </c>
      <c r="E175" s="270" t="s">
        <v>889</v>
      </c>
      <c r="F175" s="271" t="s">
        <v>890</v>
      </c>
      <c r="G175" s="272" t="s">
        <v>240</v>
      </c>
      <c r="H175" s="273">
        <v>18.199999999999999</v>
      </c>
      <c r="I175" s="274"/>
      <c r="J175" s="275">
        <f>ROUND(I175*H175,2)</f>
        <v>0</v>
      </c>
      <c r="K175" s="271" t="s">
        <v>880</v>
      </c>
      <c r="L175" s="276"/>
      <c r="M175" s="277" t="s">
        <v>19</v>
      </c>
      <c r="N175" s="278" t="s">
        <v>39</v>
      </c>
      <c r="O175" s="87"/>
      <c r="P175" s="216">
        <f>O175*H175</f>
        <v>0</v>
      </c>
      <c r="Q175" s="216">
        <v>1</v>
      </c>
      <c r="R175" s="216">
        <f>Q175*H175</f>
        <v>18.199999999999999</v>
      </c>
      <c r="S175" s="216">
        <v>0</v>
      </c>
      <c r="T175" s="217">
        <f>S175*H175</f>
        <v>0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18" t="s">
        <v>241</v>
      </c>
      <c r="AT175" s="218" t="s">
        <v>222</v>
      </c>
      <c r="AU175" s="218" t="s">
        <v>78</v>
      </c>
      <c r="AY175" s="20" t="s">
        <v>126</v>
      </c>
      <c r="BE175" s="219">
        <f>IF(N175="základní",J175,0)</f>
        <v>0</v>
      </c>
      <c r="BF175" s="219">
        <f>IF(N175="snížená",J175,0)</f>
        <v>0</v>
      </c>
      <c r="BG175" s="219">
        <f>IF(N175="zákl. přenesená",J175,0)</f>
        <v>0</v>
      </c>
      <c r="BH175" s="219">
        <f>IF(N175="sníž. přenesená",J175,0)</f>
        <v>0</v>
      </c>
      <c r="BI175" s="219">
        <f>IF(N175="nulová",J175,0)</f>
        <v>0</v>
      </c>
      <c r="BJ175" s="20" t="s">
        <v>76</v>
      </c>
      <c r="BK175" s="219">
        <f>ROUND(I175*H175,2)</f>
        <v>0</v>
      </c>
      <c r="BL175" s="20" t="s">
        <v>180</v>
      </c>
      <c r="BM175" s="218" t="s">
        <v>935</v>
      </c>
    </row>
    <row r="176" s="13" customFormat="1">
      <c r="A176" s="13"/>
      <c r="B176" s="220"/>
      <c r="C176" s="221"/>
      <c r="D176" s="222" t="s">
        <v>134</v>
      </c>
      <c r="E176" s="223" t="s">
        <v>19</v>
      </c>
      <c r="F176" s="224" t="s">
        <v>936</v>
      </c>
      <c r="G176" s="221"/>
      <c r="H176" s="225">
        <v>1.3999999999999999</v>
      </c>
      <c r="I176" s="226"/>
      <c r="J176" s="221"/>
      <c r="K176" s="221"/>
      <c r="L176" s="227"/>
      <c r="M176" s="228"/>
      <c r="N176" s="229"/>
      <c r="O176" s="229"/>
      <c r="P176" s="229"/>
      <c r="Q176" s="229"/>
      <c r="R176" s="229"/>
      <c r="S176" s="229"/>
      <c r="T176" s="230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1" t="s">
        <v>134</v>
      </c>
      <c r="AU176" s="231" t="s">
        <v>78</v>
      </c>
      <c r="AV176" s="13" t="s">
        <v>78</v>
      </c>
      <c r="AW176" s="13" t="s">
        <v>135</v>
      </c>
      <c r="AX176" s="13" t="s">
        <v>68</v>
      </c>
      <c r="AY176" s="231" t="s">
        <v>126</v>
      </c>
    </row>
    <row r="177" s="13" customFormat="1">
      <c r="A177" s="13"/>
      <c r="B177" s="220"/>
      <c r="C177" s="221"/>
      <c r="D177" s="222" t="s">
        <v>134</v>
      </c>
      <c r="E177" s="223" t="s">
        <v>19</v>
      </c>
      <c r="F177" s="224" t="s">
        <v>937</v>
      </c>
      <c r="G177" s="221"/>
      <c r="H177" s="225">
        <v>16.800000000000001</v>
      </c>
      <c r="I177" s="226"/>
      <c r="J177" s="221"/>
      <c r="K177" s="221"/>
      <c r="L177" s="227"/>
      <c r="M177" s="228"/>
      <c r="N177" s="229"/>
      <c r="O177" s="229"/>
      <c r="P177" s="229"/>
      <c r="Q177" s="229"/>
      <c r="R177" s="229"/>
      <c r="S177" s="229"/>
      <c r="T177" s="230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1" t="s">
        <v>134</v>
      </c>
      <c r="AU177" s="231" t="s">
        <v>78</v>
      </c>
      <c r="AV177" s="13" t="s">
        <v>78</v>
      </c>
      <c r="AW177" s="13" t="s">
        <v>135</v>
      </c>
      <c r="AX177" s="13" t="s">
        <v>68</v>
      </c>
      <c r="AY177" s="231" t="s">
        <v>126</v>
      </c>
    </row>
    <row r="178" s="16" customFormat="1">
      <c r="A178" s="16"/>
      <c r="B178" s="253"/>
      <c r="C178" s="254"/>
      <c r="D178" s="222" t="s">
        <v>134</v>
      </c>
      <c r="E178" s="255" t="s">
        <v>19</v>
      </c>
      <c r="F178" s="256" t="s">
        <v>139</v>
      </c>
      <c r="G178" s="254"/>
      <c r="H178" s="257">
        <v>18.199999999999999</v>
      </c>
      <c r="I178" s="258"/>
      <c r="J178" s="254"/>
      <c r="K178" s="254"/>
      <c r="L178" s="259"/>
      <c r="M178" s="260"/>
      <c r="N178" s="261"/>
      <c r="O178" s="261"/>
      <c r="P178" s="261"/>
      <c r="Q178" s="261"/>
      <c r="R178" s="261"/>
      <c r="S178" s="261"/>
      <c r="T178" s="262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T178" s="263" t="s">
        <v>134</v>
      </c>
      <c r="AU178" s="263" t="s">
        <v>78</v>
      </c>
      <c r="AV178" s="16" t="s">
        <v>133</v>
      </c>
      <c r="AW178" s="16" t="s">
        <v>135</v>
      </c>
      <c r="AX178" s="16" t="s">
        <v>76</v>
      </c>
      <c r="AY178" s="263" t="s">
        <v>126</v>
      </c>
    </row>
    <row r="179" s="2" customFormat="1" ht="24.15" customHeight="1">
      <c r="A179" s="41"/>
      <c r="B179" s="42"/>
      <c r="C179" s="269" t="s">
        <v>208</v>
      </c>
      <c r="D179" s="269" t="s">
        <v>222</v>
      </c>
      <c r="E179" s="270" t="s">
        <v>893</v>
      </c>
      <c r="F179" s="271" t="s">
        <v>894</v>
      </c>
      <c r="G179" s="272" t="s">
        <v>240</v>
      </c>
      <c r="H179" s="273">
        <v>6.7999999999999998</v>
      </c>
      <c r="I179" s="274"/>
      <c r="J179" s="275">
        <f>ROUND(I179*H179,2)</f>
        <v>0</v>
      </c>
      <c r="K179" s="271" t="s">
        <v>880</v>
      </c>
      <c r="L179" s="276"/>
      <c r="M179" s="277" t="s">
        <v>19</v>
      </c>
      <c r="N179" s="278" t="s">
        <v>39</v>
      </c>
      <c r="O179" s="87"/>
      <c r="P179" s="216">
        <f>O179*H179</f>
        <v>0</v>
      </c>
      <c r="Q179" s="216">
        <v>1</v>
      </c>
      <c r="R179" s="216">
        <f>Q179*H179</f>
        <v>6.7999999999999998</v>
      </c>
      <c r="S179" s="216">
        <v>0</v>
      </c>
      <c r="T179" s="217">
        <f>S179*H179</f>
        <v>0</v>
      </c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R179" s="218" t="s">
        <v>241</v>
      </c>
      <c r="AT179" s="218" t="s">
        <v>222</v>
      </c>
      <c r="AU179" s="218" t="s">
        <v>78</v>
      </c>
      <c r="AY179" s="20" t="s">
        <v>126</v>
      </c>
      <c r="BE179" s="219">
        <f>IF(N179="základní",J179,0)</f>
        <v>0</v>
      </c>
      <c r="BF179" s="219">
        <f>IF(N179="snížená",J179,0)</f>
        <v>0</v>
      </c>
      <c r="BG179" s="219">
        <f>IF(N179="zákl. přenesená",J179,0)</f>
        <v>0</v>
      </c>
      <c r="BH179" s="219">
        <f>IF(N179="sníž. přenesená",J179,0)</f>
        <v>0</v>
      </c>
      <c r="BI179" s="219">
        <f>IF(N179="nulová",J179,0)</f>
        <v>0</v>
      </c>
      <c r="BJ179" s="20" t="s">
        <v>76</v>
      </c>
      <c r="BK179" s="219">
        <f>ROUND(I179*H179,2)</f>
        <v>0</v>
      </c>
      <c r="BL179" s="20" t="s">
        <v>180</v>
      </c>
      <c r="BM179" s="218" t="s">
        <v>938</v>
      </c>
    </row>
    <row r="180" s="13" customFormat="1">
      <c r="A180" s="13"/>
      <c r="B180" s="220"/>
      <c r="C180" s="221"/>
      <c r="D180" s="222" t="s">
        <v>134</v>
      </c>
      <c r="E180" s="223" t="s">
        <v>19</v>
      </c>
      <c r="F180" s="224" t="s">
        <v>939</v>
      </c>
      <c r="G180" s="221"/>
      <c r="H180" s="225">
        <v>6.7999999999999998</v>
      </c>
      <c r="I180" s="226"/>
      <c r="J180" s="221"/>
      <c r="K180" s="221"/>
      <c r="L180" s="227"/>
      <c r="M180" s="228"/>
      <c r="N180" s="229"/>
      <c r="O180" s="229"/>
      <c r="P180" s="229"/>
      <c r="Q180" s="229"/>
      <c r="R180" s="229"/>
      <c r="S180" s="229"/>
      <c r="T180" s="230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1" t="s">
        <v>134</v>
      </c>
      <c r="AU180" s="231" t="s">
        <v>78</v>
      </c>
      <c r="AV180" s="13" t="s">
        <v>78</v>
      </c>
      <c r="AW180" s="13" t="s">
        <v>135</v>
      </c>
      <c r="AX180" s="13" t="s">
        <v>76</v>
      </c>
      <c r="AY180" s="231" t="s">
        <v>126</v>
      </c>
    </row>
    <row r="181" s="12" customFormat="1" ht="20.88" customHeight="1">
      <c r="A181" s="12"/>
      <c r="B181" s="191"/>
      <c r="C181" s="192"/>
      <c r="D181" s="193" t="s">
        <v>67</v>
      </c>
      <c r="E181" s="205" t="s">
        <v>940</v>
      </c>
      <c r="F181" s="205" t="s">
        <v>941</v>
      </c>
      <c r="G181" s="192"/>
      <c r="H181" s="192"/>
      <c r="I181" s="195"/>
      <c r="J181" s="206">
        <f>BK181</f>
        <v>0</v>
      </c>
      <c r="K181" s="192"/>
      <c r="L181" s="197"/>
      <c r="M181" s="198"/>
      <c r="N181" s="199"/>
      <c r="O181" s="199"/>
      <c r="P181" s="200">
        <f>SUM(P182:P191)</f>
        <v>0</v>
      </c>
      <c r="Q181" s="199"/>
      <c r="R181" s="200">
        <f>SUM(R182:R191)</f>
        <v>1491.8118800000002</v>
      </c>
      <c r="S181" s="199"/>
      <c r="T181" s="201">
        <f>SUM(T182:T191)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02" t="s">
        <v>78</v>
      </c>
      <c r="AT181" s="203" t="s">
        <v>67</v>
      </c>
      <c r="AU181" s="203" t="s">
        <v>78</v>
      </c>
      <c r="AY181" s="202" t="s">
        <v>126</v>
      </c>
      <c r="BK181" s="204">
        <f>SUM(BK182:BK191)</f>
        <v>0</v>
      </c>
    </row>
    <row r="182" s="2" customFormat="1" ht="16.5" customHeight="1">
      <c r="A182" s="41"/>
      <c r="B182" s="42"/>
      <c r="C182" s="207" t="s">
        <v>218</v>
      </c>
      <c r="D182" s="207" t="s">
        <v>128</v>
      </c>
      <c r="E182" s="208" t="s">
        <v>942</v>
      </c>
      <c r="F182" s="209" t="s">
        <v>943</v>
      </c>
      <c r="G182" s="210" t="s">
        <v>240</v>
      </c>
      <c r="H182" s="211">
        <v>1604.8</v>
      </c>
      <c r="I182" s="212"/>
      <c r="J182" s="213">
        <f>ROUND(I182*H182,2)</f>
        <v>0</v>
      </c>
      <c r="K182" s="209" t="s">
        <v>150</v>
      </c>
      <c r="L182" s="47"/>
      <c r="M182" s="214" t="s">
        <v>19</v>
      </c>
      <c r="N182" s="215" t="s">
        <v>39</v>
      </c>
      <c r="O182" s="87"/>
      <c r="P182" s="216">
        <f>O182*H182</f>
        <v>0</v>
      </c>
      <c r="Q182" s="216">
        <v>5.0000000000000002E-05</v>
      </c>
      <c r="R182" s="216">
        <f>Q182*H182</f>
        <v>0.080240000000000006</v>
      </c>
      <c r="S182" s="216">
        <v>0</v>
      </c>
      <c r="T182" s="217">
        <f>S182*H182</f>
        <v>0</v>
      </c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R182" s="218" t="s">
        <v>180</v>
      </c>
      <c r="AT182" s="218" t="s">
        <v>128</v>
      </c>
      <c r="AU182" s="218" t="s">
        <v>138</v>
      </c>
      <c r="AY182" s="20" t="s">
        <v>126</v>
      </c>
      <c r="BE182" s="219">
        <f>IF(N182="základní",J182,0)</f>
        <v>0</v>
      </c>
      <c r="BF182" s="219">
        <f>IF(N182="snížená",J182,0)</f>
        <v>0</v>
      </c>
      <c r="BG182" s="219">
        <f>IF(N182="zákl. přenesená",J182,0)</f>
        <v>0</v>
      </c>
      <c r="BH182" s="219">
        <f>IF(N182="sníž. přenesená",J182,0)</f>
        <v>0</v>
      </c>
      <c r="BI182" s="219">
        <f>IF(N182="nulová",J182,0)</f>
        <v>0</v>
      </c>
      <c r="BJ182" s="20" t="s">
        <v>76</v>
      </c>
      <c r="BK182" s="219">
        <f>ROUND(I182*H182,2)</f>
        <v>0</v>
      </c>
      <c r="BL182" s="20" t="s">
        <v>180</v>
      </c>
      <c r="BM182" s="218" t="s">
        <v>944</v>
      </c>
    </row>
    <row r="183" s="2" customFormat="1">
      <c r="A183" s="41"/>
      <c r="B183" s="42"/>
      <c r="C183" s="43"/>
      <c r="D183" s="264" t="s">
        <v>152</v>
      </c>
      <c r="E183" s="43"/>
      <c r="F183" s="265" t="s">
        <v>945</v>
      </c>
      <c r="G183" s="43"/>
      <c r="H183" s="43"/>
      <c r="I183" s="266"/>
      <c r="J183" s="43"/>
      <c r="K183" s="43"/>
      <c r="L183" s="47"/>
      <c r="M183" s="267"/>
      <c r="N183" s="268"/>
      <c r="O183" s="87"/>
      <c r="P183" s="87"/>
      <c r="Q183" s="87"/>
      <c r="R183" s="87"/>
      <c r="S183" s="87"/>
      <c r="T183" s="88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T183" s="20" t="s">
        <v>152</v>
      </c>
      <c r="AU183" s="20" t="s">
        <v>138</v>
      </c>
    </row>
    <row r="184" s="2" customFormat="1" ht="16.5" customHeight="1">
      <c r="A184" s="41"/>
      <c r="B184" s="42"/>
      <c r="C184" s="269" t="s">
        <v>214</v>
      </c>
      <c r="D184" s="269" t="s">
        <v>222</v>
      </c>
      <c r="E184" s="270" t="s">
        <v>946</v>
      </c>
      <c r="F184" s="271" t="s">
        <v>947</v>
      </c>
      <c r="G184" s="272" t="s">
        <v>240</v>
      </c>
      <c r="H184" s="273">
        <v>115.59999999999999</v>
      </c>
      <c r="I184" s="274"/>
      <c r="J184" s="275">
        <f>ROUND(I184*H184,2)</f>
        <v>0</v>
      </c>
      <c r="K184" s="271" t="s">
        <v>880</v>
      </c>
      <c r="L184" s="276"/>
      <c r="M184" s="277" t="s">
        <v>19</v>
      </c>
      <c r="N184" s="278" t="s">
        <v>39</v>
      </c>
      <c r="O184" s="87"/>
      <c r="P184" s="216">
        <f>O184*H184</f>
        <v>0</v>
      </c>
      <c r="Q184" s="216">
        <v>0.021899999999999999</v>
      </c>
      <c r="R184" s="216">
        <f>Q184*H184</f>
        <v>2.5316399999999999</v>
      </c>
      <c r="S184" s="216">
        <v>0</v>
      </c>
      <c r="T184" s="217">
        <f>S184*H184</f>
        <v>0</v>
      </c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R184" s="218" t="s">
        <v>241</v>
      </c>
      <c r="AT184" s="218" t="s">
        <v>222</v>
      </c>
      <c r="AU184" s="218" t="s">
        <v>138</v>
      </c>
      <c r="AY184" s="20" t="s">
        <v>126</v>
      </c>
      <c r="BE184" s="219">
        <f>IF(N184="základní",J184,0)</f>
        <v>0</v>
      </c>
      <c r="BF184" s="219">
        <f>IF(N184="snížená",J184,0)</f>
        <v>0</v>
      </c>
      <c r="BG184" s="219">
        <f>IF(N184="zákl. přenesená",J184,0)</f>
        <v>0</v>
      </c>
      <c r="BH184" s="219">
        <f>IF(N184="sníž. přenesená",J184,0)</f>
        <v>0</v>
      </c>
      <c r="BI184" s="219">
        <f>IF(N184="nulová",J184,0)</f>
        <v>0</v>
      </c>
      <c r="BJ184" s="20" t="s">
        <v>76</v>
      </c>
      <c r="BK184" s="219">
        <f>ROUND(I184*H184,2)</f>
        <v>0</v>
      </c>
      <c r="BL184" s="20" t="s">
        <v>180</v>
      </c>
      <c r="BM184" s="218" t="s">
        <v>948</v>
      </c>
    </row>
    <row r="185" s="13" customFormat="1">
      <c r="A185" s="13"/>
      <c r="B185" s="220"/>
      <c r="C185" s="221"/>
      <c r="D185" s="222" t="s">
        <v>134</v>
      </c>
      <c r="E185" s="223" t="s">
        <v>19</v>
      </c>
      <c r="F185" s="224" t="s">
        <v>949</v>
      </c>
      <c r="G185" s="221"/>
      <c r="H185" s="225">
        <v>115.59999999999999</v>
      </c>
      <c r="I185" s="226"/>
      <c r="J185" s="221"/>
      <c r="K185" s="221"/>
      <c r="L185" s="227"/>
      <c r="M185" s="228"/>
      <c r="N185" s="229"/>
      <c r="O185" s="229"/>
      <c r="P185" s="229"/>
      <c r="Q185" s="229"/>
      <c r="R185" s="229"/>
      <c r="S185" s="229"/>
      <c r="T185" s="230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1" t="s">
        <v>134</v>
      </c>
      <c r="AU185" s="231" t="s">
        <v>138</v>
      </c>
      <c r="AV185" s="13" t="s">
        <v>78</v>
      </c>
      <c r="AW185" s="13" t="s">
        <v>135</v>
      </c>
      <c r="AX185" s="13" t="s">
        <v>76</v>
      </c>
      <c r="AY185" s="231" t="s">
        <v>126</v>
      </c>
    </row>
    <row r="186" s="2" customFormat="1" ht="24.15" customHeight="1">
      <c r="A186" s="41"/>
      <c r="B186" s="42"/>
      <c r="C186" s="269" t="s">
        <v>220</v>
      </c>
      <c r="D186" s="269" t="s">
        <v>222</v>
      </c>
      <c r="E186" s="270" t="s">
        <v>883</v>
      </c>
      <c r="F186" s="271" t="s">
        <v>884</v>
      </c>
      <c r="G186" s="272" t="s">
        <v>240</v>
      </c>
      <c r="H186" s="273">
        <v>901</v>
      </c>
      <c r="I186" s="274"/>
      <c r="J186" s="275">
        <f>ROUND(I186*H186,2)</f>
        <v>0</v>
      </c>
      <c r="K186" s="271" t="s">
        <v>880</v>
      </c>
      <c r="L186" s="276"/>
      <c r="M186" s="277" t="s">
        <v>19</v>
      </c>
      <c r="N186" s="278" t="s">
        <v>39</v>
      </c>
      <c r="O186" s="87"/>
      <c r="P186" s="216">
        <f>O186*H186</f>
        <v>0</v>
      </c>
      <c r="Q186" s="216">
        <v>1</v>
      </c>
      <c r="R186" s="216">
        <f>Q186*H186</f>
        <v>901</v>
      </c>
      <c r="S186" s="216">
        <v>0</v>
      </c>
      <c r="T186" s="217">
        <f>S186*H186</f>
        <v>0</v>
      </c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R186" s="218" t="s">
        <v>241</v>
      </c>
      <c r="AT186" s="218" t="s">
        <v>222</v>
      </c>
      <c r="AU186" s="218" t="s">
        <v>138</v>
      </c>
      <c r="AY186" s="20" t="s">
        <v>126</v>
      </c>
      <c r="BE186" s="219">
        <f>IF(N186="základní",J186,0)</f>
        <v>0</v>
      </c>
      <c r="BF186" s="219">
        <f>IF(N186="snížená",J186,0)</f>
        <v>0</v>
      </c>
      <c r="BG186" s="219">
        <f>IF(N186="zákl. přenesená",J186,0)</f>
        <v>0</v>
      </c>
      <c r="BH186" s="219">
        <f>IF(N186="sníž. přenesená",J186,0)</f>
        <v>0</v>
      </c>
      <c r="BI186" s="219">
        <f>IF(N186="nulová",J186,0)</f>
        <v>0</v>
      </c>
      <c r="BJ186" s="20" t="s">
        <v>76</v>
      </c>
      <c r="BK186" s="219">
        <f>ROUND(I186*H186,2)</f>
        <v>0</v>
      </c>
      <c r="BL186" s="20" t="s">
        <v>180</v>
      </c>
      <c r="BM186" s="218" t="s">
        <v>950</v>
      </c>
    </row>
    <row r="187" s="13" customFormat="1">
      <c r="A187" s="13"/>
      <c r="B187" s="220"/>
      <c r="C187" s="221"/>
      <c r="D187" s="222" t="s">
        <v>134</v>
      </c>
      <c r="E187" s="223" t="s">
        <v>19</v>
      </c>
      <c r="F187" s="224" t="s">
        <v>951</v>
      </c>
      <c r="G187" s="221"/>
      <c r="H187" s="225">
        <v>513.39999999999998</v>
      </c>
      <c r="I187" s="226"/>
      <c r="J187" s="221"/>
      <c r="K187" s="221"/>
      <c r="L187" s="227"/>
      <c r="M187" s="228"/>
      <c r="N187" s="229"/>
      <c r="O187" s="229"/>
      <c r="P187" s="229"/>
      <c r="Q187" s="229"/>
      <c r="R187" s="229"/>
      <c r="S187" s="229"/>
      <c r="T187" s="230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1" t="s">
        <v>134</v>
      </c>
      <c r="AU187" s="231" t="s">
        <v>138</v>
      </c>
      <c r="AV187" s="13" t="s">
        <v>78</v>
      </c>
      <c r="AW187" s="13" t="s">
        <v>135</v>
      </c>
      <c r="AX187" s="13" t="s">
        <v>68</v>
      </c>
      <c r="AY187" s="231" t="s">
        <v>126</v>
      </c>
    </row>
    <row r="188" s="13" customFormat="1">
      <c r="A188" s="13"/>
      <c r="B188" s="220"/>
      <c r="C188" s="221"/>
      <c r="D188" s="222" t="s">
        <v>134</v>
      </c>
      <c r="E188" s="223" t="s">
        <v>19</v>
      </c>
      <c r="F188" s="224" t="s">
        <v>952</v>
      </c>
      <c r="G188" s="221"/>
      <c r="H188" s="225">
        <v>387.60000000000002</v>
      </c>
      <c r="I188" s="226"/>
      <c r="J188" s="221"/>
      <c r="K188" s="221"/>
      <c r="L188" s="227"/>
      <c r="M188" s="228"/>
      <c r="N188" s="229"/>
      <c r="O188" s="229"/>
      <c r="P188" s="229"/>
      <c r="Q188" s="229"/>
      <c r="R188" s="229"/>
      <c r="S188" s="229"/>
      <c r="T188" s="230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1" t="s">
        <v>134</v>
      </c>
      <c r="AU188" s="231" t="s">
        <v>138</v>
      </c>
      <c r="AV188" s="13" t="s">
        <v>78</v>
      </c>
      <c r="AW188" s="13" t="s">
        <v>135</v>
      </c>
      <c r="AX188" s="13" t="s">
        <v>68</v>
      </c>
      <c r="AY188" s="231" t="s">
        <v>126</v>
      </c>
    </row>
    <row r="189" s="16" customFormat="1">
      <c r="A189" s="16"/>
      <c r="B189" s="253"/>
      <c r="C189" s="254"/>
      <c r="D189" s="222" t="s">
        <v>134</v>
      </c>
      <c r="E189" s="255" t="s">
        <v>19</v>
      </c>
      <c r="F189" s="256" t="s">
        <v>139</v>
      </c>
      <c r="G189" s="254"/>
      <c r="H189" s="257">
        <v>901</v>
      </c>
      <c r="I189" s="258"/>
      <c r="J189" s="254"/>
      <c r="K189" s="254"/>
      <c r="L189" s="259"/>
      <c r="M189" s="260"/>
      <c r="N189" s="261"/>
      <c r="O189" s="261"/>
      <c r="P189" s="261"/>
      <c r="Q189" s="261"/>
      <c r="R189" s="261"/>
      <c r="S189" s="261"/>
      <c r="T189" s="262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T189" s="263" t="s">
        <v>134</v>
      </c>
      <c r="AU189" s="263" t="s">
        <v>138</v>
      </c>
      <c r="AV189" s="16" t="s">
        <v>133</v>
      </c>
      <c r="AW189" s="16" t="s">
        <v>135</v>
      </c>
      <c r="AX189" s="16" t="s">
        <v>76</v>
      </c>
      <c r="AY189" s="263" t="s">
        <v>126</v>
      </c>
    </row>
    <row r="190" s="2" customFormat="1" ht="24.15" customHeight="1">
      <c r="A190" s="41"/>
      <c r="B190" s="42"/>
      <c r="C190" s="269" t="s">
        <v>225</v>
      </c>
      <c r="D190" s="269" t="s">
        <v>222</v>
      </c>
      <c r="E190" s="270" t="s">
        <v>953</v>
      </c>
      <c r="F190" s="271" t="s">
        <v>954</v>
      </c>
      <c r="G190" s="272" t="s">
        <v>240</v>
      </c>
      <c r="H190" s="273">
        <v>588.20000000000005</v>
      </c>
      <c r="I190" s="274"/>
      <c r="J190" s="275">
        <f>ROUND(I190*H190,2)</f>
        <v>0</v>
      </c>
      <c r="K190" s="271" t="s">
        <v>880</v>
      </c>
      <c r="L190" s="276"/>
      <c r="M190" s="277" t="s">
        <v>19</v>
      </c>
      <c r="N190" s="278" t="s">
        <v>39</v>
      </c>
      <c r="O190" s="87"/>
      <c r="P190" s="216">
        <f>O190*H190</f>
        <v>0</v>
      </c>
      <c r="Q190" s="216">
        <v>1</v>
      </c>
      <c r="R190" s="216">
        <f>Q190*H190</f>
        <v>588.20000000000005</v>
      </c>
      <c r="S190" s="216">
        <v>0</v>
      </c>
      <c r="T190" s="217">
        <f>S190*H190</f>
        <v>0</v>
      </c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R190" s="218" t="s">
        <v>241</v>
      </c>
      <c r="AT190" s="218" t="s">
        <v>222</v>
      </c>
      <c r="AU190" s="218" t="s">
        <v>138</v>
      </c>
      <c r="AY190" s="20" t="s">
        <v>126</v>
      </c>
      <c r="BE190" s="219">
        <f>IF(N190="základní",J190,0)</f>
        <v>0</v>
      </c>
      <c r="BF190" s="219">
        <f>IF(N190="snížená",J190,0)</f>
        <v>0</v>
      </c>
      <c r="BG190" s="219">
        <f>IF(N190="zákl. přenesená",J190,0)</f>
        <v>0</v>
      </c>
      <c r="BH190" s="219">
        <f>IF(N190="sníž. přenesená",J190,0)</f>
        <v>0</v>
      </c>
      <c r="BI190" s="219">
        <f>IF(N190="nulová",J190,0)</f>
        <v>0</v>
      </c>
      <c r="BJ190" s="20" t="s">
        <v>76</v>
      </c>
      <c r="BK190" s="219">
        <f>ROUND(I190*H190,2)</f>
        <v>0</v>
      </c>
      <c r="BL190" s="20" t="s">
        <v>180</v>
      </c>
      <c r="BM190" s="218" t="s">
        <v>955</v>
      </c>
    </row>
    <row r="191" s="13" customFormat="1">
      <c r="A191" s="13"/>
      <c r="B191" s="220"/>
      <c r="C191" s="221"/>
      <c r="D191" s="222" t="s">
        <v>134</v>
      </c>
      <c r="E191" s="223" t="s">
        <v>19</v>
      </c>
      <c r="F191" s="224" t="s">
        <v>956</v>
      </c>
      <c r="G191" s="221"/>
      <c r="H191" s="225">
        <v>588.20000000000005</v>
      </c>
      <c r="I191" s="226"/>
      <c r="J191" s="221"/>
      <c r="K191" s="221"/>
      <c r="L191" s="227"/>
      <c r="M191" s="228"/>
      <c r="N191" s="229"/>
      <c r="O191" s="229"/>
      <c r="P191" s="229"/>
      <c r="Q191" s="229"/>
      <c r="R191" s="229"/>
      <c r="S191" s="229"/>
      <c r="T191" s="230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1" t="s">
        <v>134</v>
      </c>
      <c r="AU191" s="231" t="s">
        <v>138</v>
      </c>
      <c r="AV191" s="13" t="s">
        <v>78</v>
      </c>
      <c r="AW191" s="13" t="s">
        <v>135</v>
      </c>
      <c r="AX191" s="13" t="s">
        <v>76</v>
      </c>
      <c r="AY191" s="231" t="s">
        <v>126</v>
      </c>
    </row>
    <row r="192" s="12" customFormat="1" ht="22.8" customHeight="1">
      <c r="A192" s="12"/>
      <c r="B192" s="191"/>
      <c r="C192" s="192"/>
      <c r="D192" s="193" t="s">
        <v>67</v>
      </c>
      <c r="E192" s="205" t="s">
        <v>957</v>
      </c>
      <c r="F192" s="205" t="s">
        <v>958</v>
      </c>
      <c r="G192" s="192"/>
      <c r="H192" s="192"/>
      <c r="I192" s="195"/>
      <c r="J192" s="206">
        <f>BK192</f>
        <v>0</v>
      </c>
      <c r="K192" s="192"/>
      <c r="L192" s="197"/>
      <c r="M192" s="198"/>
      <c r="N192" s="199"/>
      <c r="O192" s="199"/>
      <c r="P192" s="200">
        <f>SUM(P193:P209)</f>
        <v>0</v>
      </c>
      <c r="Q192" s="199"/>
      <c r="R192" s="200">
        <f>SUM(R193:R209)</f>
        <v>58.996583000000001</v>
      </c>
      <c r="S192" s="199"/>
      <c r="T192" s="201">
        <f>SUM(T193:T209)</f>
        <v>0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202" t="s">
        <v>78</v>
      </c>
      <c r="AT192" s="203" t="s">
        <v>67</v>
      </c>
      <c r="AU192" s="203" t="s">
        <v>76</v>
      </c>
      <c r="AY192" s="202" t="s">
        <v>126</v>
      </c>
      <c r="BK192" s="204">
        <f>SUM(BK193:BK209)</f>
        <v>0</v>
      </c>
    </row>
    <row r="193" s="2" customFormat="1" ht="16.5" customHeight="1">
      <c r="A193" s="41"/>
      <c r="B193" s="42"/>
      <c r="C193" s="207" t="s">
        <v>296</v>
      </c>
      <c r="D193" s="207" t="s">
        <v>128</v>
      </c>
      <c r="E193" s="208" t="s">
        <v>942</v>
      </c>
      <c r="F193" s="209" t="s">
        <v>943</v>
      </c>
      <c r="G193" s="210" t="s">
        <v>240</v>
      </c>
      <c r="H193" s="211">
        <v>99.5</v>
      </c>
      <c r="I193" s="212"/>
      <c r="J193" s="213">
        <f>ROUND(I193*H193,2)</f>
        <v>0</v>
      </c>
      <c r="K193" s="209" t="s">
        <v>150</v>
      </c>
      <c r="L193" s="47"/>
      <c r="M193" s="214" t="s">
        <v>19</v>
      </c>
      <c r="N193" s="215" t="s">
        <v>39</v>
      </c>
      <c r="O193" s="87"/>
      <c r="P193" s="216">
        <f>O193*H193</f>
        <v>0</v>
      </c>
      <c r="Q193" s="216">
        <v>5.0000000000000002E-05</v>
      </c>
      <c r="R193" s="216">
        <f>Q193*H193</f>
        <v>0.0049750000000000003</v>
      </c>
      <c r="S193" s="216">
        <v>0</v>
      </c>
      <c r="T193" s="217">
        <f>S193*H193</f>
        <v>0</v>
      </c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R193" s="218" t="s">
        <v>180</v>
      </c>
      <c r="AT193" s="218" t="s">
        <v>128</v>
      </c>
      <c r="AU193" s="218" t="s">
        <v>78</v>
      </c>
      <c r="AY193" s="20" t="s">
        <v>126</v>
      </c>
      <c r="BE193" s="219">
        <f>IF(N193="základní",J193,0)</f>
        <v>0</v>
      </c>
      <c r="BF193" s="219">
        <f>IF(N193="snížená",J193,0)</f>
        <v>0</v>
      </c>
      <c r="BG193" s="219">
        <f>IF(N193="zákl. přenesená",J193,0)</f>
        <v>0</v>
      </c>
      <c r="BH193" s="219">
        <f>IF(N193="sníž. přenesená",J193,0)</f>
        <v>0</v>
      </c>
      <c r="BI193" s="219">
        <f>IF(N193="nulová",J193,0)</f>
        <v>0</v>
      </c>
      <c r="BJ193" s="20" t="s">
        <v>76</v>
      </c>
      <c r="BK193" s="219">
        <f>ROUND(I193*H193,2)</f>
        <v>0</v>
      </c>
      <c r="BL193" s="20" t="s">
        <v>180</v>
      </c>
      <c r="BM193" s="218" t="s">
        <v>959</v>
      </c>
    </row>
    <row r="194" s="2" customFormat="1">
      <c r="A194" s="41"/>
      <c r="B194" s="42"/>
      <c r="C194" s="43"/>
      <c r="D194" s="264" t="s">
        <v>152</v>
      </c>
      <c r="E194" s="43"/>
      <c r="F194" s="265" t="s">
        <v>945</v>
      </c>
      <c r="G194" s="43"/>
      <c r="H194" s="43"/>
      <c r="I194" s="266"/>
      <c r="J194" s="43"/>
      <c r="K194" s="43"/>
      <c r="L194" s="47"/>
      <c r="M194" s="267"/>
      <c r="N194" s="268"/>
      <c r="O194" s="87"/>
      <c r="P194" s="87"/>
      <c r="Q194" s="87"/>
      <c r="R194" s="87"/>
      <c r="S194" s="87"/>
      <c r="T194" s="88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T194" s="20" t="s">
        <v>152</v>
      </c>
      <c r="AU194" s="20" t="s">
        <v>78</v>
      </c>
    </row>
    <row r="195" s="2" customFormat="1" ht="16.5" customHeight="1">
      <c r="A195" s="41"/>
      <c r="B195" s="42"/>
      <c r="C195" s="269" t="s">
        <v>235</v>
      </c>
      <c r="D195" s="269" t="s">
        <v>222</v>
      </c>
      <c r="E195" s="270" t="s">
        <v>960</v>
      </c>
      <c r="F195" s="271" t="s">
        <v>961</v>
      </c>
      <c r="G195" s="272" t="s">
        <v>240</v>
      </c>
      <c r="H195" s="273">
        <v>37.799999999999997</v>
      </c>
      <c r="I195" s="274"/>
      <c r="J195" s="275">
        <f>ROUND(I195*H195,2)</f>
        <v>0</v>
      </c>
      <c r="K195" s="271" t="s">
        <v>880</v>
      </c>
      <c r="L195" s="276"/>
      <c r="M195" s="277" t="s">
        <v>19</v>
      </c>
      <c r="N195" s="278" t="s">
        <v>39</v>
      </c>
      <c r="O195" s="87"/>
      <c r="P195" s="216">
        <f>O195*H195</f>
        <v>0</v>
      </c>
      <c r="Q195" s="216">
        <v>0.010359999999999999</v>
      </c>
      <c r="R195" s="216">
        <f>Q195*H195</f>
        <v>0.39160799999999996</v>
      </c>
      <c r="S195" s="216">
        <v>0</v>
      </c>
      <c r="T195" s="217">
        <f>S195*H195</f>
        <v>0</v>
      </c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R195" s="218" t="s">
        <v>241</v>
      </c>
      <c r="AT195" s="218" t="s">
        <v>222</v>
      </c>
      <c r="AU195" s="218" t="s">
        <v>78</v>
      </c>
      <c r="AY195" s="20" t="s">
        <v>126</v>
      </c>
      <c r="BE195" s="219">
        <f>IF(N195="základní",J195,0)</f>
        <v>0</v>
      </c>
      <c r="BF195" s="219">
        <f>IF(N195="snížená",J195,0)</f>
        <v>0</v>
      </c>
      <c r="BG195" s="219">
        <f>IF(N195="zákl. přenesená",J195,0)</f>
        <v>0</v>
      </c>
      <c r="BH195" s="219">
        <f>IF(N195="sníž. přenesená",J195,0)</f>
        <v>0</v>
      </c>
      <c r="BI195" s="219">
        <f>IF(N195="nulová",J195,0)</f>
        <v>0</v>
      </c>
      <c r="BJ195" s="20" t="s">
        <v>76</v>
      </c>
      <c r="BK195" s="219">
        <f>ROUND(I195*H195,2)</f>
        <v>0</v>
      </c>
      <c r="BL195" s="20" t="s">
        <v>180</v>
      </c>
      <c r="BM195" s="218" t="s">
        <v>962</v>
      </c>
    </row>
    <row r="196" s="13" customFormat="1">
      <c r="A196" s="13"/>
      <c r="B196" s="220"/>
      <c r="C196" s="221"/>
      <c r="D196" s="222" t="s">
        <v>134</v>
      </c>
      <c r="E196" s="223" t="s">
        <v>19</v>
      </c>
      <c r="F196" s="224" t="s">
        <v>963</v>
      </c>
      <c r="G196" s="221"/>
      <c r="H196" s="225">
        <v>37.799999999999997</v>
      </c>
      <c r="I196" s="226"/>
      <c r="J196" s="221"/>
      <c r="K196" s="221"/>
      <c r="L196" s="227"/>
      <c r="M196" s="228"/>
      <c r="N196" s="229"/>
      <c r="O196" s="229"/>
      <c r="P196" s="229"/>
      <c r="Q196" s="229"/>
      <c r="R196" s="229"/>
      <c r="S196" s="229"/>
      <c r="T196" s="230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1" t="s">
        <v>134</v>
      </c>
      <c r="AU196" s="231" t="s">
        <v>78</v>
      </c>
      <c r="AV196" s="13" t="s">
        <v>78</v>
      </c>
      <c r="AW196" s="13" t="s">
        <v>135</v>
      </c>
      <c r="AX196" s="13" t="s">
        <v>76</v>
      </c>
      <c r="AY196" s="231" t="s">
        <v>126</v>
      </c>
    </row>
    <row r="197" s="2" customFormat="1" ht="24.15" customHeight="1">
      <c r="A197" s="41"/>
      <c r="B197" s="42"/>
      <c r="C197" s="269" t="s">
        <v>304</v>
      </c>
      <c r="D197" s="269" t="s">
        <v>222</v>
      </c>
      <c r="E197" s="270" t="s">
        <v>883</v>
      </c>
      <c r="F197" s="271" t="s">
        <v>884</v>
      </c>
      <c r="G197" s="272" t="s">
        <v>240</v>
      </c>
      <c r="H197" s="273">
        <v>50</v>
      </c>
      <c r="I197" s="274"/>
      <c r="J197" s="275">
        <f>ROUND(I197*H197,2)</f>
        <v>0</v>
      </c>
      <c r="K197" s="271" t="s">
        <v>880</v>
      </c>
      <c r="L197" s="276"/>
      <c r="M197" s="277" t="s">
        <v>19</v>
      </c>
      <c r="N197" s="278" t="s">
        <v>39</v>
      </c>
      <c r="O197" s="87"/>
      <c r="P197" s="216">
        <f>O197*H197</f>
        <v>0</v>
      </c>
      <c r="Q197" s="216">
        <v>1</v>
      </c>
      <c r="R197" s="216">
        <f>Q197*H197</f>
        <v>50</v>
      </c>
      <c r="S197" s="216">
        <v>0</v>
      </c>
      <c r="T197" s="217">
        <f>S197*H197</f>
        <v>0</v>
      </c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R197" s="218" t="s">
        <v>241</v>
      </c>
      <c r="AT197" s="218" t="s">
        <v>222</v>
      </c>
      <c r="AU197" s="218" t="s">
        <v>78</v>
      </c>
      <c r="AY197" s="20" t="s">
        <v>126</v>
      </c>
      <c r="BE197" s="219">
        <f>IF(N197="základní",J197,0)</f>
        <v>0</v>
      </c>
      <c r="BF197" s="219">
        <f>IF(N197="snížená",J197,0)</f>
        <v>0</v>
      </c>
      <c r="BG197" s="219">
        <f>IF(N197="zákl. přenesená",J197,0)</f>
        <v>0</v>
      </c>
      <c r="BH197" s="219">
        <f>IF(N197="sníž. přenesená",J197,0)</f>
        <v>0</v>
      </c>
      <c r="BI197" s="219">
        <f>IF(N197="nulová",J197,0)</f>
        <v>0</v>
      </c>
      <c r="BJ197" s="20" t="s">
        <v>76</v>
      </c>
      <c r="BK197" s="219">
        <f>ROUND(I197*H197,2)</f>
        <v>0</v>
      </c>
      <c r="BL197" s="20" t="s">
        <v>180</v>
      </c>
      <c r="BM197" s="218" t="s">
        <v>964</v>
      </c>
    </row>
    <row r="198" s="13" customFormat="1">
      <c r="A198" s="13"/>
      <c r="B198" s="220"/>
      <c r="C198" s="221"/>
      <c r="D198" s="222" t="s">
        <v>134</v>
      </c>
      <c r="E198" s="223" t="s">
        <v>19</v>
      </c>
      <c r="F198" s="224" t="s">
        <v>886</v>
      </c>
      <c r="G198" s="221"/>
      <c r="H198" s="225">
        <v>11.4</v>
      </c>
      <c r="I198" s="226"/>
      <c r="J198" s="221"/>
      <c r="K198" s="221"/>
      <c r="L198" s="227"/>
      <c r="M198" s="228"/>
      <c r="N198" s="229"/>
      <c r="O198" s="229"/>
      <c r="P198" s="229"/>
      <c r="Q198" s="229"/>
      <c r="R198" s="229"/>
      <c r="S198" s="229"/>
      <c r="T198" s="230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1" t="s">
        <v>134</v>
      </c>
      <c r="AU198" s="231" t="s">
        <v>78</v>
      </c>
      <c r="AV198" s="13" t="s">
        <v>78</v>
      </c>
      <c r="AW198" s="13" t="s">
        <v>135</v>
      </c>
      <c r="AX198" s="13" t="s">
        <v>68</v>
      </c>
      <c r="AY198" s="231" t="s">
        <v>126</v>
      </c>
    </row>
    <row r="199" s="13" customFormat="1">
      <c r="A199" s="13"/>
      <c r="B199" s="220"/>
      <c r="C199" s="221"/>
      <c r="D199" s="222" t="s">
        <v>134</v>
      </c>
      <c r="E199" s="223" t="s">
        <v>19</v>
      </c>
      <c r="F199" s="224" t="s">
        <v>965</v>
      </c>
      <c r="G199" s="221"/>
      <c r="H199" s="225">
        <v>38.600000000000001</v>
      </c>
      <c r="I199" s="226"/>
      <c r="J199" s="221"/>
      <c r="K199" s="221"/>
      <c r="L199" s="227"/>
      <c r="M199" s="228"/>
      <c r="N199" s="229"/>
      <c r="O199" s="229"/>
      <c r="P199" s="229"/>
      <c r="Q199" s="229"/>
      <c r="R199" s="229"/>
      <c r="S199" s="229"/>
      <c r="T199" s="230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1" t="s">
        <v>134</v>
      </c>
      <c r="AU199" s="231" t="s">
        <v>78</v>
      </c>
      <c r="AV199" s="13" t="s">
        <v>78</v>
      </c>
      <c r="AW199" s="13" t="s">
        <v>135</v>
      </c>
      <c r="AX199" s="13" t="s">
        <v>68</v>
      </c>
      <c r="AY199" s="231" t="s">
        <v>126</v>
      </c>
    </row>
    <row r="200" s="16" customFormat="1">
      <c r="A200" s="16"/>
      <c r="B200" s="253"/>
      <c r="C200" s="254"/>
      <c r="D200" s="222" t="s">
        <v>134</v>
      </c>
      <c r="E200" s="255" t="s">
        <v>19</v>
      </c>
      <c r="F200" s="256" t="s">
        <v>139</v>
      </c>
      <c r="G200" s="254"/>
      <c r="H200" s="257">
        <v>50</v>
      </c>
      <c r="I200" s="258"/>
      <c r="J200" s="254"/>
      <c r="K200" s="254"/>
      <c r="L200" s="259"/>
      <c r="M200" s="260"/>
      <c r="N200" s="261"/>
      <c r="O200" s="261"/>
      <c r="P200" s="261"/>
      <c r="Q200" s="261"/>
      <c r="R200" s="261"/>
      <c r="S200" s="261"/>
      <c r="T200" s="262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T200" s="263" t="s">
        <v>134</v>
      </c>
      <c r="AU200" s="263" t="s">
        <v>78</v>
      </c>
      <c r="AV200" s="16" t="s">
        <v>133</v>
      </c>
      <c r="AW200" s="16" t="s">
        <v>135</v>
      </c>
      <c r="AX200" s="16" t="s">
        <v>76</v>
      </c>
      <c r="AY200" s="263" t="s">
        <v>126</v>
      </c>
    </row>
    <row r="201" s="2" customFormat="1" ht="24.15" customHeight="1">
      <c r="A201" s="41"/>
      <c r="B201" s="42"/>
      <c r="C201" s="269" t="s">
        <v>241</v>
      </c>
      <c r="D201" s="269" t="s">
        <v>222</v>
      </c>
      <c r="E201" s="270" t="s">
        <v>889</v>
      </c>
      <c r="F201" s="271" t="s">
        <v>890</v>
      </c>
      <c r="G201" s="272" t="s">
        <v>240</v>
      </c>
      <c r="H201" s="273">
        <v>6.9000000000000004</v>
      </c>
      <c r="I201" s="274"/>
      <c r="J201" s="275">
        <f>ROUND(I201*H201,2)</f>
        <v>0</v>
      </c>
      <c r="K201" s="271" t="s">
        <v>880</v>
      </c>
      <c r="L201" s="276"/>
      <c r="M201" s="277" t="s">
        <v>19</v>
      </c>
      <c r="N201" s="278" t="s">
        <v>39</v>
      </c>
      <c r="O201" s="87"/>
      <c r="P201" s="216">
        <f>O201*H201</f>
        <v>0</v>
      </c>
      <c r="Q201" s="216">
        <v>1</v>
      </c>
      <c r="R201" s="216">
        <f>Q201*H201</f>
        <v>6.9000000000000004</v>
      </c>
      <c r="S201" s="216">
        <v>0</v>
      </c>
      <c r="T201" s="217">
        <f>S201*H201</f>
        <v>0</v>
      </c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R201" s="218" t="s">
        <v>241</v>
      </c>
      <c r="AT201" s="218" t="s">
        <v>222</v>
      </c>
      <c r="AU201" s="218" t="s">
        <v>78</v>
      </c>
      <c r="AY201" s="20" t="s">
        <v>126</v>
      </c>
      <c r="BE201" s="219">
        <f>IF(N201="základní",J201,0)</f>
        <v>0</v>
      </c>
      <c r="BF201" s="219">
        <f>IF(N201="snížená",J201,0)</f>
        <v>0</v>
      </c>
      <c r="BG201" s="219">
        <f>IF(N201="zákl. přenesená",J201,0)</f>
        <v>0</v>
      </c>
      <c r="BH201" s="219">
        <f>IF(N201="sníž. přenesená",J201,0)</f>
        <v>0</v>
      </c>
      <c r="BI201" s="219">
        <f>IF(N201="nulová",J201,0)</f>
        <v>0</v>
      </c>
      <c r="BJ201" s="20" t="s">
        <v>76</v>
      </c>
      <c r="BK201" s="219">
        <f>ROUND(I201*H201,2)</f>
        <v>0</v>
      </c>
      <c r="BL201" s="20" t="s">
        <v>180</v>
      </c>
      <c r="BM201" s="218" t="s">
        <v>966</v>
      </c>
    </row>
    <row r="202" s="13" customFormat="1">
      <c r="A202" s="13"/>
      <c r="B202" s="220"/>
      <c r="C202" s="221"/>
      <c r="D202" s="222" t="s">
        <v>134</v>
      </c>
      <c r="E202" s="223" t="s">
        <v>19</v>
      </c>
      <c r="F202" s="224" t="s">
        <v>967</v>
      </c>
      <c r="G202" s="221"/>
      <c r="H202" s="225">
        <v>2.3999999999999999</v>
      </c>
      <c r="I202" s="226"/>
      <c r="J202" s="221"/>
      <c r="K202" s="221"/>
      <c r="L202" s="227"/>
      <c r="M202" s="228"/>
      <c r="N202" s="229"/>
      <c r="O202" s="229"/>
      <c r="P202" s="229"/>
      <c r="Q202" s="229"/>
      <c r="R202" s="229"/>
      <c r="S202" s="229"/>
      <c r="T202" s="230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1" t="s">
        <v>134</v>
      </c>
      <c r="AU202" s="231" t="s">
        <v>78</v>
      </c>
      <c r="AV202" s="13" t="s">
        <v>78</v>
      </c>
      <c r="AW202" s="13" t="s">
        <v>135</v>
      </c>
      <c r="AX202" s="13" t="s">
        <v>68</v>
      </c>
      <c r="AY202" s="231" t="s">
        <v>126</v>
      </c>
    </row>
    <row r="203" s="13" customFormat="1">
      <c r="A203" s="13"/>
      <c r="B203" s="220"/>
      <c r="C203" s="221"/>
      <c r="D203" s="222" t="s">
        <v>134</v>
      </c>
      <c r="E203" s="223" t="s">
        <v>19</v>
      </c>
      <c r="F203" s="224" t="s">
        <v>968</v>
      </c>
      <c r="G203" s="221"/>
      <c r="H203" s="225">
        <v>4.5</v>
      </c>
      <c r="I203" s="226"/>
      <c r="J203" s="221"/>
      <c r="K203" s="221"/>
      <c r="L203" s="227"/>
      <c r="M203" s="228"/>
      <c r="N203" s="229"/>
      <c r="O203" s="229"/>
      <c r="P203" s="229"/>
      <c r="Q203" s="229"/>
      <c r="R203" s="229"/>
      <c r="S203" s="229"/>
      <c r="T203" s="230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1" t="s">
        <v>134</v>
      </c>
      <c r="AU203" s="231" t="s">
        <v>78</v>
      </c>
      <c r="AV203" s="13" t="s">
        <v>78</v>
      </c>
      <c r="AW203" s="13" t="s">
        <v>135</v>
      </c>
      <c r="AX203" s="13" t="s">
        <v>68</v>
      </c>
      <c r="AY203" s="231" t="s">
        <v>126</v>
      </c>
    </row>
    <row r="204" s="16" customFormat="1">
      <c r="A204" s="16"/>
      <c r="B204" s="253"/>
      <c r="C204" s="254"/>
      <c r="D204" s="222" t="s">
        <v>134</v>
      </c>
      <c r="E204" s="255" t="s">
        <v>19</v>
      </c>
      <c r="F204" s="256" t="s">
        <v>139</v>
      </c>
      <c r="G204" s="254"/>
      <c r="H204" s="257">
        <v>6.9000000000000004</v>
      </c>
      <c r="I204" s="258"/>
      <c r="J204" s="254"/>
      <c r="K204" s="254"/>
      <c r="L204" s="259"/>
      <c r="M204" s="260"/>
      <c r="N204" s="261"/>
      <c r="O204" s="261"/>
      <c r="P204" s="261"/>
      <c r="Q204" s="261"/>
      <c r="R204" s="261"/>
      <c r="S204" s="261"/>
      <c r="T204" s="262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T204" s="263" t="s">
        <v>134</v>
      </c>
      <c r="AU204" s="263" t="s">
        <v>78</v>
      </c>
      <c r="AV204" s="16" t="s">
        <v>133</v>
      </c>
      <c r="AW204" s="16" t="s">
        <v>135</v>
      </c>
      <c r="AX204" s="16" t="s">
        <v>76</v>
      </c>
      <c r="AY204" s="263" t="s">
        <v>126</v>
      </c>
    </row>
    <row r="205" s="2" customFormat="1" ht="24.15" customHeight="1">
      <c r="A205" s="41"/>
      <c r="B205" s="42"/>
      <c r="C205" s="269" t="s">
        <v>314</v>
      </c>
      <c r="D205" s="269" t="s">
        <v>222</v>
      </c>
      <c r="E205" s="270" t="s">
        <v>893</v>
      </c>
      <c r="F205" s="271" t="s">
        <v>894</v>
      </c>
      <c r="G205" s="272" t="s">
        <v>240</v>
      </c>
      <c r="H205" s="273">
        <v>1.7</v>
      </c>
      <c r="I205" s="274"/>
      <c r="J205" s="275">
        <f>ROUND(I205*H205,2)</f>
        <v>0</v>
      </c>
      <c r="K205" s="271" t="s">
        <v>880</v>
      </c>
      <c r="L205" s="276"/>
      <c r="M205" s="277" t="s">
        <v>19</v>
      </c>
      <c r="N205" s="278" t="s">
        <v>39</v>
      </c>
      <c r="O205" s="87"/>
      <c r="P205" s="216">
        <f>O205*H205</f>
        <v>0</v>
      </c>
      <c r="Q205" s="216">
        <v>1</v>
      </c>
      <c r="R205" s="216">
        <f>Q205*H205</f>
        <v>1.7</v>
      </c>
      <c r="S205" s="216">
        <v>0</v>
      </c>
      <c r="T205" s="217">
        <f>S205*H205</f>
        <v>0</v>
      </c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R205" s="218" t="s">
        <v>241</v>
      </c>
      <c r="AT205" s="218" t="s">
        <v>222</v>
      </c>
      <c r="AU205" s="218" t="s">
        <v>78</v>
      </c>
      <c r="AY205" s="20" t="s">
        <v>126</v>
      </c>
      <c r="BE205" s="219">
        <f>IF(N205="základní",J205,0)</f>
        <v>0</v>
      </c>
      <c r="BF205" s="219">
        <f>IF(N205="snížená",J205,0)</f>
        <v>0</v>
      </c>
      <c r="BG205" s="219">
        <f>IF(N205="zákl. přenesená",J205,0)</f>
        <v>0</v>
      </c>
      <c r="BH205" s="219">
        <f>IF(N205="sníž. přenesená",J205,0)</f>
        <v>0</v>
      </c>
      <c r="BI205" s="219">
        <f>IF(N205="nulová",J205,0)</f>
        <v>0</v>
      </c>
      <c r="BJ205" s="20" t="s">
        <v>76</v>
      </c>
      <c r="BK205" s="219">
        <f>ROUND(I205*H205,2)</f>
        <v>0</v>
      </c>
      <c r="BL205" s="20" t="s">
        <v>180</v>
      </c>
      <c r="BM205" s="218" t="s">
        <v>969</v>
      </c>
    </row>
    <row r="206" s="2" customFormat="1" ht="16.5" customHeight="1">
      <c r="A206" s="41"/>
      <c r="B206" s="42"/>
      <c r="C206" s="269" t="s">
        <v>246</v>
      </c>
      <c r="D206" s="269" t="s">
        <v>222</v>
      </c>
      <c r="E206" s="270" t="s">
        <v>897</v>
      </c>
      <c r="F206" s="271" t="s">
        <v>898</v>
      </c>
      <c r="G206" s="272" t="s">
        <v>240</v>
      </c>
      <c r="H206" s="273">
        <v>3.1000000000000001</v>
      </c>
      <c r="I206" s="274"/>
      <c r="J206" s="275">
        <f>ROUND(I206*H206,2)</f>
        <v>0</v>
      </c>
      <c r="K206" s="271" t="s">
        <v>880</v>
      </c>
      <c r="L206" s="276"/>
      <c r="M206" s="277" t="s">
        <v>19</v>
      </c>
      <c r="N206" s="278" t="s">
        <v>39</v>
      </c>
      <c r="O206" s="87"/>
      <c r="P206" s="216">
        <f>O206*H206</f>
        <v>0</v>
      </c>
      <c r="Q206" s="216">
        <v>0</v>
      </c>
      <c r="R206" s="216">
        <f>Q206*H206</f>
        <v>0</v>
      </c>
      <c r="S206" s="216">
        <v>0</v>
      </c>
      <c r="T206" s="217">
        <f>S206*H206</f>
        <v>0</v>
      </c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R206" s="218" t="s">
        <v>241</v>
      </c>
      <c r="AT206" s="218" t="s">
        <v>222</v>
      </c>
      <c r="AU206" s="218" t="s">
        <v>78</v>
      </c>
      <c r="AY206" s="20" t="s">
        <v>126</v>
      </c>
      <c r="BE206" s="219">
        <f>IF(N206="základní",J206,0)</f>
        <v>0</v>
      </c>
      <c r="BF206" s="219">
        <f>IF(N206="snížená",J206,0)</f>
        <v>0</v>
      </c>
      <c r="BG206" s="219">
        <f>IF(N206="zákl. přenesená",J206,0)</f>
        <v>0</v>
      </c>
      <c r="BH206" s="219">
        <f>IF(N206="sníž. přenesená",J206,0)</f>
        <v>0</v>
      </c>
      <c r="BI206" s="219">
        <f>IF(N206="nulová",J206,0)</f>
        <v>0</v>
      </c>
      <c r="BJ206" s="20" t="s">
        <v>76</v>
      </c>
      <c r="BK206" s="219">
        <f>ROUND(I206*H206,2)</f>
        <v>0</v>
      </c>
      <c r="BL206" s="20" t="s">
        <v>180</v>
      </c>
      <c r="BM206" s="218" t="s">
        <v>970</v>
      </c>
    </row>
    <row r="207" s="13" customFormat="1">
      <c r="A207" s="13"/>
      <c r="B207" s="220"/>
      <c r="C207" s="221"/>
      <c r="D207" s="222" t="s">
        <v>134</v>
      </c>
      <c r="E207" s="223" t="s">
        <v>19</v>
      </c>
      <c r="F207" s="224" t="s">
        <v>971</v>
      </c>
      <c r="G207" s="221"/>
      <c r="H207" s="225">
        <v>0.40000000000000002</v>
      </c>
      <c r="I207" s="226"/>
      <c r="J207" s="221"/>
      <c r="K207" s="221"/>
      <c r="L207" s="227"/>
      <c r="M207" s="228"/>
      <c r="N207" s="229"/>
      <c r="O207" s="229"/>
      <c r="P207" s="229"/>
      <c r="Q207" s="229"/>
      <c r="R207" s="229"/>
      <c r="S207" s="229"/>
      <c r="T207" s="230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1" t="s">
        <v>134</v>
      </c>
      <c r="AU207" s="231" t="s">
        <v>78</v>
      </c>
      <c r="AV207" s="13" t="s">
        <v>78</v>
      </c>
      <c r="AW207" s="13" t="s">
        <v>135</v>
      </c>
      <c r="AX207" s="13" t="s">
        <v>68</v>
      </c>
      <c r="AY207" s="231" t="s">
        <v>126</v>
      </c>
    </row>
    <row r="208" s="13" customFormat="1">
      <c r="A208" s="13"/>
      <c r="B208" s="220"/>
      <c r="C208" s="221"/>
      <c r="D208" s="222" t="s">
        <v>134</v>
      </c>
      <c r="E208" s="223" t="s">
        <v>19</v>
      </c>
      <c r="F208" s="224" t="s">
        <v>972</v>
      </c>
      <c r="G208" s="221"/>
      <c r="H208" s="225">
        <v>2.7000000000000002</v>
      </c>
      <c r="I208" s="226"/>
      <c r="J208" s="221"/>
      <c r="K208" s="221"/>
      <c r="L208" s="227"/>
      <c r="M208" s="228"/>
      <c r="N208" s="229"/>
      <c r="O208" s="229"/>
      <c r="P208" s="229"/>
      <c r="Q208" s="229"/>
      <c r="R208" s="229"/>
      <c r="S208" s="229"/>
      <c r="T208" s="230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1" t="s">
        <v>134</v>
      </c>
      <c r="AU208" s="231" t="s">
        <v>78</v>
      </c>
      <c r="AV208" s="13" t="s">
        <v>78</v>
      </c>
      <c r="AW208" s="13" t="s">
        <v>135</v>
      </c>
      <c r="AX208" s="13" t="s">
        <v>68</v>
      </c>
      <c r="AY208" s="231" t="s">
        <v>126</v>
      </c>
    </row>
    <row r="209" s="16" customFormat="1">
      <c r="A209" s="16"/>
      <c r="B209" s="253"/>
      <c r="C209" s="254"/>
      <c r="D209" s="222" t="s">
        <v>134</v>
      </c>
      <c r="E209" s="255" t="s">
        <v>19</v>
      </c>
      <c r="F209" s="256" t="s">
        <v>139</v>
      </c>
      <c r="G209" s="254"/>
      <c r="H209" s="257">
        <v>3.1000000000000001</v>
      </c>
      <c r="I209" s="258"/>
      <c r="J209" s="254"/>
      <c r="K209" s="254"/>
      <c r="L209" s="259"/>
      <c r="M209" s="260"/>
      <c r="N209" s="261"/>
      <c r="O209" s="261"/>
      <c r="P209" s="261"/>
      <c r="Q209" s="261"/>
      <c r="R209" s="261"/>
      <c r="S209" s="261"/>
      <c r="T209" s="262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T209" s="263" t="s">
        <v>134</v>
      </c>
      <c r="AU209" s="263" t="s">
        <v>78</v>
      </c>
      <c r="AV209" s="16" t="s">
        <v>133</v>
      </c>
      <c r="AW209" s="16" t="s">
        <v>135</v>
      </c>
      <c r="AX209" s="16" t="s">
        <v>76</v>
      </c>
      <c r="AY209" s="263" t="s">
        <v>126</v>
      </c>
    </row>
    <row r="210" s="12" customFormat="1" ht="22.8" customHeight="1">
      <c r="A210" s="12"/>
      <c r="B210" s="191"/>
      <c r="C210" s="192"/>
      <c r="D210" s="193" t="s">
        <v>67</v>
      </c>
      <c r="E210" s="205" t="s">
        <v>973</v>
      </c>
      <c r="F210" s="205" t="s">
        <v>974</v>
      </c>
      <c r="G210" s="192"/>
      <c r="H210" s="192"/>
      <c r="I210" s="195"/>
      <c r="J210" s="206">
        <f>BK210</f>
        <v>0</v>
      </c>
      <c r="K210" s="192"/>
      <c r="L210" s="197"/>
      <c r="M210" s="198"/>
      <c r="N210" s="199"/>
      <c r="O210" s="199"/>
      <c r="P210" s="200">
        <f>SUM(P211:P227)</f>
        <v>0</v>
      </c>
      <c r="Q210" s="199"/>
      <c r="R210" s="200">
        <f>SUM(R211:R227)</f>
        <v>51.140090000000001</v>
      </c>
      <c r="S210" s="199"/>
      <c r="T210" s="201">
        <f>SUM(T211:T227)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02" t="s">
        <v>78</v>
      </c>
      <c r="AT210" s="203" t="s">
        <v>67</v>
      </c>
      <c r="AU210" s="203" t="s">
        <v>76</v>
      </c>
      <c r="AY210" s="202" t="s">
        <v>126</v>
      </c>
      <c r="BK210" s="204">
        <f>SUM(BK211:BK227)</f>
        <v>0</v>
      </c>
    </row>
    <row r="211" s="2" customFormat="1" ht="16.5" customHeight="1">
      <c r="A211" s="41"/>
      <c r="B211" s="42"/>
      <c r="C211" s="207" t="s">
        <v>326</v>
      </c>
      <c r="D211" s="207" t="s">
        <v>128</v>
      </c>
      <c r="E211" s="208" t="s">
        <v>975</v>
      </c>
      <c r="F211" s="209" t="s">
        <v>976</v>
      </c>
      <c r="G211" s="210" t="s">
        <v>240</v>
      </c>
      <c r="H211" s="211">
        <v>102.40000000000001</v>
      </c>
      <c r="I211" s="212"/>
      <c r="J211" s="213">
        <f>ROUND(I211*H211,2)</f>
        <v>0</v>
      </c>
      <c r="K211" s="209" t="s">
        <v>150</v>
      </c>
      <c r="L211" s="47"/>
      <c r="M211" s="214" t="s">
        <v>19</v>
      </c>
      <c r="N211" s="215" t="s">
        <v>39</v>
      </c>
      <c r="O211" s="87"/>
      <c r="P211" s="216">
        <f>O211*H211</f>
        <v>0</v>
      </c>
      <c r="Q211" s="216">
        <v>5.0000000000000002E-05</v>
      </c>
      <c r="R211" s="216">
        <f>Q211*H211</f>
        <v>0.0051200000000000004</v>
      </c>
      <c r="S211" s="216">
        <v>0</v>
      </c>
      <c r="T211" s="217">
        <f>S211*H211</f>
        <v>0</v>
      </c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R211" s="218" t="s">
        <v>180</v>
      </c>
      <c r="AT211" s="218" t="s">
        <v>128</v>
      </c>
      <c r="AU211" s="218" t="s">
        <v>78</v>
      </c>
      <c r="AY211" s="20" t="s">
        <v>126</v>
      </c>
      <c r="BE211" s="219">
        <f>IF(N211="základní",J211,0)</f>
        <v>0</v>
      </c>
      <c r="BF211" s="219">
        <f>IF(N211="snížená",J211,0)</f>
        <v>0</v>
      </c>
      <c r="BG211" s="219">
        <f>IF(N211="zákl. přenesená",J211,0)</f>
        <v>0</v>
      </c>
      <c r="BH211" s="219">
        <f>IF(N211="sníž. přenesená",J211,0)</f>
        <v>0</v>
      </c>
      <c r="BI211" s="219">
        <f>IF(N211="nulová",J211,0)</f>
        <v>0</v>
      </c>
      <c r="BJ211" s="20" t="s">
        <v>76</v>
      </c>
      <c r="BK211" s="219">
        <f>ROUND(I211*H211,2)</f>
        <v>0</v>
      </c>
      <c r="BL211" s="20" t="s">
        <v>180</v>
      </c>
      <c r="BM211" s="218" t="s">
        <v>977</v>
      </c>
    </row>
    <row r="212" s="2" customFormat="1">
      <c r="A212" s="41"/>
      <c r="B212" s="42"/>
      <c r="C212" s="43"/>
      <c r="D212" s="264" t="s">
        <v>152</v>
      </c>
      <c r="E212" s="43"/>
      <c r="F212" s="265" t="s">
        <v>978</v>
      </c>
      <c r="G212" s="43"/>
      <c r="H212" s="43"/>
      <c r="I212" s="266"/>
      <c r="J212" s="43"/>
      <c r="K212" s="43"/>
      <c r="L212" s="47"/>
      <c r="M212" s="267"/>
      <c r="N212" s="268"/>
      <c r="O212" s="87"/>
      <c r="P212" s="87"/>
      <c r="Q212" s="87"/>
      <c r="R212" s="87"/>
      <c r="S212" s="87"/>
      <c r="T212" s="88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T212" s="20" t="s">
        <v>152</v>
      </c>
      <c r="AU212" s="20" t="s">
        <v>78</v>
      </c>
    </row>
    <row r="213" s="2" customFormat="1" ht="16.5" customHeight="1">
      <c r="A213" s="41"/>
      <c r="B213" s="42"/>
      <c r="C213" s="269" t="s">
        <v>216</v>
      </c>
      <c r="D213" s="269" t="s">
        <v>222</v>
      </c>
      <c r="E213" s="270" t="s">
        <v>979</v>
      </c>
      <c r="F213" s="271" t="s">
        <v>980</v>
      </c>
      <c r="G213" s="272" t="s">
        <v>240</v>
      </c>
      <c r="H213" s="273">
        <v>47</v>
      </c>
      <c r="I213" s="274"/>
      <c r="J213" s="275">
        <f>ROUND(I213*H213,2)</f>
        <v>0</v>
      </c>
      <c r="K213" s="271" t="s">
        <v>880</v>
      </c>
      <c r="L213" s="276"/>
      <c r="M213" s="277" t="s">
        <v>19</v>
      </c>
      <c r="N213" s="278" t="s">
        <v>39</v>
      </c>
      <c r="O213" s="87"/>
      <c r="P213" s="216">
        <f>O213*H213</f>
        <v>0</v>
      </c>
      <c r="Q213" s="216">
        <v>0.013509999999999999</v>
      </c>
      <c r="R213" s="216">
        <f>Q213*H213</f>
        <v>0.63496999999999992</v>
      </c>
      <c r="S213" s="216">
        <v>0</v>
      </c>
      <c r="T213" s="217">
        <f>S213*H213</f>
        <v>0</v>
      </c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R213" s="218" t="s">
        <v>241</v>
      </c>
      <c r="AT213" s="218" t="s">
        <v>222</v>
      </c>
      <c r="AU213" s="218" t="s">
        <v>78</v>
      </c>
      <c r="AY213" s="20" t="s">
        <v>126</v>
      </c>
      <c r="BE213" s="219">
        <f>IF(N213="základní",J213,0)</f>
        <v>0</v>
      </c>
      <c r="BF213" s="219">
        <f>IF(N213="snížená",J213,0)</f>
        <v>0</v>
      </c>
      <c r="BG213" s="219">
        <f>IF(N213="zákl. přenesená",J213,0)</f>
        <v>0</v>
      </c>
      <c r="BH213" s="219">
        <f>IF(N213="sníž. přenesená",J213,0)</f>
        <v>0</v>
      </c>
      <c r="BI213" s="219">
        <f>IF(N213="nulová",J213,0)</f>
        <v>0</v>
      </c>
      <c r="BJ213" s="20" t="s">
        <v>76</v>
      </c>
      <c r="BK213" s="219">
        <f>ROUND(I213*H213,2)</f>
        <v>0</v>
      </c>
      <c r="BL213" s="20" t="s">
        <v>180</v>
      </c>
      <c r="BM213" s="218" t="s">
        <v>981</v>
      </c>
    </row>
    <row r="214" s="13" customFormat="1">
      <c r="A214" s="13"/>
      <c r="B214" s="220"/>
      <c r="C214" s="221"/>
      <c r="D214" s="222" t="s">
        <v>134</v>
      </c>
      <c r="E214" s="223" t="s">
        <v>19</v>
      </c>
      <c r="F214" s="224" t="s">
        <v>982</v>
      </c>
      <c r="G214" s="221"/>
      <c r="H214" s="225">
        <v>47</v>
      </c>
      <c r="I214" s="226"/>
      <c r="J214" s="221"/>
      <c r="K214" s="221"/>
      <c r="L214" s="227"/>
      <c r="M214" s="228"/>
      <c r="N214" s="229"/>
      <c r="O214" s="229"/>
      <c r="P214" s="229"/>
      <c r="Q214" s="229"/>
      <c r="R214" s="229"/>
      <c r="S214" s="229"/>
      <c r="T214" s="230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1" t="s">
        <v>134</v>
      </c>
      <c r="AU214" s="231" t="s">
        <v>78</v>
      </c>
      <c r="AV214" s="13" t="s">
        <v>78</v>
      </c>
      <c r="AW214" s="13" t="s">
        <v>135</v>
      </c>
      <c r="AX214" s="13" t="s">
        <v>76</v>
      </c>
      <c r="AY214" s="231" t="s">
        <v>126</v>
      </c>
    </row>
    <row r="215" s="2" customFormat="1" ht="24.15" customHeight="1">
      <c r="A215" s="41"/>
      <c r="B215" s="42"/>
      <c r="C215" s="269" t="s">
        <v>338</v>
      </c>
      <c r="D215" s="269" t="s">
        <v>222</v>
      </c>
      <c r="E215" s="270" t="s">
        <v>883</v>
      </c>
      <c r="F215" s="271" t="s">
        <v>884</v>
      </c>
      <c r="G215" s="272" t="s">
        <v>240</v>
      </c>
      <c r="H215" s="273">
        <v>38.600000000000001</v>
      </c>
      <c r="I215" s="274"/>
      <c r="J215" s="275">
        <f>ROUND(I215*H215,2)</f>
        <v>0</v>
      </c>
      <c r="K215" s="271" t="s">
        <v>880</v>
      </c>
      <c r="L215" s="276"/>
      <c r="M215" s="277" t="s">
        <v>19</v>
      </c>
      <c r="N215" s="278" t="s">
        <v>39</v>
      </c>
      <c r="O215" s="87"/>
      <c r="P215" s="216">
        <f>O215*H215</f>
        <v>0</v>
      </c>
      <c r="Q215" s="216">
        <v>1</v>
      </c>
      <c r="R215" s="216">
        <f>Q215*H215</f>
        <v>38.600000000000001</v>
      </c>
      <c r="S215" s="216">
        <v>0</v>
      </c>
      <c r="T215" s="217">
        <f>S215*H215</f>
        <v>0</v>
      </c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R215" s="218" t="s">
        <v>241</v>
      </c>
      <c r="AT215" s="218" t="s">
        <v>222</v>
      </c>
      <c r="AU215" s="218" t="s">
        <v>78</v>
      </c>
      <c r="AY215" s="20" t="s">
        <v>126</v>
      </c>
      <c r="BE215" s="219">
        <f>IF(N215="základní",J215,0)</f>
        <v>0</v>
      </c>
      <c r="BF215" s="219">
        <f>IF(N215="snížená",J215,0)</f>
        <v>0</v>
      </c>
      <c r="BG215" s="219">
        <f>IF(N215="zákl. přenesená",J215,0)</f>
        <v>0</v>
      </c>
      <c r="BH215" s="219">
        <f>IF(N215="sníž. přenesená",J215,0)</f>
        <v>0</v>
      </c>
      <c r="BI215" s="219">
        <f>IF(N215="nulová",J215,0)</f>
        <v>0</v>
      </c>
      <c r="BJ215" s="20" t="s">
        <v>76</v>
      </c>
      <c r="BK215" s="219">
        <f>ROUND(I215*H215,2)</f>
        <v>0</v>
      </c>
      <c r="BL215" s="20" t="s">
        <v>180</v>
      </c>
      <c r="BM215" s="218" t="s">
        <v>983</v>
      </c>
    </row>
    <row r="216" s="13" customFormat="1">
      <c r="A216" s="13"/>
      <c r="B216" s="220"/>
      <c r="C216" s="221"/>
      <c r="D216" s="222" t="s">
        <v>134</v>
      </c>
      <c r="E216" s="223" t="s">
        <v>19</v>
      </c>
      <c r="F216" s="224" t="s">
        <v>965</v>
      </c>
      <c r="G216" s="221"/>
      <c r="H216" s="225">
        <v>38.600000000000001</v>
      </c>
      <c r="I216" s="226"/>
      <c r="J216" s="221"/>
      <c r="K216" s="221"/>
      <c r="L216" s="227"/>
      <c r="M216" s="228"/>
      <c r="N216" s="229"/>
      <c r="O216" s="229"/>
      <c r="P216" s="229"/>
      <c r="Q216" s="229"/>
      <c r="R216" s="229"/>
      <c r="S216" s="229"/>
      <c r="T216" s="230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1" t="s">
        <v>134</v>
      </c>
      <c r="AU216" s="231" t="s">
        <v>78</v>
      </c>
      <c r="AV216" s="13" t="s">
        <v>78</v>
      </c>
      <c r="AW216" s="13" t="s">
        <v>135</v>
      </c>
      <c r="AX216" s="13" t="s">
        <v>76</v>
      </c>
      <c r="AY216" s="231" t="s">
        <v>126</v>
      </c>
    </row>
    <row r="217" s="2" customFormat="1" ht="24.15" customHeight="1">
      <c r="A217" s="41"/>
      <c r="B217" s="42"/>
      <c r="C217" s="269" t="s">
        <v>255</v>
      </c>
      <c r="D217" s="269" t="s">
        <v>222</v>
      </c>
      <c r="E217" s="270" t="s">
        <v>916</v>
      </c>
      <c r="F217" s="271" t="s">
        <v>917</v>
      </c>
      <c r="G217" s="272" t="s">
        <v>240</v>
      </c>
      <c r="H217" s="273">
        <v>4.2000000000000002</v>
      </c>
      <c r="I217" s="274"/>
      <c r="J217" s="275">
        <f>ROUND(I217*H217,2)</f>
        <v>0</v>
      </c>
      <c r="K217" s="271" t="s">
        <v>880</v>
      </c>
      <c r="L217" s="276"/>
      <c r="M217" s="277" t="s">
        <v>19</v>
      </c>
      <c r="N217" s="278" t="s">
        <v>39</v>
      </c>
      <c r="O217" s="87"/>
      <c r="P217" s="216">
        <f>O217*H217</f>
        <v>0</v>
      </c>
      <c r="Q217" s="216">
        <v>1</v>
      </c>
      <c r="R217" s="216">
        <f>Q217*H217</f>
        <v>4.2000000000000002</v>
      </c>
      <c r="S217" s="216">
        <v>0</v>
      </c>
      <c r="T217" s="217">
        <f>S217*H217</f>
        <v>0</v>
      </c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R217" s="218" t="s">
        <v>241</v>
      </c>
      <c r="AT217" s="218" t="s">
        <v>222</v>
      </c>
      <c r="AU217" s="218" t="s">
        <v>78</v>
      </c>
      <c r="AY217" s="20" t="s">
        <v>126</v>
      </c>
      <c r="BE217" s="219">
        <f>IF(N217="základní",J217,0)</f>
        <v>0</v>
      </c>
      <c r="BF217" s="219">
        <f>IF(N217="snížená",J217,0)</f>
        <v>0</v>
      </c>
      <c r="BG217" s="219">
        <f>IF(N217="zákl. přenesená",J217,0)</f>
        <v>0</v>
      </c>
      <c r="BH217" s="219">
        <f>IF(N217="sníž. přenesená",J217,0)</f>
        <v>0</v>
      </c>
      <c r="BI217" s="219">
        <f>IF(N217="nulová",J217,0)</f>
        <v>0</v>
      </c>
      <c r="BJ217" s="20" t="s">
        <v>76</v>
      </c>
      <c r="BK217" s="219">
        <f>ROUND(I217*H217,2)</f>
        <v>0</v>
      </c>
      <c r="BL217" s="20" t="s">
        <v>180</v>
      </c>
      <c r="BM217" s="218" t="s">
        <v>984</v>
      </c>
    </row>
    <row r="218" s="13" customFormat="1">
      <c r="A218" s="13"/>
      <c r="B218" s="220"/>
      <c r="C218" s="221"/>
      <c r="D218" s="222" t="s">
        <v>134</v>
      </c>
      <c r="E218" s="223" t="s">
        <v>19</v>
      </c>
      <c r="F218" s="224" t="s">
        <v>985</v>
      </c>
      <c r="G218" s="221"/>
      <c r="H218" s="225">
        <v>4.2000000000000002</v>
      </c>
      <c r="I218" s="226"/>
      <c r="J218" s="221"/>
      <c r="K218" s="221"/>
      <c r="L218" s="227"/>
      <c r="M218" s="228"/>
      <c r="N218" s="229"/>
      <c r="O218" s="229"/>
      <c r="P218" s="229"/>
      <c r="Q218" s="229"/>
      <c r="R218" s="229"/>
      <c r="S218" s="229"/>
      <c r="T218" s="230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1" t="s">
        <v>134</v>
      </c>
      <c r="AU218" s="231" t="s">
        <v>78</v>
      </c>
      <c r="AV218" s="13" t="s">
        <v>78</v>
      </c>
      <c r="AW218" s="13" t="s">
        <v>135</v>
      </c>
      <c r="AX218" s="13" t="s">
        <v>76</v>
      </c>
      <c r="AY218" s="231" t="s">
        <v>126</v>
      </c>
    </row>
    <row r="219" s="2" customFormat="1" ht="24.15" customHeight="1">
      <c r="A219" s="41"/>
      <c r="B219" s="42"/>
      <c r="C219" s="269" t="s">
        <v>347</v>
      </c>
      <c r="D219" s="269" t="s">
        <v>222</v>
      </c>
      <c r="E219" s="270" t="s">
        <v>889</v>
      </c>
      <c r="F219" s="271" t="s">
        <v>890</v>
      </c>
      <c r="G219" s="272" t="s">
        <v>240</v>
      </c>
      <c r="H219" s="273">
        <v>6</v>
      </c>
      <c r="I219" s="274"/>
      <c r="J219" s="275">
        <f>ROUND(I219*H219,2)</f>
        <v>0</v>
      </c>
      <c r="K219" s="271" t="s">
        <v>880</v>
      </c>
      <c r="L219" s="276"/>
      <c r="M219" s="277" t="s">
        <v>19</v>
      </c>
      <c r="N219" s="278" t="s">
        <v>39</v>
      </c>
      <c r="O219" s="87"/>
      <c r="P219" s="216">
        <f>O219*H219</f>
        <v>0</v>
      </c>
      <c r="Q219" s="216">
        <v>1</v>
      </c>
      <c r="R219" s="216">
        <f>Q219*H219</f>
        <v>6</v>
      </c>
      <c r="S219" s="216">
        <v>0</v>
      </c>
      <c r="T219" s="217">
        <f>S219*H219</f>
        <v>0</v>
      </c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R219" s="218" t="s">
        <v>241</v>
      </c>
      <c r="AT219" s="218" t="s">
        <v>222</v>
      </c>
      <c r="AU219" s="218" t="s">
        <v>78</v>
      </c>
      <c r="AY219" s="20" t="s">
        <v>126</v>
      </c>
      <c r="BE219" s="219">
        <f>IF(N219="základní",J219,0)</f>
        <v>0</v>
      </c>
      <c r="BF219" s="219">
        <f>IF(N219="snížená",J219,0)</f>
        <v>0</v>
      </c>
      <c r="BG219" s="219">
        <f>IF(N219="zákl. přenesená",J219,0)</f>
        <v>0</v>
      </c>
      <c r="BH219" s="219">
        <f>IF(N219="sníž. přenesená",J219,0)</f>
        <v>0</v>
      </c>
      <c r="BI219" s="219">
        <f>IF(N219="nulová",J219,0)</f>
        <v>0</v>
      </c>
      <c r="BJ219" s="20" t="s">
        <v>76</v>
      </c>
      <c r="BK219" s="219">
        <f>ROUND(I219*H219,2)</f>
        <v>0</v>
      </c>
      <c r="BL219" s="20" t="s">
        <v>180</v>
      </c>
      <c r="BM219" s="218" t="s">
        <v>986</v>
      </c>
    </row>
    <row r="220" s="13" customFormat="1">
      <c r="A220" s="13"/>
      <c r="B220" s="220"/>
      <c r="C220" s="221"/>
      <c r="D220" s="222" t="s">
        <v>134</v>
      </c>
      <c r="E220" s="223" t="s">
        <v>19</v>
      </c>
      <c r="F220" s="224" t="s">
        <v>987</v>
      </c>
      <c r="G220" s="221"/>
      <c r="H220" s="225">
        <v>3</v>
      </c>
      <c r="I220" s="226"/>
      <c r="J220" s="221"/>
      <c r="K220" s="221"/>
      <c r="L220" s="227"/>
      <c r="M220" s="228"/>
      <c r="N220" s="229"/>
      <c r="O220" s="229"/>
      <c r="P220" s="229"/>
      <c r="Q220" s="229"/>
      <c r="R220" s="229"/>
      <c r="S220" s="229"/>
      <c r="T220" s="230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1" t="s">
        <v>134</v>
      </c>
      <c r="AU220" s="231" t="s">
        <v>78</v>
      </c>
      <c r="AV220" s="13" t="s">
        <v>78</v>
      </c>
      <c r="AW220" s="13" t="s">
        <v>135</v>
      </c>
      <c r="AX220" s="13" t="s">
        <v>68</v>
      </c>
      <c r="AY220" s="231" t="s">
        <v>126</v>
      </c>
    </row>
    <row r="221" s="13" customFormat="1">
      <c r="A221" s="13"/>
      <c r="B221" s="220"/>
      <c r="C221" s="221"/>
      <c r="D221" s="222" t="s">
        <v>134</v>
      </c>
      <c r="E221" s="223" t="s">
        <v>19</v>
      </c>
      <c r="F221" s="224" t="s">
        <v>988</v>
      </c>
      <c r="G221" s="221"/>
      <c r="H221" s="225">
        <v>3</v>
      </c>
      <c r="I221" s="226"/>
      <c r="J221" s="221"/>
      <c r="K221" s="221"/>
      <c r="L221" s="227"/>
      <c r="M221" s="228"/>
      <c r="N221" s="229"/>
      <c r="O221" s="229"/>
      <c r="P221" s="229"/>
      <c r="Q221" s="229"/>
      <c r="R221" s="229"/>
      <c r="S221" s="229"/>
      <c r="T221" s="230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1" t="s">
        <v>134</v>
      </c>
      <c r="AU221" s="231" t="s">
        <v>78</v>
      </c>
      <c r="AV221" s="13" t="s">
        <v>78</v>
      </c>
      <c r="AW221" s="13" t="s">
        <v>135</v>
      </c>
      <c r="AX221" s="13" t="s">
        <v>68</v>
      </c>
      <c r="AY221" s="231" t="s">
        <v>126</v>
      </c>
    </row>
    <row r="222" s="16" customFormat="1">
      <c r="A222" s="16"/>
      <c r="B222" s="253"/>
      <c r="C222" s="254"/>
      <c r="D222" s="222" t="s">
        <v>134</v>
      </c>
      <c r="E222" s="255" t="s">
        <v>19</v>
      </c>
      <c r="F222" s="256" t="s">
        <v>139</v>
      </c>
      <c r="G222" s="254"/>
      <c r="H222" s="257">
        <v>6</v>
      </c>
      <c r="I222" s="258"/>
      <c r="J222" s="254"/>
      <c r="K222" s="254"/>
      <c r="L222" s="259"/>
      <c r="M222" s="260"/>
      <c r="N222" s="261"/>
      <c r="O222" s="261"/>
      <c r="P222" s="261"/>
      <c r="Q222" s="261"/>
      <c r="R222" s="261"/>
      <c r="S222" s="261"/>
      <c r="T222" s="262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T222" s="263" t="s">
        <v>134</v>
      </c>
      <c r="AU222" s="263" t="s">
        <v>78</v>
      </c>
      <c r="AV222" s="16" t="s">
        <v>133</v>
      </c>
      <c r="AW222" s="16" t="s">
        <v>135</v>
      </c>
      <c r="AX222" s="16" t="s">
        <v>76</v>
      </c>
      <c r="AY222" s="263" t="s">
        <v>126</v>
      </c>
    </row>
    <row r="223" s="2" customFormat="1" ht="24.15" customHeight="1">
      <c r="A223" s="41"/>
      <c r="B223" s="42"/>
      <c r="C223" s="269" t="s">
        <v>258</v>
      </c>
      <c r="D223" s="269" t="s">
        <v>222</v>
      </c>
      <c r="E223" s="270" t="s">
        <v>893</v>
      </c>
      <c r="F223" s="271" t="s">
        <v>894</v>
      </c>
      <c r="G223" s="272" t="s">
        <v>240</v>
      </c>
      <c r="H223" s="273">
        <v>1.7</v>
      </c>
      <c r="I223" s="274"/>
      <c r="J223" s="275">
        <f>ROUND(I223*H223,2)</f>
        <v>0</v>
      </c>
      <c r="K223" s="271" t="s">
        <v>880</v>
      </c>
      <c r="L223" s="276"/>
      <c r="M223" s="277" t="s">
        <v>19</v>
      </c>
      <c r="N223" s="278" t="s">
        <v>39</v>
      </c>
      <c r="O223" s="87"/>
      <c r="P223" s="216">
        <f>O223*H223</f>
        <v>0</v>
      </c>
      <c r="Q223" s="216">
        <v>1</v>
      </c>
      <c r="R223" s="216">
        <f>Q223*H223</f>
        <v>1.7</v>
      </c>
      <c r="S223" s="216">
        <v>0</v>
      </c>
      <c r="T223" s="217">
        <f>S223*H223</f>
        <v>0</v>
      </c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R223" s="218" t="s">
        <v>241</v>
      </c>
      <c r="AT223" s="218" t="s">
        <v>222</v>
      </c>
      <c r="AU223" s="218" t="s">
        <v>78</v>
      </c>
      <c r="AY223" s="20" t="s">
        <v>126</v>
      </c>
      <c r="BE223" s="219">
        <f>IF(N223="základní",J223,0)</f>
        <v>0</v>
      </c>
      <c r="BF223" s="219">
        <f>IF(N223="snížená",J223,0)</f>
        <v>0</v>
      </c>
      <c r="BG223" s="219">
        <f>IF(N223="zákl. přenesená",J223,0)</f>
        <v>0</v>
      </c>
      <c r="BH223" s="219">
        <f>IF(N223="sníž. přenesená",J223,0)</f>
        <v>0</v>
      </c>
      <c r="BI223" s="219">
        <f>IF(N223="nulová",J223,0)</f>
        <v>0</v>
      </c>
      <c r="BJ223" s="20" t="s">
        <v>76</v>
      </c>
      <c r="BK223" s="219">
        <f>ROUND(I223*H223,2)</f>
        <v>0</v>
      </c>
      <c r="BL223" s="20" t="s">
        <v>180</v>
      </c>
      <c r="BM223" s="218" t="s">
        <v>989</v>
      </c>
    </row>
    <row r="224" s="2" customFormat="1" ht="16.5" customHeight="1">
      <c r="A224" s="41"/>
      <c r="B224" s="42"/>
      <c r="C224" s="269" t="s">
        <v>361</v>
      </c>
      <c r="D224" s="269" t="s">
        <v>222</v>
      </c>
      <c r="E224" s="270" t="s">
        <v>897</v>
      </c>
      <c r="F224" s="271" t="s">
        <v>898</v>
      </c>
      <c r="G224" s="272" t="s">
        <v>240</v>
      </c>
      <c r="H224" s="273">
        <v>4.9000000000000004</v>
      </c>
      <c r="I224" s="274"/>
      <c r="J224" s="275">
        <f>ROUND(I224*H224,2)</f>
        <v>0</v>
      </c>
      <c r="K224" s="271" t="s">
        <v>880</v>
      </c>
      <c r="L224" s="276"/>
      <c r="M224" s="277" t="s">
        <v>19</v>
      </c>
      <c r="N224" s="278" t="s">
        <v>39</v>
      </c>
      <c r="O224" s="87"/>
      <c r="P224" s="216">
        <f>O224*H224</f>
        <v>0</v>
      </c>
      <c r="Q224" s="216">
        <v>0</v>
      </c>
      <c r="R224" s="216">
        <f>Q224*H224</f>
        <v>0</v>
      </c>
      <c r="S224" s="216">
        <v>0</v>
      </c>
      <c r="T224" s="217">
        <f>S224*H224</f>
        <v>0</v>
      </c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R224" s="218" t="s">
        <v>241</v>
      </c>
      <c r="AT224" s="218" t="s">
        <v>222</v>
      </c>
      <c r="AU224" s="218" t="s">
        <v>78</v>
      </c>
      <c r="AY224" s="20" t="s">
        <v>126</v>
      </c>
      <c r="BE224" s="219">
        <f>IF(N224="základní",J224,0)</f>
        <v>0</v>
      </c>
      <c r="BF224" s="219">
        <f>IF(N224="snížená",J224,0)</f>
        <v>0</v>
      </c>
      <c r="BG224" s="219">
        <f>IF(N224="zákl. přenesená",J224,0)</f>
        <v>0</v>
      </c>
      <c r="BH224" s="219">
        <f>IF(N224="sníž. přenesená",J224,0)</f>
        <v>0</v>
      </c>
      <c r="BI224" s="219">
        <f>IF(N224="nulová",J224,0)</f>
        <v>0</v>
      </c>
      <c r="BJ224" s="20" t="s">
        <v>76</v>
      </c>
      <c r="BK224" s="219">
        <f>ROUND(I224*H224,2)</f>
        <v>0</v>
      </c>
      <c r="BL224" s="20" t="s">
        <v>180</v>
      </c>
      <c r="BM224" s="218" t="s">
        <v>990</v>
      </c>
    </row>
    <row r="225" s="13" customFormat="1">
      <c r="A225" s="13"/>
      <c r="B225" s="220"/>
      <c r="C225" s="221"/>
      <c r="D225" s="222" t="s">
        <v>134</v>
      </c>
      <c r="E225" s="223" t="s">
        <v>19</v>
      </c>
      <c r="F225" s="224" t="s">
        <v>991</v>
      </c>
      <c r="G225" s="221"/>
      <c r="H225" s="225">
        <v>0.59999999999999998</v>
      </c>
      <c r="I225" s="226"/>
      <c r="J225" s="221"/>
      <c r="K225" s="221"/>
      <c r="L225" s="227"/>
      <c r="M225" s="228"/>
      <c r="N225" s="229"/>
      <c r="O225" s="229"/>
      <c r="P225" s="229"/>
      <c r="Q225" s="229"/>
      <c r="R225" s="229"/>
      <c r="S225" s="229"/>
      <c r="T225" s="230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1" t="s">
        <v>134</v>
      </c>
      <c r="AU225" s="231" t="s">
        <v>78</v>
      </c>
      <c r="AV225" s="13" t="s">
        <v>78</v>
      </c>
      <c r="AW225" s="13" t="s">
        <v>135</v>
      </c>
      <c r="AX225" s="13" t="s">
        <v>68</v>
      </c>
      <c r="AY225" s="231" t="s">
        <v>126</v>
      </c>
    </row>
    <row r="226" s="13" customFormat="1">
      <c r="A226" s="13"/>
      <c r="B226" s="220"/>
      <c r="C226" s="221"/>
      <c r="D226" s="222" t="s">
        <v>134</v>
      </c>
      <c r="E226" s="223" t="s">
        <v>19</v>
      </c>
      <c r="F226" s="224" t="s">
        <v>992</v>
      </c>
      <c r="G226" s="221"/>
      <c r="H226" s="225">
        <v>4.2999999999999998</v>
      </c>
      <c r="I226" s="226"/>
      <c r="J226" s="221"/>
      <c r="K226" s="221"/>
      <c r="L226" s="227"/>
      <c r="M226" s="228"/>
      <c r="N226" s="229"/>
      <c r="O226" s="229"/>
      <c r="P226" s="229"/>
      <c r="Q226" s="229"/>
      <c r="R226" s="229"/>
      <c r="S226" s="229"/>
      <c r="T226" s="230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1" t="s">
        <v>134</v>
      </c>
      <c r="AU226" s="231" t="s">
        <v>78</v>
      </c>
      <c r="AV226" s="13" t="s">
        <v>78</v>
      </c>
      <c r="AW226" s="13" t="s">
        <v>135</v>
      </c>
      <c r="AX226" s="13" t="s">
        <v>68</v>
      </c>
      <c r="AY226" s="231" t="s">
        <v>126</v>
      </c>
    </row>
    <row r="227" s="16" customFormat="1">
      <c r="A227" s="16"/>
      <c r="B227" s="253"/>
      <c r="C227" s="254"/>
      <c r="D227" s="222" t="s">
        <v>134</v>
      </c>
      <c r="E227" s="255" t="s">
        <v>19</v>
      </c>
      <c r="F227" s="256" t="s">
        <v>139</v>
      </c>
      <c r="G227" s="254"/>
      <c r="H227" s="257">
        <v>4.9000000000000004</v>
      </c>
      <c r="I227" s="258"/>
      <c r="J227" s="254"/>
      <c r="K227" s="254"/>
      <c r="L227" s="259"/>
      <c r="M227" s="260"/>
      <c r="N227" s="261"/>
      <c r="O227" s="261"/>
      <c r="P227" s="261"/>
      <c r="Q227" s="261"/>
      <c r="R227" s="261"/>
      <c r="S227" s="261"/>
      <c r="T227" s="262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T227" s="263" t="s">
        <v>134</v>
      </c>
      <c r="AU227" s="263" t="s">
        <v>78</v>
      </c>
      <c r="AV227" s="16" t="s">
        <v>133</v>
      </c>
      <c r="AW227" s="16" t="s">
        <v>135</v>
      </c>
      <c r="AX227" s="16" t="s">
        <v>76</v>
      </c>
      <c r="AY227" s="263" t="s">
        <v>126</v>
      </c>
    </row>
    <row r="228" s="12" customFormat="1" ht="22.8" customHeight="1">
      <c r="A228" s="12"/>
      <c r="B228" s="191"/>
      <c r="C228" s="192"/>
      <c r="D228" s="193" t="s">
        <v>67</v>
      </c>
      <c r="E228" s="205" t="s">
        <v>993</v>
      </c>
      <c r="F228" s="205" t="s">
        <v>994</v>
      </c>
      <c r="G228" s="192"/>
      <c r="H228" s="192"/>
      <c r="I228" s="195"/>
      <c r="J228" s="206">
        <f>BK228</f>
        <v>0</v>
      </c>
      <c r="K228" s="192"/>
      <c r="L228" s="197"/>
      <c r="M228" s="198"/>
      <c r="N228" s="199"/>
      <c r="O228" s="199"/>
      <c r="P228" s="200">
        <f>SUM(P229:P245)</f>
        <v>0</v>
      </c>
      <c r="Q228" s="199"/>
      <c r="R228" s="200">
        <f>SUM(R229:R245)</f>
        <v>36.612198000000006</v>
      </c>
      <c r="S228" s="199"/>
      <c r="T228" s="201">
        <f>SUM(T229:T245)</f>
        <v>0</v>
      </c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R228" s="202" t="s">
        <v>78</v>
      </c>
      <c r="AT228" s="203" t="s">
        <v>67</v>
      </c>
      <c r="AU228" s="203" t="s">
        <v>76</v>
      </c>
      <c r="AY228" s="202" t="s">
        <v>126</v>
      </c>
      <c r="BK228" s="204">
        <f>SUM(BK229:BK245)</f>
        <v>0</v>
      </c>
    </row>
    <row r="229" s="2" customFormat="1" ht="16.5" customHeight="1">
      <c r="A229" s="41"/>
      <c r="B229" s="42"/>
      <c r="C229" s="207" t="s">
        <v>262</v>
      </c>
      <c r="D229" s="207" t="s">
        <v>128</v>
      </c>
      <c r="E229" s="208" t="s">
        <v>942</v>
      </c>
      <c r="F229" s="209" t="s">
        <v>943</v>
      </c>
      <c r="G229" s="210" t="s">
        <v>240</v>
      </c>
      <c r="H229" s="211">
        <v>69.400000000000006</v>
      </c>
      <c r="I229" s="212"/>
      <c r="J229" s="213">
        <f>ROUND(I229*H229,2)</f>
        <v>0</v>
      </c>
      <c r="K229" s="209" t="s">
        <v>150</v>
      </c>
      <c r="L229" s="47"/>
      <c r="M229" s="214" t="s">
        <v>19</v>
      </c>
      <c r="N229" s="215" t="s">
        <v>39</v>
      </c>
      <c r="O229" s="87"/>
      <c r="P229" s="216">
        <f>O229*H229</f>
        <v>0</v>
      </c>
      <c r="Q229" s="216">
        <v>5.0000000000000002E-05</v>
      </c>
      <c r="R229" s="216">
        <f>Q229*H229</f>
        <v>0.0034700000000000004</v>
      </c>
      <c r="S229" s="216">
        <v>0</v>
      </c>
      <c r="T229" s="217">
        <f>S229*H229</f>
        <v>0</v>
      </c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R229" s="218" t="s">
        <v>180</v>
      </c>
      <c r="AT229" s="218" t="s">
        <v>128</v>
      </c>
      <c r="AU229" s="218" t="s">
        <v>78</v>
      </c>
      <c r="AY229" s="20" t="s">
        <v>126</v>
      </c>
      <c r="BE229" s="219">
        <f>IF(N229="základní",J229,0)</f>
        <v>0</v>
      </c>
      <c r="BF229" s="219">
        <f>IF(N229="snížená",J229,0)</f>
        <v>0</v>
      </c>
      <c r="BG229" s="219">
        <f>IF(N229="zákl. přenesená",J229,0)</f>
        <v>0</v>
      </c>
      <c r="BH229" s="219">
        <f>IF(N229="sníž. přenesená",J229,0)</f>
        <v>0</v>
      </c>
      <c r="BI229" s="219">
        <f>IF(N229="nulová",J229,0)</f>
        <v>0</v>
      </c>
      <c r="BJ229" s="20" t="s">
        <v>76</v>
      </c>
      <c r="BK229" s="219">
        <f>ROUND(I229*H229,2)</f>
        <v>0</v>
      </c>
      <c r="BL229" s="20" t="s">
        <v>180</v>
      </c>
      <c r="BM229" s="218" t="s">
        <v>995</v>
      </c>
    </row>
    <row r="230" s="2" customFormat="1">
      <c r="A230" s="41"/>
      <c r="B230" s="42"/>
      <c r="C230" s="43"/>
      <c r="D230" s="264" t="s">
        <v>152</v>
      </c>
      <c r="E230" s="43"/>
      <c r="F230" s="265" t="s">
        <v>945</v>
      </c>
      <c r="G230" s="43"/>
      <c r="H230" s="43"/>
      <c r="I230" s="266"/>
      <c r="J230" s="43"/>
      <c r="K230" s="43"/>
      <c r="L230" s="47"/>
      <c r="M230" s="267"/>
      <c r="N230" s="268"/>
      <c r="O230" s="87"/>
      <c r="P230" s="87"/>
      <c r="Q230" s="87"/>
      <c r="R230" s="87"/>
      <c r="S230" s="87"/>
      <c r="T230" s="88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T230" s="20" t="s">
        <v>152</v>
      </c>
      <c r="AU230" s="20" t="s">
        <v>78</v>
      </c>
    </row>
    <row r="231" s="2" customFormat="1" ht="16.5" customHeight="1">
      <c r="A231" s="41"/>
      <c r="B231" s="42"/>
      <c r="C231" s="269" t="s">
        <v>377</v>
      </c>
      <c r="D231" s="269" t="s">
        <v>222</v>
      </c>
      <c r="E231" s="270" t="s">
        <v>960</v>
      </c>
      <c r="F231" s="271" t="s">
        <v>961</v>
      </c>
      <c r="G231" s="272" t="s">
        <v>240</v>
      </c>
      <c r="H231" s="273">
        <v>29.800000000000001</v>
      </c>
      <c r="I231" s="274"/>
      <c r="J231" s="275">
        <f>ROUND(I231*H231,2)</f>
        <v>0</v>
      </c>
      <c r="K231" s="271" t="s">
        <v>880</v>
      </c>
      <c r="L231" s="276"/>
      <c r="M231" s="277" t="s">
        <v>19</v>
      </c>
      <c r="N231" s="278" t="s">
        <v>39</v>
      </c>
      <c r="O231" s="87"/>
      <c r="P231" s="216">
        <f>O231*H231</f>
        <v>0</v>
      </c>
      <c r="Q231" s="216">
        <v>0.010359999999999999</v>
      </c>
      <c r="R231" s="216">
        <f>Q231*H231</f>
        <v>0.308728</v>
      </c>
      <c r="S231" s="216">
        <v>0</v>
      </c>
      <c r="T231" s="217">
        <f>S231*H231</f>
        <v>0</v>
      </c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R231" s="218" t="s">
        <v>241</v>
      </c>
      <c r="AT231" s="218" t="s">
        <v>222</v>
      </c>
      <c r="AU231" s="218" t="s">
        <v>78</v>
      </c>
      <c r="AY231" s="20" t="s">
        <v>126</v>
      </c>
      <c r="BE231" s="219">
        <f>IF(N231="základní",J231,0)</f>
        <v>0</v>
      </c>
      <c r="BF231" s="219">
        <f>IF(N231="snížená",J231,0)</f>
        <v>0</v>
      </c>
      <c r="BG231" s="219">
        <f>IF(N231="zákl. přenesená",J231,0)</f>
        <v>0</v>
      </c>
      <c r="BH231" s="219">
        <f>IF(N231="sníž. přenesená",J231,0)</f>
        <v>0</v>
      </c>
      <c r="BI231" s="219">
        <f>IF(N231="nulová",J231,0)</f>
        <v>0</v>
      </c>
      <c r="BJ231" s="20" t="s">
        <v>76</v>
      </c>
      <c r="BK231" s="219">
        <f>ROUND(I231*H231,2)</f>
        <v>0</v>
      </c>
      <c r="BL231" s="20" t="s">
        <v>180</v>
      </c>
      <c r="BM231" s="218" t="s">
        <v>996</v>
      </c>
    </row>
    <row r="232" s="13" customFormat="1">
      <c r="A232" s="13"/>
      <c r="B232" s="220"/>
      <c r="C232" s="221"/>
      <c r="D232" s="222" t="s">
        <v>134</v>
      </c>
      <c r="E232" s="223" t="s">
        <v>19</v>
      </c>
      <c r="F232" s="224" t="s">
        <v>997</v>
      </c>
      <c r="G232" s="221"/>
      <c r="H232" s="225">
        <v>29.800000000000001</v>
      </c>
      <c r="I232" s="226"/>
      <c r="J232" s="221"/>
      <c r="K232" s="221"/>
      <c r="L232" s="227"/>
      <c r="M232" s="228"/>
      <c r="N232" s="229"/>
      <c r="O232" s="229"/>
      <c r="P232" s="229"/>
      <c r="Q232" s="229"/>
      <c r="R232" s="229"/>
      <c r="S232" s="229"/>
      <c r="T232" s="230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1" t="s">
        <v>134</v>
      </c>
      <c r="AU232" s="231" t="s">
        <v>78</v>
      </c>
      <c r="AV232" s="13" t="s">
        <v>78</v>
      </c>
      <c r="AW232" s="13" t="s">
        <v>135</v>
      </c>
      <c r="AX232" s="13" t="s">
        <v>76</v>
      </c>
      <c r="AY232" s="231" t="s">
        <v>126</v>
      </c>
    </row>
    <row r="233" s="2" customFormat="1" ht="24.15" customHeight="1">
      <c r="A233" s="41"/>
      <c r="B233" s="42"/>
      <c r="C233" s="269" t="s">
        <v>267</v>
      </c>
      <c r="D233" s="269" t="s">
        <v>222</v>
      </c>
      <c r="E233" s="270" t="s">
        <v>883</v>
      </c>
      <c r="F233" s="271" t="s">
        <v>884</v>
      </c>
      <c r="G233" s="272" t="s">
        <v>240</v>
      </c>
      <c r="H233" s="273">
        <v>19.300000000000001</v>
      </c>
      <c r="I233" s="274"/>
      <c r="J233" s="275">
        <f>ROUND(I233*H233,2)</f>
        <v>0</v>
      </c>
      <c r="K233" s="271" t="s">
        <v>880</v>
      </c>
      <c r="L233" s="276"/>
      <c r="M233" s="277" t="s">
        <v>19</v>
      </c>
      <c r="N233" s="278" t="s">
        <v>39</v>
      </c>
      <c r="O233" s="87"/>
      <c r="P233" s="216">
        <f>O233*H233</f>
        <v>0</v>
      </c>
      <c r="Q233" s="216">
        <v>1</v>
      </c>
      <c r="R233" s="216">
        <f>Q233*H233</f>
        <v>19.300000000000001</v>
      </c>
      <c r="S233" s="216">
        <v>0</v>
      </c>
      <c r="T233" s="217">
        <f>S233*H233</f>
        <v>0</v>
      </c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R233" s="218" t="s">
        <v>241</v>
      </c>
      <c r="AT233" s="218" t="s">
        <v>222</v>
      </c>
      <c r="AU233" s="218" t="s">
        <v>78</v>
      </c>
      <c r="AY233" s="20" t="s">
        <v>126</v>
      </c>
      <c r="BE233" s="219">
        <f>IF(N233="základní",J233,0)</f>
        <v>0</v>
      </c>
      <c r="BF233" s="219">
        <f>IF(N233="snížená",J233,0)</f>
        <v>0</v>
      </c>
      <c r="BG233" s="219">
        <f>IF(N233="zákl. přenesená",J233,0)</f>
        <v>0</v>
      </c>
      <c r="BH233" s="219">
        <f>IF(N233="sníž. přenesená",J233,0)</f>
        <v>0</v>
      </c>
      <c r="BI233" s="219">
        <f>IF(N233="nulová",J233,0)</f>
        <v>0</v>
      </c>
      <c r="BJ233" s="20" t="s">
        <v>76</v>
      </c>
      <c r="BK233" s="219">
        <f>ROUND(I233*H233,2)</f>
        <v>0</v>
      </c>
      <c r="BL233" s="20" t="s">
        <v>180</v>
      </c>
      <c r="BM233" s="218" t="s">
        <v>998</v>
      </c>
    </row>
    <row r="234" s="13" customFormat="1">
      <c r="A234" s="13"/>
      <c r="B234" s="220"/>
      <c r="C234" s="221"/>
      <c r="D234" s="222" t="s">
        <v>134</v>
      </c>
      <c r="E234" s="223" t="s">
        <v>19</v>
      </c>
      <c r="F234" s="224" t="s">
        <v>999</v>
      </c>
      <c r="G234" s="221"/>
      <c r="H234" s="225">
        <v>19.300000000000001</v>
      </c>
      <c r="I234" s="226"/>
      <c r="J234" s="221"/>
      <c r="K234" s="221"/>
      <c r="L234" s="227"/>
      <c r="M234" s="228"/>
      <c r="N234" s="229"/>
      <c r="O234" s="229"/>
      <c r="P234" s="229"/>
      <c r="Q234" s="229"/>
      <c r="R234" s="229"/>
      <c r="S234" s="229"/>
      <c r="T234" s="230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31" t="s">
        <v>134</v>
      </c>
      <c r="AU234" s="231" t="s">
        <v>78</v>
      </c>
      <c r="AV234" s="13" t="s">
        <v>78</v>
      </c>
      <c r="AW234" s="13" t="s">
        <v>135</v>
      </c>
      <c r="AX234" s="13" t="s">
        <v>76</v>
      </c>
      <c r="AY234" s="231" t="s">
        <v>126</v>
      </c>
    </row>
    <row r="235" s="2" customFormat="1" ht="24.15" customHeight="1">
      <c r="A235" s="41"/>
      <c r="B235" s="42"/>
      <c r="C235" s="269" t="s">
        <v>387</v>
      </c>
      <c r="D235" s="269" t="s">
        <v>222</v>
      </c>
      <c r="E235" s="270" t="s">
        <v>916</v>
      </c>
      <c r="F235" s="271" t="s">
        <v>917</v>
      </c>
      <c r="G235" s="272" t="s">
        <v>240</v>
      </c>
      <c r="H235" s="273">
        <v>8.4000000000000004</v>
      </c>
      <c r="I235" s="274"/>
      <c r="J235" s="275">
        <f>ROUND(I235*H235,2)</f>
        <v>0</v>
      </c>
      <c r="K235" s="271" t="s">
        <v>880</v>
      </c>
      <c r="L235" s="276"/>
      <c r="M235" s="277" t="s">
        <v>19</v>
      </c>
      <c r="N235" s="278" t="s">
        <v>39</v>
      </c>
      <c r="O235" s="87"/>
      <c r="P235" s="216">
        <f>O235*H235</f>
        <v>0</v>
      </c>
      <c r="Q235" s="216">
        <v>1</v>
      </c>
      <c r="R235" s="216">
        <f>Q235*H235</f>
        <v>8.4000000000000004</v>
      </c>
      <c r="S235" s="216">
        <v>0</v>
      </c>
      <c r="T235" s="217">
        <f>S235*H235</f>
        <v>0</v>
      </c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R235" s="218" t="s">
        <v>241</v>
      </c>
      <c r="AT235" s="218" t="s">
        <v>222</v>
      </c>
      <c r="AU235" s="218" t="s">
        <v>78</v>
      </c>
      <c r="AY235" s="20" t="s">
        <v>126</v>
      </c>
      <c r="BE235" s="219">
        <f>IF(N235="základní",J235,0)</f>
        <v>0</v>
      </c>
      <c r="BF235" s="219">
        <f>IF(N235="snížená",J235,0)</f>
        <v>0</v>
      </c>
      <c r="BG235" s="219">
        <f>IF(N235="zákl. přenesená",J235,0)</f>
        <v>0</v>
      </c>
      <c r="BH235" s="219">
        <f>IF(N235="sníž. přenesená",J235,0)</f>
        <v>0</v>
      </c>
      <c r="BI235" s="219">
        <f>IF(N235="nulová",J235,0)</f>
        <v>0</v>
      </c>
      <c r="BJ235" s="20" t="s">
        <v>76</v>
      </c>
      <c r="BK235" s="219">
        <f>ROUND(I235*H235,2)</f>
        <v>0</v>
      </c>
      <c r="BL235" s="20" t="s">
        <v>180</v>
      </c>
      <c r="BM235" s="218" t="s">
        <v>1000</v>
      </c>
    </row>
    <row r="236" s="13" customFormat="1">
      <c r="A236" s="13"/>
      <c r="B236" s="220"/>
      <c r="C236" s="221"/>
      <c r="D236" s="222" t="s">
        <v>134</v>
      </c>
      <c r="E236" s="223" t="s">
        <v>19</v>
      </c>
      <c r="F236" s="224" t="s">
        <v>919</v>
      </c>
      <c r="G236" s="221"/>
      <c r="H236" s="225">
        <v>8.4000000000000004</v>
      </c>
      <c r="I236" s="226"/>
      <c r="J236" s="221"/>
      <c r="K236" s="221"/>
      <c r="L236" s="227"/>
      <c r="M236" s="228"/>
      <c r="N236" s="229"/>
      <c r="O236" s="229"/>
      <c r="P236" s="229"/>
      <c r="Q236" s="229"/>
      <c r="R236" s="229"/>
      <c r="S236" s="229"/>
      <c r="T236" s="230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31" t="s">
        <v>134</v>
      </c>
      <c r="AU236" s="231" t="s">
        <v>78</v>
      </c>
      <c r="AV236" s="13" t="s">
        <v>78</v>
      </c>
      <c r="AW236" s="13" t="s">
        <v>135</v>
      </c>
      <c r="AX236" s="13" t="s">
        <v>76</v>
      </c>
      <c r="AY236" s="231" t="s">
        <v>126</v>
      </c>
    </row>
    <row r="237" s="2" customFormat="1" ht="24.15" customHeight="1">
      <c r="A237" s="41"/>
      <c r="B237" s="42"/>
      <c r="C237" s="269" t="s">
        <v>271</v>
      </c>
      <c r="D237" s="269" t="s">
        <v>222</v>
      </c>
      <c r="E237" s="270" t="s">
        <v>889</v>
      </c>
      <c r="F237" s="271" t="s">
        <v>890</v>
      </c>
      <c r="G237" s="272" t="s">
        <v>240</v>
      </c>
      <c r="H237" s="273">
        <v>6.9000000000000004</v>
      </c>
      <c r="I237" s="274"/>
      <c r="J237" s="275">
        <f>ROUND(I237*H237,2)</f>
        <v>0</v>
      </c>
      <c r="K237" s="271" t="s">
        <v>880</v>
      </c>
      <c r="L237" s="276"/>
      <c r="M237" s="277" t="s">
        <v>19</v>
      </c>
      <c r="N237" s="278" t="s">
        <v>39</v>
      </c>
      <c r="O237" s="87"/>
      <c r="P237" s="216">
        <f>O237*H237</f>
        <v>0</v>
      </c>
      <c r="Q237" s="216">
        <v>1</v>
      </c>
      <c r="R237" s="216">
        <f>Q237*H237</f>
        <v>6.9000000000000004</v>
      </c>
      <c r="S237" s="216">
        <v>0</v>
      </c>
      <c r="T237" s="217">
        <f>S237*H237</f>
        <v>0</v>
      </c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R237" s="218" t="s">
        <v>241</v>
      </c>
      <c r="AT237" s="218" t="s">
        <v>222</v>
      </c>
      <c r="AU237" s="218" t="s">
        <v>78</v>
      </c>
      <c r="AY237" s="20" t="s">
        <v>126</v>
      </c>
      <c r="BE237" s="219">
        <f>IF(N237="základní",J237,0)</f>
        <v>0</v>
      </c>
      <c r="BF237" s="219">
        <f>IF(N237="snížená",J237,0)</f>
        <v>0</v>
      </c>
      <c r="BG237" s="219">
        <f>IF(N237="zákl. přenesená",J237,0)</f>
        <v>0</v>
      </c>
      <c r="BH237" s="219">
        <f>IF(N237="sníž. přenesená",J237,0)</f>
        <v>0</v>
      </c>
      <c r="BI237" s="219">
        <f>IF(N237="nulová",J237,0)</f>
        <v>0</v>
      </c>
      <c r="BJ237" s="20" t="s">
        <v>76</v>
      </c>
      <c r="BK237" s="219">
        <f>ROUND(I237*H237,2)</f>
        <v>0</v>
      </c>
      <c r="BL237" s="20" t="s">
        <v>180</v>
      </c>
      <c r="BM237" s="218" t="s">
        <v>1001</v>
      </c>
    </row>
    <row r="238" s="13" customFormat="1">
      <c r="A238" s="13"/>
      <c r="B238" s="220"/>
      <c r="C238" s="221"/>
      <c r="D238" s="222" t="s">
        <v>134</v>
      </c>
      <c r="E238" s="223" t="s">
        <v>19</v>
      </c>
      <c r="F238" s="224" t="s">
        <v>967</v>
      </c>
      <c r="G238" s="221"/>
      <c r="H238" s="225">
        <v>2.3999999999999999</v>
      </c>
      <c r="I238" s="226"/>
      <c r="J238" s="221"/>
      <c r="K238" s="221"/>
      <c r="L238" s="227"/>
      <c r="M238" s="228"/>
      <c r="N238" s="229"/>
      <c r="O238" s="229"/>
      <c r="P238" s="229"/>
      <c r="Q238" s="229"/>
      <c r="R238" s="229"/>
      <c r="S238" s="229"/>
      <c r="T238" s="230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1" t="s">
        <v>134</v>
      </c>
      <c r="AU238" s="231" t="s">
        <v>78</v>
      </c>
      <c r="AV238" s="13" t="s">
        <v>78</v>
      </c>
      <c r="AW238" s="13" t="s">
        <v>135</v>
      </c>
      <c r="AX238" s="13" t="s">
        <v>68</v>
      </c>
      <c r="AY238" s="231" t="s">
        <v>126</v>
      </c>
    </row>
    <row r="239" s="13" customFormat="1">
      <c r="A239" s="13"/>
      <c r="B239" s="220"/>
      <c r="C239" s="221"/>
      <c r="D239" s="222" t="s">
        <v>134</v>
      </c>
      <c r="E239" s="223" t="s">
        <v>19</v>
      </c>
      <c r="F239" s="224" t="s">
        <v>968</v>
      </c>
      <c r="G239" s="221"/>
      <c r="H239" s="225">
        <v>4.5</v>
      </c>
      <c r="I239" s="226"/>
      <c r="J239" s="221"/>
      <c r="K239" s="221"/>
      <c r="L239" s="227"/>
      <c r="M239" s="228"/>
      <c r="N239" s="229"/>
      <c r="O239" s="229"/>
      <c r="P239" s="229"/>
      <c r="Q239" s="229"/>
      <c r="R239" s="229"/>
      <c r="S239" s="229"/>
      <c r="T239" s="230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1" t="s">
        <v>134</v>
      </c>
      <c r="AU239" s="231" t="s">
        <v>78</v>
      </c>
      <c r="AV239" s="13" t="s">
        <v>78</v>
      </c>
      <c r="AW239" s="13" t="s">
        <v>135</v>
      </c>
      <c r="AX239" s="13" t="s">
        <v>68</v>
      </c>
      <c r="AY239" s="231" t="s">
        <v>126</v>
      </c>
    </row>
    <row r="240" s="16" customFormat="1">
      <c r="A240" s="16"/>
      <c r="B240" s="253"/>
      <c r="C240" s="254"/>
      <c r="D240" s="222" t="s">
        <v>134</v>
      </c>
      <c r="E240" s="255" t="s">
        <v>19</v>
      </c>
      <c r="F240" s="256" t="s">
        <v>139</v>
      </c>
      <c r="G240" s="254"/>
      <c r="H240" s="257">
        <v>6.9000000000000004</v>
      </c>
      <c r="I240" s="258"/>
      <c r="J240" s="254"/>
      <c r="K240" s="254"/>
      <c r="L240" s="259"/>
      <c r="M240" s="260"/>
      <c r="N240" s="261"/>
      <c r="O240" s="261"/>
      <c r="P240" s="261"/>
      <c r="Q240" s="261"/>
      <c r="R240" s="261"/>
      <c r="S240" s="261"/>
      <c r="T240" s="262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T240" s="263" t="s">
        <v>134</v>
      </c>
      <c r="AU240" s="263" t="s">
        <v>78</v>
      </c>
      <c r="AV240" s="16" t="s">
        <v>133</v>
      </c>
      <c r="AW240" s="16" t="s">
        <v>135</v>
      </c>
      <c r="AX240" s="16" t="s">
        <v>76</v>
      </c>
      <c r="AY240" s="263" t="s">
        <v>126</v>
      </c>
    </row>
    <row r="241" s="2" customFormat="1" ht="24.15" customHeight="1">
      <c r="A241" s="41"/>
      <c r="B241" s="42"/>
      <c r="C241" s="269" t="s">
        <v>398</v>
      </c>
      <c r="D241" s="269" t="s">
        <v>222</v>
      </c>
      <c r="E241" s="270" t="s">
        <v>893</v>
      </c>
      <c r="F241" s="271" t="s">
        <v>894</v>
      </c>
      <c r="G241" s="272" t="s">
        <v>240</v>
      </c>
      <c r="H241" s="273">
        <v>1.7</v>
      </c>
      <c r="I241" s="274"/>
      <c r="J241" s="275">
        <f>ROUND(I241*H241,2)</f>
        <v>0</v>
      </c>
      <c r="K241" s="271" t="s">
        <v>880</v>
      </c>
      <c r="L241" s="276"/>
      <c r="M241" s="277" t="s">
        <v>19</v>
      </c>
      <c r="N241" s="278" t="s">
        <v>39</v>
      </c>
      <c r="O241" s="87"/>
      <c r="P241" s="216">
        <f>O241*H241</f>
        <v>0</v>
      </c>
      <c r="Q241" s="216">
        <v>1</v>
      </c>
      <c r="R241" s="216">
        <f>Q241*H241</f>
        <v>1.7</v>
      </c>
      <c r="S241" s="216">
        <v>0</v>
      </c>
      <c r="T241" s="217">
        <f>S241*H241</f>
        <v>0</v>
      </c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R241" s="218" t="s">
        <v>241</v>
      </c>
      <c r="AT241" s="218" t="s">
        <v>222</v>
      </c>
      <c r="AU241" s="218" t="s">
        <v>78</v>
      </c>
      <c r="AY241" s="20" t="s">
        <v>126</v>
      </c>
      <c r="BE241" s="219">
        <f>IF(N241="základní",J241,0)</f>
        <v>0</v>
      </c>
      <c r="BF241" s="219">
        <f>IF(N241="snížená",J241,0)</f>
        <v>0</v>
      </c>
      <c r="BG241" s="219">
        <f>IF(N241="zákl. přenesená",J241,0)</f>
        <v>0</v>
      </c>
      <c r="BH241" s="219">
        <f>IF(N241="sníž. přenesená",J241,0)</f>
        <v>0</v>
      </c>
      <c r="BI241" s="219">
        <f>IF(N241="nulová",J241,0)</f>
        <v>0</v>
      </c>
      <c r="BJ241" s="20" t="s">
        <v>76</v>
      </c>
      <c r="BK241" s="219">
        <f>ROUND(I241*H241,2)</f>
        <v>0</v>
      </c>
      <c r="BL241" s="20" t="s">
        <v>180</v>
      </c>
      <c r="BM241" s="218" t="s">
        <v>1002</v>
      </c>
    </row>
    <row r="242" s="2" customFormat="1" ht="16.5" customHeight="1">
      <c r="A242" s="41"/>
      <c r="B242" s="42"/>
      <c r="C242" s="269" t="s">
        <v>275</v>
      </c>
      <c r="D242" s="269" t="s">
        <v>222</v>
      </c>
      <c r="E242" s="270" t="s">
        <v>897</v>
      </c>
      <c r="F242" s="271" t="s">
        <v>898</v>
      </c>
      <c r="G242" s="272" t="s">
        <v>240</v>
      </c>
      <c r="H242" s="273">
        <v>3.2999999999999998</v>
      </c>
      <c r="I242" s="274"/>
      <c r="J242" s="275">
        <f>ROUND(I242*H242,2)</f>
        <v>0</v>
      </c>
      <c r="K242" s="271" t="s">
        <v>880</v>
      </c>
      <c r="L242" s="276"/>
      <c r="M242" s="277" t="s">
        <v>19</v>
      </c>
      <c r="N242" s="278" t="s">
        <v>39</v>
      </c>
      <c r="O242" s="87"/>
      <c r="P242" s="216">
        <f>O242*H242</f>
        <v>0</v>
      </c>
      <c r="Q242" s="216">
        <v>0</v>
      </c>
      <c r="R242" s="216">
        <f>Q242*H242</f>
        <v>0</v>
      </c>
      <c r="S242" s="216">
        <v>0</v>
      </c>
      <c r="T242" s="217">
        <f>S242*H242</f>
        <v>0</v>
      </c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R242" s="218" t="s">
        <v>241</v>
      </c>
      <c r="AT242" s="218" t="s">
        <v>222</v>
      </c>
      <c r="AU242" s="218" t="s">
        <v>78</v>
      </c>
      <c r="AY242" s="20" t="s">
        <v>126</v>
      </c>
      <c r="BE242" s="219">
        <f>IF(N242="základní",J242,0)</f>
        <v>0</v>
      </c>
      <c r="BF242" s="219">
        <f>IF(N242="snížená",J242,0)</f>
        <v>0</v>
      </c>
      <c r="BG242" s="219">
        <f>IF(N242="zákl. přenesená",J242,0)</f>
        <v>0</v>
      </c>
      <c r="BH242" s="219">
        <f>IF(N242="sníž. přenesená",J242,0)</f>
        <v>0</v>
      </c>
      <c r="BI242" s="219">
        <f>IF(N242="nulová",J242,0)</f>
        <v>0</v>
      </c>
      <c r="BJ242" s="20" t="s">
        <v>76</v>
      </c>
      <c r="BK242" s="219">
        <f>ROUND(I242*H242,2)</f>
        <v>0</v>
      </c>
      <c r="BL242" s="20" t="s">
        <v>180</v>
      </c>
      <c r="BM242" s="218" t="s">
        <v>1003</v>
      </c>
    </row>
    <row r="243" s="13" customFormat="1">
      <c r="A243" s="13"/>
      <c r="B243" s="220"/>
      <c r="C243" s="221"/>
      <c r="D243" s="222" t="s">
        <v>134</v>
      </c>
      <c r="E243" s="223" t="s">
        <v>19</v>
      </c>
      <c r="F243" s="224" t="s">
        <v>991</v>
      </c>
      <c r="G243" s="221"/>
      <c r="H243" s="225">
        <v>0.59999999999999998</v>
      </c>
      <c r="I243" s="226"/>
      <c r="J243" s="221"/>
      <c r="K243" s="221"/>
      <c r="L243" s="227"/>
      <c r="M243" s="228"/>
      <c r="N243" s="229"/>
      <c r="O243" s="229"/>
      <c r="P243" s="229"/>
      <c r="Q243" s="229"/>
      <c r="R243" s="229"/>
      <c r="S243" s="229"/>
      <c r="T243" s="230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1" t="s">
        <v>134</v>
      </c>
      <c r="AU243" s="231" t="s">
        <v>78</v>
      </c>
      <c r="AV243" s="13" t="s">
        <v>78</v>
      </c>
      <c r="AW243" s="13" t="s">
        <v>135</v>
      </c>
      <c r="AX243" s="13" t="s">
        <v>68</v>
      </c>
      <c r="AY243" s="231" t="s">
        <v>126</v>
      </c>
    </row>
    <row r="244" s="13" customFormat="1">
      <c r="A244" s="13"/>
      <c r="B244" s="220"/>
      <c r="C244" s="221"/>
      <c r="D244" s="222" t="s">
        <v>134</v>
      </c>
      <c r="E244" s="223" t="s">
        <v>19</v>
      </c>
      <c r="F244" s="224" t="s">
        <v>972</v>
      </c>
      <c r="G244" s="221"/>
      <c r="H244" s="225">
        <v>2.7000000000000002</v>
      </c>
      <c r="I244" s="226"/>
      <c r="J244" s="221"/>
      <c r="K244" s="221"/>
      <c r="L244" s="227"/>
      <c r="M244" s="228"/>
      <c r="N244" s="229"/>
      <c r="O244" s="229"/>
      <c r="P244" s="229"/>
      <c r="Q244" s="229"/>
      <c r="R244" s="229"/>
      <c r="S244" s="229"/>
      <c r="T244" s="230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31" t="s">
        <v>134</v>
      </c>
      <c r="AU244" s="231" t="s">
        <v>78</v>
      </c>
      <c r="AV244" s="13" t="s">
        <v>78</v>
      </c>
      <c r="AW244" s="13" t="s">
        <v>135</v>
      </c>
      <c r="AX244" s="13" t="s">
        <v>68</v>
      </c>
      <c r="AY244" s="231" t="s">
        <v>126</v>
      </c>
    </row>
    <row r="245" s="16" customFormat="1">
      <c r="A245" s="16"/>
      <c r="B245" s="253"/>
      <c r="C245" s="254"/>
      <c r="D245" s="222" t="s">
        <v>134</v>
      </c>
      <c r="E245" s="255" t="s">
        <v>19</v>
      </c>
      <c r="F245" s="256" t="s">
        <v>139</v>
      </c>
      <c r="G245" s="254"/>
      <c r="H245" s="257">
        <v>3.2999999999999998</v>
      </c>
      <c r="I245" s="258"/>
      <c r="J245" s="254"/>
      <c r="K245" s="254"/>
      <c r="L245" s="259"/>
      <c r="M245" s="260"/>
      <c r="N245" s="261"/>
      <c r="O245" s="261"/>
      <c r="P245" s="261"/>
      <c r="Q245" s="261"/>
      <c r="R245" s="261"/>
      <c r="S245" s="261"/>
      <c r="T245" s="262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T245" s="263" t="s">
        <v>134</v>
      </c>
      <c r="AU245" s="263" t="s">
        <v>78</v>
      </c>
      <c r="AV245" s="16" t="s">
        <v>133</v>
      </c>
      <c r="AW245" s="16" t="s">
        <v>135</v>
      </c>
      <c r="AX245" s="16" t="s">
        <v>76</v>
      </c>
      <c r="AY245" s="263" t="s">
        <v>126</v>
      </c>
    </row>
    <row r="246" s="12" customFormat="1" ht="22.8" customHeight="1">
      <c r="A246" s="12"/>
      <c r="B246" s="191"/>
      <c r="C246" s="192"/>
      <c r="D246" s="193" t="s">
        <v>67</v>
      </c>
      <c r="E246" s="205" t="s">
        <v>1004</v>
      </c>
      <c r="F246" s="205" t="s">
        <v>1005</v>
      </c>
      <c r="G246" s="192"/>
      <c r="H246" s="192"/>
      <c r="I246" s="195"/>
      <c r="J246" s="206">
        <f>BK246</f>
        <v>0</v>
      </c>
      <c r="K246" s="192"/>
      <c r="L246" s="197"/>
      <c r="M246" s="198"/>
      <c r="N246" s="199"/>
      <c r="O246" s="199"/>
      <c r="P246" s="200">
        <f>SUM(P247:P263)</f>
        <v>0</v>
      </c>
      <c r="Q246" s="199"/>
      <c r="R246" s="200">
        <f>SUM(R247:R263)</f>
        <v>55.940229000000002</v>
      </c>
      <c r="S246" s="199"/>
      <c r="T246" s="201">
        <f>SUM(T247:T263)</f>
        <v>0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202" t="s">
        <v>78</v>
      </c>
      <c r="AT246" s="203" t="s">
        <v>67</v>
      </c>
      <c r="AU246" s="203" t="s">
        <v>76</v>
      </c>
      <c r="AY246" s="202" t="s">
        <v>126</v>
      </c>
      <c r="BK246" s="204">
        <f>SUM(BK247:BK263)</f>
        <v>0</v>
      </c>
    </row>
    <row r="247" s="2" customFormat="1" ht="16.5" customHeight="1">
      <c r="A247" s="41"/>
      <c r="B247" s="42"/>
      <c r="C247" s="207" t="s">
        <v>408</v>
      </c>
      <c r="D247" s="207" t="s">
        <v>128</v>
      </c>
      <c r="E247" s="208" t="s">
        <v>942</v>
      </c>
      <c r="F247" s="209" t="s">
        <v>943</v>
      </c>
      <c r="G247" s="210" t="s">
        <v>240</v>
      </c>
      <c r="H247" s="211">
        <v>91.299999999999997</v>
      </c>
      <c r="I247" s="212"/>
      <c r="J247" s="213">
        <f>ROUND(I247*H247,2)</f>
        <v>0</v>
      </c>
      <c r="K247" s="209" t="s">
        <v>150</v>
      </c>
      <c r="L247" s="47"/>
      <c r="M247" s="214" t="s">
        <v>19</v>
      </c>
      <c r="N247" s="215" t="s">
        <v>39</v>
      </c>
      <c r="O247" s="87"/>
      <c r="P247" s="216">
        <f>O247*H247</f>
        <v>0</v>
      </c>
      <c r="Q247" s="216">
        <v>5.0000000000000002E-05</v>
      </c>
      <c r="R247" s="216">
        <f>Q247*H247</f>
        <v>0.0045650000000000005</v>
      </c>
      <c r="S247" s="216">
        <v>0</v>
      </c>
      <c r="T247" s="217">
        <f>S247*H247</f>
        <v>0</v>
      </c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R247" s="218" t="s">
        <v>180</v>
      </c>
      <c r="AT247" s="218" t="s">
        <v>128</v>
      </c>
      <c r="AU247" s="218" t="s">
        <v>78</v>
      </c>
      <c r="AY247" s="20" t="s">
        <v>126</v>
      </c>
      <c r="BE247" s="219">
        <f>IF(N247="základní",J247,0)</f>
        <v>0</v>
      </c>
      <c r="BF247" s="219">
        <f>IF(N247="snížená",J247,0)</f>
        <v>0</v>
      </c>
      <c r="BG247" s="219">
        <f>IF(N247="zákl. přenesená",J247,0)</f>
        <v>0</v>
      </c>
      <c r="BH247" s="219">
        <f>IF(N247="sníž. přenesená",J247,0)</f>
        <v>0</v>
      </c>
      <c r="BI247" s="219">
        <f>IF(N247="nulová",J247,0)</f>
        <v>0</v>
      </c>
      <c r="BJ247" s="20" t="s">
        <v>76</v>
      </c>
      <c r="BK247" s="219">
        <f>ROUND(I247*H247,2)</f>
        <v>0</v>
      </c>
      <c r="BL247" s="20" t="s">
        <v>180</v>
      </c>
      <c r="BM247" s="218" t="s">
        <v>1006</v>
      </c>
    </row>
    <row r="248" s="2" customFormat="1">
      <c r="A248" s="41"/>
      <c r="B248" s="42"/>
      <c r="C248" s="43"/>
      <c r="D248" s="264" t="s">
        <v>152</v>
      </c>
      <c r="E248" s="43"/>
      <c r="F248" s="265" t="s">
        <v>945</v>
      </c>
      <c r="G248" s="43"/>
      <c r="H248" s="43"/>
      <c r="I248" s="266"/>
      <c r="J248" s="43"/>
      <c r="K248" s="43"/>
      <c r="L248" s="47"/>
      <c r="M248" s="267"/>
      <c r="N248" s="268"/>
      <c r="O248" s="87"/>
      <c r="P248" s="87"/>
      <c r="Q248" s="87"/>
      <c r="R248" s="87"/>
      <c r="S248" s="87"/>
      <c r="T248" s="88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T248" s="20" t="s">
        <v>152</v>
      </c>
      <c r="AU248" s="20" t="s">
        <v>78</v>
      </c>
    </row>
    <row r="249" s="2" customFormat="1" ht="16.5" customHeight="1">
      <c r="A249" s="41"/>
      <c r="B249" s="42"/>
      <c r="C249" s="269" t="s">
        <v>278</v>
      </c>
      <c r="D249" s="269" t="s">
        <v>222</v>
      </c>
      <c r="E249" s="270" t="s">
        <v>960</v>
      </c>
      <c r="F249" s="271" t="s">
        <v>961</v>
      </c>
      <c r="G249" s="272" t="s">
        <v>240</v>
      </c>
      <c r="H249" s="273">
        <v>32.399999999999999</v>
      </c>
      <c r="I249" s="274"/>
      <c r="J249" s="275">
        <f>ROUND(I249*H249,2)</f>
        <v>0</v>
      </c>
      <c r="K249" s="271" t="s">
        <v>880</v>
      </c>
      <c r="L249" s="276"/>
      <c r="M249" s="277" t="s">
        <v>19</v>
      </c>
      <c r="N249" s="278" t="s">
        <v>39</v>
      </c>
      <c r="O249" s="87"/>
      <c r="P249" s="216">
        <f>O249*H249</f>
        <v>0</v>
      </c>
      <c r="Q249" s="216">
        <v>0.010359999999999999</v>
      </c>
      <c r="R249" s="216">
        <f>Q249*H249</f>
        <v>0.33566399999999996</v>
      </c>
      <c r="S249" s="216">
        <v>0</v>
      </c>
      <c r="T249" s="217">
        <f>S249*H249</f>
        <v>0</v>
      </c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R249" s="218" t="s">
        <v>241</v>
      </c>
      <c r="AT249" s="218" t="s">
        <v>222</v>
      </c>
      <c r="AU249" s="218" t="s">
        <v>78</v>
      </c>
      <c r="AY249" s="20" t="s">
        <v>126</v>
      </c>
      <c r="BE249" s="219">
        <f>IF(N249="základní",J249,0)</f>
        <v>0</v>
      </c>
      <c r="BF249" s="219">
        <f>IF(N249="snížená",J249,0)</f>
        <v>0</v>
      </c>
      <c r="BG249" s="219">
        <f>IF(N249="zákl. přenesená",J249,0)</f>
        <v>0</v>
      </c>
      <c r="BH249" s="219">
        <f>IF(N249="sníž. přenesená",J249,0)</f>
        <v>0</v>
      </c>
      <c r="BI249" s="219">
        <f>IF(N249="nulová",J249,0)</f>
        <v>0</v>
      </c>
      <c r="BJ249" s="20" t="s">
        <v>76</v>
      </c>
      <c r="BK249" s="219">
        <f>ROUND(I249*H249,2)</f>
        <v>0</v>
      </c>
      <c r="BL249" s="20" t="s">
        <v>180</v>
      </c>
      <c r="BM249" s="218" t="s">
        <v>1007</v>
      </c>
    </row>
    <row r="250" s="13" customFormat="1">
      <c r="A250" s="13"/>
      <c r="B250" s="220"/>
      <c r="C250" s="221"/>
      <c r="D250" s="222" t="s">
        <v>134</v>
      </c>
      <c r="E250" s="223" t="s">
        <v>19</v>
      </c>
      <c r="F250" s="224" t="s">
        <v>1008</v>
      </c>
      <c r="G250" s="221"/>
      <c r="H250" s="225">
        <v>32.399999999999999</v>
      </c>
      <c r="I250" s="226"/>
      <c r="J250" s="221"/>
      <c r="K250" s="221"/>
      <c r="L250" s="227"/>
      <c r="M250" s="228"/>
      <c r="N250" s="229"/>
      <c r="O250" s="229"/>
      <c r="P250" s="229"/>
      <c r="Q250" s="229"/>
      <c r="R250" s="229"/>
      <c r="S250" s="229"/>
      <c r="T250" s="230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31" t="s">
        <v>134</v>
      </c>
      <c r="AU250" s="231" t="s">
        <v>78</v>
      </c>
      <c r="AV250" s="13" t="s">
        <v>78</v>
      </c>
      <c r="AW250" s="13" t="s">
        <v>135</v>
      </c>
      <c r="AX250" s="13" t="s">
        <v>76</v>
      </c>
      <c r="AY250" s="231" t="s">
        <v>126</v>
      </c>
    </row>
    <row r="251" s="2" customFormat="1" ht="24.15" customHeight="1">
      <c r="A251" s="41"/>
      <c r="B251" s="42"/>
      <c r="C251" s="269" t="s">
        <v>417</v>
      </c>
      <c r="D251" s="269" t="s">
        <v>222</v>
      </c>
      <c r="E251" s="270" t="s">
        <v>883</v>
      </c>
      <c r="F251" s="271" t="s">
        <v>884</v>
      </c>
      <c r="G251" s="272" t="s">
        <v>240</v>
      </c>
      <c r="H251" s="273">
        <v>38.600000000000001</v>
      </c>
      <c r="I251" s="274"/>
      <c r="J251" s="275">
        <f>ROUND(I251*H251,2)</f>
        <v>0</v>
      </c>
      <c r="K251" s="271" t="s">
        <v>880</v>
      </c>
      <c r="L251" s="276"/>
      <c r="M251" s="277" t="s">
        <v>19</v>
      </c>
      <c r="N251" s="278" t="s">
        <v>39</v>
      </c>
      <c r="O251" s="87"/>
      <c r="P251" s="216">
        <f>O251*H251</f>
        <v>0</v>
      </c>
      <c r="Q251" s="216">
        <v>1</v>
      </c>
      <c r="R251" s="216">
        <f>Q251*H251</f>
        <v>38.600000000000001</v>
      </c>
      <c r="S251" s="216">
        <v>0</v>
      </c>
      <c r="T251" s="217">
        <f>S251*H251</f>
        <v>0</v>
      </c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R251" s="218" t="s">
        <v>241</v>
      </c>
      <c r="AT251" s="218" t="s">
        <v>222</v>
      </c>
      <c r="AU251" s="218" t="s">
        <v>78</v>
      </c>
      <c r="AY251" s="20" t="s">
        <v>126</v>
      </c>
      <c r="BE251" s="219">
        <f>IF(N251="základní",J251,0)</f>
        <v>0</v>
      </c>
      <c r="BF251" s="219">
        <f>IF(N251="snížená",J251,0)</f>
        <v>0</v>
      </c>
      <c r="BG251" s="219">
        <f>IF(N251="zákl. přenesená",J251,0)</f>
        <v>0</v>
      </c>
      <c r="BH251" s="219">
        <f>IF(N251="sníž. přenesená",J251,0)</f>
        <v>0</v>
      </c>
      <c r="BI251" s="219">
        <f>IF(N251="nulová",J251,0)</f>
        <v>0</v>
      </c>
      <c r="BJ251" s="20" t="s">
        <v>76</v>
      </c>
      <c r="BK251" s="219">
        <f>ROUND(I251*H251,2)</f>
        <v>0</v>
      </c>
      <c r="BL251" s="20" t="s">
        <v>180</v>
      </c>
      <c r="BM251" s="218" t="s">
        <v>1009</v>
      </c>
    </row>
    <row r="252" s="13" customFormat="1">
      <c r="A252" s="13"/>
      <c r="B252" s="220"/>
      <c r="C252" s="221"/>
      <c r="D252" s="222" t="s">
        <v>134</v>
      </c>
      <c r="E252" s="223" t="s">
        <v>19</v>
      </c>
      <c r="F252" s="224" t="s">
        <v>965</v>
      </c>
      <c r="G252" s="221"/>
      <c r="H252" s="225">
        <v>38.600000000000001</v>
      </c>
      <c r="I252" s="226"/>
      <c r="J252" s="221"/>
      <c r="K252" s="221"/>
      <c r="L252" s="227"/>
      <c r="M252" s="228"/>
      <c r="N252" s="229"/>
      <c r="O252" s="229"/>
      <c r="P252" s="229"/>
      <c r="Q252" s="229"/>
      <c r="R252" s="229"/>
      <c r="S252" s="229"/>
      <c r="T252" s="230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31" t="s">
        <v>134</v>
      </c>
      <c r="AU252" s="231" t="s">
        <v>78</v>
      </c>
      <c r="AV252" s="13" t="s">
        <v>78</v>
      </c>
      <c r="AW252" s="13" t="s">
        <v>135</v>
      </c>
      <c r="AX252" s="13" t="s">
        <v>76</v>
      </c>
      <c r="AY252" s="231" t="s">
        <v>126</v>
      </c>
    </row>
    <row r="253" s="2" customFormat="1" ht="24.15" customHeight="1">
      <c r="A253" s="41"/>
      <c r="B253" s="42"/>
      <c r="C253" s="269" t="s">
        <v>286</v>
      </c>
      <c r="D253" s="269" t="s">
        <v>222</v>
      </c>
      <c r="E253" s="270" t="s">
        <v>916</v>
      </c>
      <c r="F253" s="271" t="s">
        <v>917</v>
      </c>
      <c r="G253" s="272" t="s">
        <v>240</v>
      </c>
      <c r="H253" s="273">
        <v>8.4000000000000004</v>
      </c>
      <c r="I253" s="274"/>
      <c r="J253" s="275">
        <f>ROUND(I253*H253,2)</f>
        <v>0</v>
      </c>
      <c r="K253" s="271" t="s">
        <v>880</v>
      </c>
      <c r="L253" s="276"/>
      <c r="M253" s="277" t="s">
        <v>19</v>
      </c>
      <c r="N253" s="278" t="s">
        <v>39</v>
      </c>
      <c r="O253" s="87"/>
      <c r="P253" s="216">
        <f>O253*H253</f>
        <v>0</v>
      </c>
      <c r="Q253" s="216">
        <v>1</v>
      </c>
      <c r="R253" s="216">
        <f>Q253*H253</f>
        <v>8.4000000000000004</v>
      </c>
      <c r="S253" s="216">
        <v>0</v>
      </c>
      <c r="T253" s="217">
        <f>S253*H253</f>
        <v>0</v>
      </c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R253" s="218" t="s">
        <v>241</v>
      </c>
      <c r="AT253" s="218" t="s">
        <v>222</v>
      </c>
      <c r="AU253" s="218" t="s">
        <v>78</v>
      </c>
      <c r="AY253" s="20" t="s">
        <v>126</v>
      </c>
      <c r="BE253" s="219">
        <f>IF(N253="základní",J253,0)</f>
        <v>0</v>
      </c>
      <c r="BF253" s="219">
        <f>IF(N253="snížená",J253,0)</f>
        <v>0</v>
      </c>
      <c r="BG253" s="219">
        <f>IF(N253="zákl. přenesená",J253,0)</f>
        <v>0</v>
      </c>
      <c r="BH253" s="219">
        <f>IF(N253="sníž. přenesená",J253,0)</f>
        <v>0</v>
      </c>
      <c r="BI253" s="219">
        <f>IF(N253="nulová",J253,0)</f>
        <v>0</v>
      </c>
      <c r="BJ253" s="20" t="s">
        <v>76</v>
      </c>
      <c r="BK253" s="219">
        <f>ROUND(I253*H253,2)</f>
        <v>0</v>
      </c>
      <c r="BL253" s="20" t="s">
        <v>180</v>
      </c>
      <c r="BM253" s="218" t="s">
        <v>1010</v>
      </c>
    </row>
    <row r="254" s="13" customFormat="1">
      <c r="A254" s="13"/>
      <c r="B254" s="220"/>
      <c r="C254" s="221"/>
      <c r="D254" s="222" t="s">
        <v>134</v>
      </c>
      <c r="E254" s="223" t="s">
        <v>19</v>
      </c>
      <c r="F254" s="224" t="s">
        <v>919</v>
      </c>
      <c r="G254" s="221"/>
      <c r="H254" s="225">
        <v>8.4000000000000004</v>
      </c>
      <c r="I254" s="226"/>
      <c r="J254" s="221"/>
      <c r="K254" s="221"/>
      <c r="L254" s="227"/>
      <c r="M254" s="228"/>
      <c r="N254" s="229"/>
      <c r="O254" s="229"/>
      <c r="P254" s="229"/>
      <c r="Q254" s="229"/>
      <c r="R254" s="229"/>
      <c r="S254" s="229"/>
      <c r="T254" s="230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31" t="s">
        <v>134</v>
      </c>
      <c r="AU254" s="231" t="s">
        <v>78</v>
      </c>
      <c r="AV254" s="13" t="s">
        <v>78</v>
      </c>
      <c r="AW254" s="13" t="s">
        <v>135</v>
      </c>
      <c r="AX254" s="13" t="s">
        <v>76</v>
      </c>
      <c r="AY254" s="231" t="s">
        <v>126</v>
      </c>
    </row>
    <row r="255" s="2" customFormat="1" ht="24.15" customHeight="1">
      <c r="A255" s="41"/>
      <c r="B255" s="42"/>
      <c r="C255" s="269" t="s">
        <v>428</v>
      </c>
      <c r="D255" s="269" t="s">
        <v>222</v>
      </c>
      <c r="E255" s="270" t="s">
        <v>889</v>
      </c>
      <c r="F255" s="271" t="s">
        <v>890</v>
      </c>
      <c r="G255" s="272" t="s">
        <v>240</v>
      </c>
      <c r="H255" s="273">
        <v>6.9000000000000004</v>
      </c>
      <c r="I255" s="274"/>
      <c r="J255" s="275">
        <f>ROUND(I255*H255,2)</f>
        <v>0</v>
      </c>
      <c r="K255" s="271" t="s">
        <v>880</v>
      </c>
      <c r="L255" s="276"/>
      <c r="M255" s="277" t="s">
        <v>19</v>
      </c>
      <c r="N255" s="278" t="s">
        <v>39</v>
      </c>
      <c r="O255" s="87"/>
      <c r="P255" s="216">
        <f>O255*H255</f>
        <v>0</v>
      </c>
      <c r="Q255" s="216">
        <v>1</v>
      </c>
      <c r="R255" s="216">
        <f>Q255*H255</f>
        <v>6.9000000000000004</v>
      </c>
      <c r="S255" s="216">
        <v>0</v>
      </c>
      <c r="T255" s="217">
        <f>S255*H255</f>
        <v>0</v>
      </c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R255" s="218" t="s">
        <v>241</v>
      </c>
      <c r="AT255" s="218" t="s">
        <v>222</v>
      </c>
      <c r="AU255" s="218" t="s">
        <v>78</v>
      </c>
      <c r="AY255" s="20" t="s">
        <v>126</v>
      </c>
      <c r="BE255" s="219">
        <f>IF(N255="základní",J255,0)</f>
        <v>0</v>
      </c>
      <c r="BF255" s="219">
        <f>IF(N255="snížená",J255,0)</f>
        <v>0</v>
      </c>
      <c r="BG255" s="219">
        <f>IF(N255="zákl. přenesená",J255,0)</f>
        <v>0</v>
      </c>
      <c r="BH255" s="219">
        <f>IF(N255="sníž. přenesená",J255,0)</f>
        <v>0</v>
      </c>
      <c r="BI255" s="219">
        <f>IF(N255="nulová",J255,0)</f>
        <v>0</v>
      </c>
      <c r="BJ255" s="20" t="s">
        <v>76</v>
      </c>
      <c r="BK255" s="219">
        <f>ROUND(I255*H255,2)</f>
        <v>0</v>
      </c>
      <c r="BL255" s="20" t="s">
        <v>180</v>
      </c>
      <c r="BM255" s="218" t="s">
        <v>1011</v>
      </c>
    </row>
    <row r="256" s="13" customFormat="1">
      <c r="A256" s="13"/>
      <c r="B256" s="220"/>
      <c r="C256" s="221"/>
      <c r="D256" s="222" t="s">
        <v>134</v>
      </c>
      <c r="E256" s="223" t="s">
        <v>19</v>
      </c>
      <c r="F256" s="224" t="s">
        <v>967</v>
      </c>
      <c r="G256" s="221"/>
      <c r="H256" s="225">
        <v>2.3999999999999999</v>
      </c>
      <c r="I256" s="226"/>
      <c r="J256" s="221"/>
      <c r="K256" s="221"/>
      <c r="L256" s="227"/>
      <c r="M256" s="228"/>
      <c r="N256" s="229"/>
      <c r="O256" s="229"/>
      <c r="P256" s="229"/>
      <c r="Q256" s="229"/>
      <c r="R256" s="229"/>
      <c r="S256" s="229"/>
      <c r="T256" s="230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31" t="s">
        <v>134</v>
      </c>
      <c r="AU256" s="231" t="s">
        <v>78</v>
      </c>
      <c r="AV256" s="13" t="s">
        <v>78</v>
      </c>
      <c r="AW256" s="13" t="s">
        <v>135</v>
      </c>
      <c r="AX256" s="13" t="s">
        <v>68</v>
      </c>
      <c r="AY256" s="231" t="s">
        <v>126</v>
      </c>
    </row>
    <row r="257" s="13" customFormat="1">
      <c r="A257" s="13"/>
      <c r="B257" s="220"/>
      <c r="C257" s="221"/>
      <c r="D257" s="222" t="s">
        <v>134</v>
      </c>
      <c r="E257" s="223" t="s">
        <v>19</v>
      </c>
      <c r="F257" s="224" t="s">
        <v>968</v>
      </c>
      <c r="G257" s="221"/>
      <c r="H257" s="225">
        <v>4.5</v>
      </c>
      <c r="I257" s="226"/>
      <c r="J257" s="221"/>
      <c r="K257" s="221"/>
      <c r="L257" s="227"/>
      <c r="M257" s="228"/>
      <c r="N257" s="229"/>
      <c r="O257" s="229"/>
      <c r="P257" s="229"/>
      <c r="Q257" s="229"/>
      <c r="R257" s="229"/>
      <c r="S257" s="229"/>
      <c r="T257" s="230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31" t="s">
        <v>134</v>
      </c>
      <c r="AU257" s="231" t="s">
        <v>78</v>
      </c>
      <c r="AV257" s="13" t="s">
        <v>78</v>
      </c>
      <c r="AW257" s="13" t="s">
        <v>135</v>
      </c>
      <c r="AX257" s="13" t="s">
        <v>68</v>
      </c>
      <c r="AY257" s="231" t="s">
        <v>126</v>
      </c>
    </row>
    <row r="258" s="16" customFormat="1">
      <c r="A258" s="16"/>
      <c r="B258" s="253"/>
      <c r="C258" s="254"/>
      <c r="D258" s="222" t="s">
        <v>134</v>
      </c>
      <c r="E258" s="255" t="s">
        <v>19</v>
      </c>
      <c r="F258" s="256" t="s">
        <v>139</v>
      </c>
      <c r="G258" s="254"/>
      <c r="H258" s="257">
        <v>6.9000000000000004</v>
      </c>
      <c r="I258" s="258"/>
      <c r="J258" s="254"/>
      <c r="K258" s="254"/>
      <c r="L258" s="259"/>
      <c r="M258" s="260"/>
      <c r="N258" s="261"/>
      <c r="O258" s="261"/>
      <c r="P258" s="261"/>
      <c r="Q258" s="261"/>
      <c r="R258" s="261"/>
      <c r="S258" s="261"/>
      <c r="T258" s="262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T258" s="263" t="s">
        <v>134</v>
      </c>
      <c r="AU258" s="263" t="s">
        <v>78</v>
      </c>
      <c r="AV258" s="16" t="s">
        <v>133</v>
      </c>
      <c r="AW258" s="16" t="s">
        <v>135</v>
      </c>
      <c r="AX258" s="16" t="s">
        <v>76</v>
      </c>
      <c r="AY258" s="263" t="s">
        <v>126</v>
      </c>
    </row>
    <row r="259" s="2" customFormat="1" ht="24.15" customHeight="1">
      <c r="A259" s="41"/>
      <c r="B259" s="42"/>
      <c r="C259" s="269" t="s">
        <v>290</v>
      </c>
      <c r="D259" s="269" t="s">
        <v>222</v>
      </c>
      <c r="E259" s="270" t="s">
        <v>893</v>
      </c>
      <c r="F259" s="271" t="s">
        <v>894</v>
      </c>
      <c r="G259" s="272" t="s">
        <v>240</v>
      </c>
      <c r="H259" s="273">
        <v>1.7</v>
      </c>
      <c r="I259" s="274"/>
      <c r="J259" s="275">
        <f>ROUND(I259*H259,2)</f>
        <v>0</v>
      </c>
      <c r="K259" s="271" t="s">
        <v>880</v>
      </c>
      <c r="L259" s="276"/>
      <c r="M259" s="277" t="s">
        <v>19</v>
      </c>
      <c r="N259" s="278" t="s">
        <v>39</v>
      </c>
      <c r="O259" s="87"/>
      <c r="P259" s="216">
        <f>O259*H259</f>
        <v>0</v>
      </c>
      <c r="Q259" s="216">
        <v>1</v>
      </c>
      <c r="R259" s="216">
        <f>Q259*H259</f>
        <v>1.7</v>
      </c>
      <c r="S259" s="216">
        <v>0</v>
      </c>
      <c r="T259" s="217">
        <f>S259*H259</f>
        <v>0</v>
      </c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R259" s="218" t="s">
        <v>241</v>
      </c>
      <c r="AT259" s="218" t="s">
        <v>222</v>
      </c>
      <c r="AU259" s="218" t="s">
        <v>78</v>
      </c>
      <c r="AY259" s="20" t="s">
        <v>126</v>
      </c>
      <c r="BE259" s="219">
        <f>IF(N259="základní",J259,0)</f>
        <v>0</v>
      </c>
      <c r="BF259" s="219">
        <f>IF(N259="snížená",J259,0)</f>
        <v>0</v>
      </c>
      <c r="BG259" s="219">
        <f>IF(N259="zákl. přenesená",J259,0)</f>
        <v>0</v>
      </c>
      <c r="BH259" s="219">
        <f>IF(N259="sníž. přenesená",J259,0)</f>
        <v>0</v>
      </c>
      <c r="BI259" s="219">
        <f>IF(N259="nulová",J259,0)</f>
        <v>0</v>
      </c>
      <c r="BJ259" s="20" t="s">
        <v>76</v>
      </c>
      <c r="BK259" s="219">
        <f>ROUND(I259*H259,2)</f>
        <v>0</v>
      </c>
      <c r="BL259" s="20" t="s">
        <v>180</v>
      </c>
      <c r="BM259" s="218" t="s">
        <v>1012</v>
      </c>
    </row>
    <row r="260" s="2" customFormat="1" ht="16.5" customHeight="1">
      <c r="A260" s="41"/>
      <c r="B260" s="42"/>
      <c r="C260" s="269" t="s">
        <v>438</v>
      </c>
      <c r="D260" s="269" t="s">
        <v>222</v>
      </c>
      <c r="E260" s="270" t="s">
        <v>897</v>
      </c>
      <c r="F260" s="271" t="s">
        <v>898</v>
      </c>
      <c r="G260" s="272" t="s">
        <v>240</v>
      </c>
      <c r="H260" s="273">
        <v>3.2999999999999998</v>
      </c>
      <c r="I260" s="274"/>
      <c r="J260" s="275">
        <f>ROUND(I260*H260,2)</f>
        <v>0</v>
      </c>
      <c r="K260" s="271" t="s">
        <v>880</v>
      </c>
      <c r="L260" s="276"/>
      <c r="M260" s="277" t="s">
        <v>19</v>
      </c>
      <c r="N260" s="278" t="s">
        <v>39</v>
      </c>
      <c r="O260" s="87"/>
      <c r="P260" s="216">
        <f>O260*H260</f>
        <v>0</v>
      </c>
      <c r="Q260" s="216">
        <v>0</v>
      </c>
      <c r="R260" s="216">
        <f>Q260*H260</f>
        <v>0</v>
      </c>
      <c r="S260" s="216">
        <v>0</v>
      </c>
      <c r="T260" s="217">
        <f>S260*H260</f>
        <v>0</v>
      </c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R260" s="218" t="s">
        <v>241</v>
      </c>
      <c r="AT260" s="218" t="s">
        <v>222</v>
      </c>
      <c r="AU260" s="218" t="s">
        <v>78</v>
      </c>
      <c r="AY260" s="20" t="s">
        <v>126</v>
      </c>
      <c r="BE260" s="219">
        <f>IF(N260="základní",J260,0)</f>
        <v>0</v>
      </c>
      <c r="BF260" s="219">
        <f>IF(N260="snížená",J260,0)</f>
        <v>0</v>
      </c>
      <c r="BG260" s="219">
        <f>IF(N260="zákl. přenesená",J260,0)</f>
        <v>0</v>
      </c>
      <c r="BH260" s="219">
        <f>IF(N260="sníž. přenesená",J260,0)</f>
        <v>0</v>
      </c>
      <c r="BI260" s="219">
        <f>IF(N260="nulová",J260,0)</f>
        <v>0</v>
      </c>
      <c r="BJ260" s="20" t="s">
        <v>76</v>
      </c>
      <c r="BK260" s="219">
        <f>ROUND(I260*H260,2)</f>
        <v>0</v>
      </c>
      <c r="BL260" s="20" t="s">
        <v>180</v>
      </c>
      <c r="BM260" s="218" t="s">
        <v>1013</v>
      </c>
    </row>
    <row r="261" s="13" customFormat="1">
      <c r="A261" s="13"/>
      <c r="B261" s="220"/>
      <c r="C261" s="221"/>
      <c r="D261" s="222" t="s">
        <v>134</v>
      </c>
      <c r="E261" s="223" t="s">
        <v>19</v>
      </c>
      <c r="F261" s="224" t="s">
        <v>991</v>
      </c>
      <c r="G261" s="221"/>
      <c r="H261" s="225">
        <v>0.59999999999999998</v>
      </c>
      <c r="I261" s="226"/>
      <c r="J261" s="221"/>
      <c r="K261" s="221"/>
      <c r="L261" s="227"/>
      <c r="M261" s="228"/>
      <c r="N261" s="229"/>
      <c r="O261" s="229"/>
      <c r="P261" s="229"/>
      <c r="Q261" s="229"/>
      <c r="R261" s="229"/>
      <c r="S261" s="229"/>
      <c r="T261" s="230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31" t="s">
        <v>134</v>
      </c>
      <c r="AU261" s="231" t="s">
        <v>78</v>
      </c>
      <c r="AV261" s="13" t="s">
        <v>78</v>
      </c>
      <c r="AW261" s="13" t="s">
        <v>135</v>
      </c>
      <c r="AX261" s="13" t="s">
        <v>68</v>
      </c>
      <c r="AY261" s="231" t="s">
        <v>126</v>
      </c>
    </row>
    <row r="262" s="13" customFormat="1">
      <c r="A262" s="13"/>
      <c r="B262" s="220"/>
      <c r="C262" s="221"/>
      <c r="D262" s="222" t="s">
        <v>134</v>
      </c>
      <c r="E262" s="223" t="s">
        <v>19</v>
      </c>
      <c r="F262" s="224" t="s">
        <v>972</v>
      </c>
      <c r="G262" s="221"/>
      <c r="H262" s="225">
        <v>2.7000000000000002</v>
      </c>
      <c r="I262" s="226"/>
      <c r="J262" s="221"/>
      <c r="K262" s="221"/>
      <c r="L262" s="227"/>
      <c r="M262" s="228"/>
      <c r="N262" s="229"/>
      <c r="O262" s="229"/>
      <c r="P262" s="229"/>
      <c r="Q262" s="229"/>
      <c r="R262" s="229"/>
      <c r="S262" s="229"/>
      <c r="T262" s="230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31" t="s">
        <v>134</v>
      </c>
      <c r="AU262" s="231" t="s">
        <v>78</v>
      </c>
      <c r="AV262" s="13" t="s">
        <v>78</v>
      </c>
      <c r="AW262" s="13" t="s">
        <v>135</v>
      </c>
      <c r="AX262" s="13" t="s">
        <v>68</v>
      </c>
      <c r="AY262" s="231" t="s">
        <v>126</v>
      </c>
    </row>
    <row r="263" s="16" customFormat="1">
      <c r="A263" s="16"/>
      <c r="B263" s="253"/>
      <c r="C263" s="254"/>
      <c r="D263" s="222" t="s">
        <v>134</v>
      </c>
      <c r="E263" s="255" t="s">
        <v>19</v>
      </c>
      <c r="F263" s="256" t="s">
        <v>139</v>
      </c>
      <c r="G263" s="254"/>
      <c r="H263" s="257">
        <v>3.2999999999999998</v>
      </c>
      <c r="I263" s="258"/>
      <c r="J263" s="254"/>
      <c r="K263" s="254"/>
      <c r="L263" s="259"/>
      <c r="M263" s="260"/>
      <c r="N263" s="261"/>
      <c r="O263" s="261"/>
      <c r="P263" s="261"/>
      <c r="Q263" s="261"/>
      <c r="R263" s="261"/>
      <c r="S263" s="261"/>
      <c r="T263" s="262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T263" s="263" t="s">
        <v>134</v>
      </c>
      <c r="AU263" s="263" t="s">
        <v>78</v>
      </c>
      <c r="AV263" s="16" t="s">
        <v>133</v>
      </c>
      <c r="AW263" s="16" t="s">
        <v>135</v>
      </c>
      <c r="AX263" s="16" t="s">
        <v>76</v>
      </c>
      <c r="AY263" s="263" t="s">
        <v>126</v>
      </c>
    </row>
    <row r="264" s="12" customFormat="1" ht="22.8" customHeight="1">
      <c r="A264" s="12"/>
      <c r="B264" s="191"/>
      <c r="C264" s="192"/>
      <c r="D264" s="193" t="s">
        <v>67</v>
      </c>
      <c r="E264" s="205" t="s">
        <v>1014</v>
      </c>
      <c r="F264" s="205" t="s">
        <v>1015</v>
      </c>
      <c r="G264" s="192"/>
      <c r="H264" s="192"/>
      <c r="I264" s="195"/>
      <c r="J264" s="206">
        <f>BK264</f>
        <v>0</v>
      </c>
      <c r="K264" s="192"/>
      <c r="L264" s="197"/>
      <c r="M264" s="198"/>
      <c r="N264" s="199"/>
      <c r="O264" s="199"/>
      <c r="P264" s="200">
        <f>SUM(P265:P269)</f>
        <v>0</v>
      </c>
      <c r="Q264" s="199"/>
      <c r="R264" s="200">
        <f>SUM(R265:R269)</f>
        <v>7.5004499999999998</v>
      </c>
      <c r="S264" s="199"/>
      <c r="T264" s="201">
        <f>SUM(T265:T269)</f>
        <v>0</v>
      </c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R264" s="202" t="s">
        <v>78</v>
      </c>
      <c r="AT264" s="203" t="s">
        <v>67</v>
      </c>
      <c r="AU264" s="203" t="s">
        <v>76</v>
      </c>
      <c r="AY264" s="202" t="s">
        <v>126</v>
      </c>
      <c r="BK264" s="204">
        <f>SUM(BK265:BK269)</f>
        <v>0</v>
      </c>
    </row>
    <row r="265" s="2" customFormat="1" ht="16.5" customHeight="1">
      <c r="A265" s="41"/>
      <c r="B265" s="42"/>
      <c r="C265" s="207" t="s">
        <v>295</v>
      </c>
      <c r="D265" s="207" t="s">
        <v>128</v>
      </c>
      <c r="E265" s="208" t="s">
        <v>1016</v>
      </c>
      <c r="F265" s="209" t="s">
        <v>1017</v>
      </c>
      <c r="G265" s="210" t="s">
        <v>240</v>
      </c>
      <c r="H265" s="211">
        <v>7.5</v>
      </c>
      <c r="I265" s="212"/>
      <c r="J265" s="213">
        <f>ROUND(I265*H265,2)</f>
        <v>0</v>
      </c>
      <c r="K265" s="209" t="s">
        <v>150</v>
      </c>
      <c r="L265" s="47"/>
      <c r="M265" s="214" t="s">
        <v>19</v>
      </c>
      <c r="N265" s="215" t="s">
        <v>39</v>
      </c>
      <c r="O265" s="87"/>
      <c r="P265" s="216">
        <f>O265*H265</f>
        <v>0</v>
      </c>
      <c r="Q265" s="216">
        <v>6.0000000000000002E-05</v>
      </c>
      <c r="R265" s="216">
        <f>Q265*H265</f>
        <v>0.00044999999999999999</v>
      </c>
      <c r="S265" s="216">
        <v>0</v>
      </c>
      <c r="T265" s="217">
        <f>S265*H265</f>
        <v>0</v>
      </c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R265" s="218" t="s">
        <v>180</v>
      </c>
      <c r="AT265" s="218" t="s">
        <v>128</v>
      </c>
      <c r="AU265" s="218" t="s">
        <v>78</v>
      </c>
      <c r="AY265" s="20" t="s">
        <v>126</v>
      </c>
      <c r="BE265" s="219">
        <f>IF(N265="základní",J265,0)</f>
        <v>0</v>
      </c>
      <c r="BF265" s="219">
        <f>IF(N265="snížená",J265,0)</f>
        <v>0</v>
      </c>
      <c r="BG265" s="219">
        <f>IF(N265="zákl. přenesená",J265,0)</f>
        <v>0</v>
      </c>
      <c r="BH265" s="219">
        <f>IF(N265="sníž. přenesená",J265,0)</f>
        <v>0</v>
      </c>
      <c r="BI265" s="219">
        <f>IF(N265="nulová",J265,0)</f>
        <v>0</v>
      </c>
      <c r="BJ265" s="20" t="s">
        <v>76</v>
      </c>
      <c r="BK265" s="219">
        <f>ROUND(I265*H265,2)</f>
        <v>0</v>
      </c>
      <c r="BL265" s="20" t="s">
        <v>180</v>
      </c>
      <c r="BM265" s="218" t="s">
        <v>1018</v>
      </c>
    </row>
    <row r="266" s="2" customFormat="1">
      <c r="A266" s="41"/>
      <c r="B266" s="42"/>
      <c r="C266" s="43"/>
      <c r="D266" s="264" t="s">
        <v>152</v>
      </c>
      <c r="E266" s="43"/>
      <c r="F266" s="265" t="s">
        <v>1019</v>
      </c>
      <c r="G266" s="43"/>
      <c r="H266" s="43"/>
      <c r="I266" s="266"/>
      <c r="J266" s="43"/>
      <c r="K266" s="43"/>
      <c r="L266" s="47"/>
      <c r="M266" s="267"/>
      <c r="N266" s="268"/>
      <c r="O266" s="87"/>
      <c r="P266" s="87"/>
      <c r="Q266" s="87"/>
      <c r="R266" s="87"/>
      <c r="S266" s="87"/>
      <c r="T266" s="88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T266" s="20" t="s">
        <v>152</v>
      </c>
      <c r="AU266" s="20" t="s">
        <v>78</v>
      </c>
    </row>
    <row r="267" s="2" customFormat="1" ht="24.15" customHeight="1">
      <c r="A267" s="41"/>
      <c r="B267" s="42"/>
      <c r="C267" s="269" t="s">
        <v>454</v>
      </c>
      <c r="D267" s="269" t="s">
        <v>222</v>
      </c>
      <c r="E267" s="270" t="s">
        <v>889</v>
      </c>
      <c r="F267" s="271" t="s">
        <v>890</v>
      </c>
      <c r="G267" s="272" t="s">
        <v>240</v>
      </c>
      <c r="H267" s="273">
        <v>7.5</v>
      </c>
      <c r="I267" s="274"/>
      <c r="J267" s="275">
        <f>ROUND(I267*H267,2)</f>
        <v>0</v>
      </c>
      <c r="K267" s="271" t="s">
        <v>880</v>
      </c>
      <c r="L267" s="276"/>
      <c r="M267" s="277" t="s">
        <v>19</v>
      </c>
      <c r="N267" s="278" t="s">
        <v>39</v>
      </c>
      <c r="O267" s="87"/>
      <c r="P267" s="216">
        <f>O267*H267</f>
        <v>0</v>
      </c>
      <c r="Q267" s="216">
        <v>1</v>
      </c>
      <c r="R267" s="216">
        <f>Q267*H267</f>
        <v>7.5</v>
      </c>
      <c r="S267" s="216">
        <v>0</v>
      </c>
      <c r="T267" s="217">
        <f>S267*H267</f>
        <v>0</v>
      </c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R267" s="218" t="s">
        <v>241</v>
      </c>
      <c r="AT267" s="218" t="s">
        <v>222</v>
      </c>
      <c r="AU267" s="218" t="s">
        <v>78</v>
      </c>
      <c r="AY267" s="20" t="s">
        <v>126</v>
      </c>
      <c r="BE267" s="219">
        <f>IF(N267="základní",J267,0)</f>
        <v>0</v>
      </c>
      <c r="BF267" s="219">
        <f>IF(N267="snížená",J267,0)</f>
        <v>0</v>
      </c>
      <c r="BG267" s="219">
        <f>IF(N267="zákl. přenesená",J267,0)</f>
        <v>0</v>
      </c>
      <c r="BH267" s="219">
        <f>IF(N267="sníž. přenesená",J267,0)</f>
        <v>0</v>
      </c>
      <c r="BI267" s="219">
        <f>IF(N267="nulová",J267,0)</f>
        <v>0</v>
      </c>
      <c r="BJ267" s="20" t="s">
        <v>76</v>
      </c>
      <c r="BK267" s="219">
        <f>ROUND(I267*H267,2)</f>
        <v>0</v>
      </c>
      <c r="BL267" s="20" t="s">
        <v>180</v>
      </c>
      <c r="BM267" s="218" t="s">
        <v>1020</v>
      </c>
    </row>
    <row r="268" s="13" customFormat="1">
      <c r="A268" s="13"/>
      <c r="B268" s="220"/>
      <c r="C268" s="221"/>
      <c r="D268" s="222" t="s">
        <v>134</v>
      </c>
      <c r="E268" s="223" t="s">
        <v>19</v>
      </c>
      <c r="F268" s="224" t="s">
        <v>1021</v>
      </c>
      <c r="G268" s="221"/>
      <c r="H268" s="225">
        <v>7.5</v>
      </c>
      <c r="I268" s="226"/>
      <c r="J268" s="221"/>
      <c r="K268" s="221"/>
      <c r="L268" s="227"/>
      <c r="M268" s="228"/>
      <c r="N268" s="229"/>
      <c r="O268" s="229"/>
      <c r="P268" s="229"/>
      <c r="Q268" s="229"/>
      <c r="R268" s="229"/>
      <c r="S268" s="229"/>
      <c r="T268" s="230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31" t="s">
        <v>134</v>
      </c>
      <c r="AU268" s="231" t="s">
        <v>78</v>
      </c>
      <c r="AV268" s="13" t="s">
        <v>78</v>
      </c>
      <c r="AW268" s="13" t="s">
        <v>135</v>
      </c>
      <c r="AX268" s="13" t="s">
        <v>68</v>
      </c>
      <c r="AY268" s="231" t="s">
        <v>126</v>
      </c>
    </row>
    <row r="269" s="16" customFormat="1">
      <c r="A269" s="16"/>
      <c r="B269" s="253"/>
      <c r="C269" s="254"/>
      <c r="D269" s="222" t="s">
        <v>134</v>
      </c>
      <c r="E269" s="255" t="s">
        <v>19</v>
      </c>
      <c r="F269" s="256" t="s">
        <v>139</v>
      </c>
      <c r="G269" s="254"/>
      <c r="H269" s="257">
        <v>7.5</v>
      </c>
      <c r="I269" s="258"/>
      <c r="J269" s="254"/>
      <c r="K269" s="254"/>
      <c r="L269" s="259"/>
      <c r="M269" s="260"/>
      <c r="N269" s="261"/>
      <c r="O269" s="261"/>
      <c r="P269" s="261"/>
      <c r="Q269" s="261"/>
      <c r="R269" s="261"/>
      <c r="S269" s="261"/>
      <c r="T269" s="262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T269" s="263" t="s">
        <v>134</v>
      </c>
      <c r="AU269" s="263" t="s">
        <v>78</v>
      </c>
      <c r="AV269" s="16" t="s">
        <v>133</v>
      </c>
      <c r="AW269" s="16" t="s">
        <v>135</v>
      </c>
      <c r="AX269" s="16" t="s">
        <v>76</v>
      </c>
      <c r="AY269" s="263" t="s">
        <v>126</v>
      </c>
    </row>
    <row r="270" s="12" customFormat="1" ht="22.8" customHeight="1">
      <c r="A270" s="12"/>
      <c r="B270" s="191"/>
      <c r="C270" s="192"/>
      <c r="D270" s="193" t="s">
        <v>67</v>
      </c>
      <c r="E270" s="205" t="s">
        <v>1022</v>
      </c>
      <c r="F270" s="205" t="s">
        <v>1023</v>
      </c>
      <c r="G270" s="192"/>
      <c r="H270" s="192"/>
      <c r="I270" s="195"/>
      <c r="J270" s="206">
        <f>BK270</f>
        <v>0</v>
      </c>
      <c r="K270" s="192"/>
      <c r="L270" s="197"/>
      <c r="M270" s="198"/>
      <c r="N270" s="199"/>
      <c r="O270" s="199"/>
      <c r="P270" s="200">
        <f>P271+SUM(P272:P288)+P306+P317+P326+P344+P351+P365+P374+P383+P397</f>
        <v>0</v>
      </c>
      <c r="Q270" s="199"/>
      <c r="R270" s="200">
        <f>R271+SUM(R272:R288)+R306+R317+R326+R344+R351+R365+R374+R383+R397</f>
        <v>4312.1125624000006</v>
      </c>
      <c r="S270" s="199"/>
      <c r="T270" s="201">
        <f>T271+SUM(T272:T288)+T306+T317+T326+T344+T351+T365+T374+T383+T397</f>
        <v>0</v>
      </c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R270" s="202" t="s">
        <v>78</v>
      </c>
      <c r="AT270" s="203" t="s">
        <v>67</v>
      </c>
      <c r="AU270" s="203" t="s">
        <v>76</v>
      </c>
      <c r="AY270" s="202" t="s">
        <v>126</v>
      </c>
      <c r="BK270" s="204">
        <f>BK271+SUM(BK272:BK288)+BK306+BK317+BK326+BK344+BK351+BK365+BK374+BK383+BK397</f>
        <v>0</v>
      </c>
    </row>
    <row r="271" s="2" customFormat="1" ht="16.5" customHeight="1">
      <c r="A271" s="41"/>
      <c r="B271" s="42"/>
      <c r="C271" s="207" t="s">
        <v>299</v>
      </c>
      <c r="D271" s="207" t="s">
        <v>128</v>
      </c>
      <c r="E271" s="208" t="s">
        <v>975</v>
      </c>
      <c r="F271" s="209" t="s">
        <v>976</v>
      </c>
      <c r="G271" s="210" t="s">
        <v>240</v>
      </c>
      <c r="H271" s="211">
        <v>176.5</v>
      </c>
      <c r="I271" s="212"/>
      <c r="J271" s="213">
        <f>ROUND(I271*H271,2)</f>
        <v>0</v>
      </c>
      <c r="K271" s="209" t="s">
        <v>150</v>
      </c>
      <c r="L271" s="47"/>
      <c r="M271" s="214" t="s">
        <v>19</v>
      </c>
      <c r="N271" s="215" t="s">
        <v>39</v>
      </c>
      <c r="O271" s="87"/>
      <c r="P271" s="216">
        <f>O271*H271</f>
        <v>0</v>
      </c>
      <c r="Q271" s="216">
        <v>5.0000000000000002E-05</v>
      </c>
      <c r="R271" s="216">
        <f>Q271*H271</f>
        <v>0.0088250000000000012</v>
      </c>
      <c r="S271" s="216">
        <v>0</v>
      </c>
      <c r="T271" s="217">
        <f>S271*H271</f>
        <v>0</v>
      </c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R271" s="218" t="s">
        <v>180</v>
      </c>
      <c r="AT271" s="218" t="s">
        <v>128</v>
      </c>
      <c r="AU271" s="218" t="s">
        <v>78</v>
      </c>
      <c r="AY271" s="20" t="s">
        <v>126</v>
      </c>
      <c r="BE271" s="219">
        <f>IF(N271="základní",J271,0)</f>
        <v>0</v>
      </c>
      <c r="BF271" s="219">
        <f>IF(N271="snížená",J271,0)</f>
        <v>0</v>
      </c>
      <c r="BG271" s="219">
        <f>IF(N271="zákl. přenesená",J271,0)</f>
        <v>0</v>
      </c>
      <c r="BH271" s="219">
        <f>IF(N271="sníž. přenesená",J271,0)</f>
        <v>0</v>
      </c>
      <c r="BI271" s="219">
        <f>IF(N271="nulová",J271,0)</f>
        <v>0</v>
      </c>
      <c r="BJ271" s="20" t="s">
        <v>76</v>
      </c>
      <c r="BK271" s="219">
        <f>ROUND(I271*H271,2)</f>
        <v>0</v>
      </c>
      <c r="BL271" s="20" t="s">
        <v>180</v>
      </c>
      <c r="BM271" s="218" t="s">
        <v>1024</v>
      </c>
    </row>
    <row r="272" s="2" customFormat="1">
      <c r="A272" s="41"/>
      <c r="B272" s="42"/>
      <c r="C272" s="43"/>
      <c r="D272" s="264" t="s">
        <v>152</v>
      </c>
      <c r="E272" s="43"/>
      <c r="F272" s="265" t="s">
        <v>978</v>
      </c>
      <c r="G272" s="43"/>
      <c r="H272" s="43"/>
      <c r="I272" s="266"/>
      <c r="J272" s="43"/>
      <c r="K272" s="43"/>
      <c r="L272" s="47"/>
      <c r="M272" s="267"/>
      <c r="N272" s="268"/>
      <c r="O272" s="87"/>
      <c r="P272" s="87"/>
      <c r="Q272" s="87"/>
      <c r="R272" s="87"/>
      <c r="S272" s="87"/>
      <c r="T272" s="88"/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T272" s="20" t="s">
        <v>152</v>
      </c>
      <c r="AU272" s="20" t="s">
        <v>78</v>
      </c>
    </row>
    <row r="273" s="2" customFormat="1" ht="16.5" customHeight="1">
      <c r="A273" s="41"/>
      <c r="B273" s="42"/>
      <c r="C273" s="269" t="s">
        <v>464</v>
      </c>
      <c r="D273" s="269" t="s">
        <v>222</v>
      </c>
      <c r="E273" s="270" t="s">
        <v>1025</v>
      </c>
      <c r="F273" s="271" t="s">
        <v>1026</v>
      </c>
      <c r="G273" s="272" t="s">
        <v>240</v>
      </c>
      <c r="H273" s="273">
        <v>127.59999999999999</v>
      </c>
      <c r="I273" s="274"/>
      <c r="J273" s="275">
        <f>ROUND(I273*H273,2)</f>
        <v>0</v>
      </c>
      <c r="K273" s="271" t="s">
        <v>880</v>
      </c>
      <c r="L273" s="276"/>
      <c r="M273" s="277" t="s">
        <v>19</v>
      </c>
      <c r="N273" s="278" t="s">
        <v>39</v>
      </c>
      <c r="O273" s="87"/>
      <c r="P273" s="216">
        <f>O273*H273</f>
        <v>0</v>
      </c>
      <c r="Q273" s="216">
        <v>0.01235</v>
      </c>
      <c r="R273" s="216">
        <f>Q273*H273</f>
        <v>1.5758599999999998</v>
      </c>
      <c r="S273" s="216">
        <v>0</v>
      </c>
      <c r="T273" s="217">
        <f>S273*H273</f>
        <v>0</v>
      </c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R273" s="218" t="s">
        <v>241</v>
      </c>
      <c r="AT273" s="218" t="s">
        <v>222</v>
      </c>
      <c r="AU273" s="218" t="s">
        <v>78</v>
      </c>
      <c r="AY273" s="20" t="s">
        <v>126</v>
      </c>
      <c r="BE273" s="219">
        <f>IF(N273="základní",J273,0)</f>
        <v>0</v>
      </c>
      <c r="BF273" s="219">
        <f>IF(N273="snížená",J273,0)</f>
        <v>0</v>
      </c>
      <c r="BG273" s="219">
        <f>IF(N273="zákl. přenesená",J273,0)</f>
        <v>0</v>
      </c>
      <c r="BH273" s="219">
        <f>IF(N273="sníž. přenesená",J273,0)</f>
        <v>0</v>
      </c>
      <c r="BI273" s="219">
        <f>IF(N273="nulová",J273,0)</f>
        <v>0</v>
      </c>
      <c r="BJ273" s="20" t="s">
        <v>76</v>
      </c>
      <c r="BK273" s="219">
        <f>ROUND(I273*H273,2)</f>
        <v>0</v>
      </c>
      <c r="BL273" s="20" t="s">
        <v>180</v>
      </c>
      <c r="BM273" s="218" t="s">
        <v>1027</v>
      </c>
    </row>
    <row r="274" s="2" customFormat="1" ht="16.5" customHeight="1">
      <c r="A274" s="41"/>
      <c r="B274" s="42"/>
      <c r="C274" s="269" t="s">
        <v>257</v>
      </c>
      <c r="D274" s="269" t="s">
        <v>222</v>
      </c>
      <c r="E274" s="270" t="s">
        <v>1028</v>
      </c>
      <c r="F274" s="271" t="s">
        <v>1029</v>
      </c>
      <c r="G274" s="272" t="s">
        <v>240</v>
      </c>
      <c r="H274" s="273">
        <v>5.7999999999999998</v>
      </c>
      <c r="I274" s="274"/>
      <c r="J274" s="275">
        <f>ROUND(I274*H274,2)</f>
        <v>0</v>
      </c>
      <c r="K274" s="271" t="s">
        <v>880</v>
      </c>
      <c r="L274" s="276"/>
      <c r="M274" s="277" t="s">
        <v>19</v>
      </c>
      <c r="N274" s="278" t="s">
        <v>39</v>
      </c>
      <c r="O274" s="87"/>
      <c r="P274" s="216">
        <f>O274*H274</f>
        <v>0</v>
      </c>
      <c r="Q274" s="216">
        <v>0.019730000000000001</v>
      </c>
      <c r="R274" s="216">
        <f>Q274*H274</f>
        <v>0.11443400000000001</v>
      </c>
      <c r="S274" s="216">
        <v>0</v>
      </c>
      <c r="T274" s="217">
        <f>S274*H274</f>
        <v>0</v>
      </c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R274" s="218" t="s">
        <v>241</v>
      </c>
      <c r="AT274" s="218" t="s">
        <v>222</v>
      </c>
      <c r="AU274" s="218" t="s">
        <v>78</v>
      </c>
      <c r="AY274" s="20" t="s">
        <v>126</v>
      </c>
      <c r="BE274" s="219">
        <f>IF(N274="základní",J274,0)</f>
        <v>0</v>
      </c>
      <c r="BF274" s="219">
        <f>IF(N274="snížená",J274,0)</f>
        <v>0</v>
      </c>
      <c r="BG274" s="219">
        <f>IF(N274="zákl. přenesená",J274,0)</f>
        <v>0</v>
      </c>
      <c r="BH274" s="219">
        <f>IF(N274="sníž. přenesená",J274,0)</f>
        <v>0</v>
      </c>
      <c r="BI274" s="219">
        <f>IF(N274="nulová",J274,0)</f>
        <v>0</v>
      </c>
      <c r="BJ274" s="20" t="s">
        <v>76</v>
      </c>
      <c r="BK274" s="219">
        <f>ROUND(I274*H274,2)</f>
        <v>0</v>
      </c>
      <c r="BL274" s="20" t="s">
        <v>180</v>
      </c>
      <c r="BM274" s="218" t="s">
        <v>1030</v>
      </c>
    </row>
    <row r="275" s="13" customFormat="1">
      <c r="A275" s="13"/>
      <c r="B275" s="220"/>
      <c r="C275" s="221"/>
      <c r="D275" s="222" t="s">
        <v>134</v>
      </c>
      <c r="E275" s="223" t="s">
        <v>19</v>
      </c>
      <c r="F275" s="224" t="s">
        <v>1031</v>
      </c>
      <c r="G275" s="221"/>
      <c r="H275" s="225">
        <v>5.7999999999999998</v>
      </c>
      <c r="I275" s="226"/>
      <c r="J275" s="221"/>
      <c r="K275" s="221"/>
      <c r="L275" s="227"/>
      <c r="M275" s="228"/>
      <c r="N275" s="229"/>
      <c r="O275" s="229"/>
      <c r="P275" s="229"/>
      <c r="Q275" s="229"/>
      <c r="R275" s="229"/>
      <c r="S275" s="229"/>
      <c r="T275" s="230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31" t="s">
        <v>134</v>
      </c>
      <c r="AU275" s="231" t="s">
        <v>78</v>
      </c>
      <c r="AV275" s="13" t="s">
        <v>78</v>
      </c>
      <c r="AW275" s="13" t="s">
        <v>135</v>
      </c>
      <c r="AX275" s="13" t="s">
        <v>76</v>
      </c>
      <c r="AY275" s="231" t="s">
        <v>126</v>
      </c>
    </row>
    <row r="276" s="2" customFormat="1" ht="24.15" customHeight="1">
      <c r="A276" s="41"/>
      <c r="B276" s="42"/>
      <c r="C276" s="269" t="s">
        <v>474</v>
      </c>
      <c r="D276" s="269" t="s">
        <v>222</v>
      </c>
      <c r="E276" s="270" t="s">
        <v>883</v>
      </c>
      <c r="F276" s="271" t="s">
        <v>884</v>
      </c>
      <c r="G276" s="272" t="s">
        <v>240</v>
      </c>
      <c r="H276" s="273">
        <v>17</v>
      </c>
      <c r="I276" s="274"/>
      <c r="J276" s="275">
        <f>ROUND(I276*H276,2)</f>
        <v>0</v>
      </c>
      <c r="K276" s="271" t="s">
        <v>880</v>
      </c>
      <c r="L276" s="276"/>
      <c r="M276" s="277" t="s">
        <v>19</v>
      </c>
      <c r="N276" s="278" t="s">
        <v>39</v>
      </c>
      <c r="O276" s="87"/>
      <c r="P276" s="216">
        <f>O276*H276</f>
        <v>0</v>
      </c>
      <c r="Q276" s="216">
        <v>1</v>
      </c>
      <c r="R276" s="216">
        <f>Q276*H276</f>
        <v>17</v>
      </c>
      <c r="S276" s="216">
        <v>0</v>
      </c>
      <c r="T276" s="217">
        <f>S276*H276</f>
        <v>0</v>
      </c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R276" s="218" t="s">
        <v>241</v>
      </c>
      <c r="AT276" s="218" t="s">
        <v>222</v>
      </c>
      <c r="AU276" s="218" t="s">
        <v>78</v>
      </c>
      <c r="AY276" s="20" t="s">
        <v>126</v>
      </c>
      <c r="BE276" s="219">
        <f>IF(N276="základní",J276,0)</f>
        <v>0</v>
      </c>
      <c r="BF276" s="219">
        <f>IF(N276="snížená",J276,0)</f>
        <v>0</v>
      </c>
      <c r="BG276" s="219">
        <f>IF(N276="zákl. přenesená",J276,0)</f>
        <v>0</v>
      </c>
      <c r="BH276" s="219">
        <f>IF(N276="sníž. přenesená",J276,0)</f>
        <v>0</v>
      </c>
      <c r="BI276" s="219">
        <f>IF(N276="nulová",J276,0)</f>
        <v>0</v>
      </c>
      <c r="BJ276" s="20" t="s">
        <v>76</v>
      </c>
      <c r="BK276" s="219">
        <f>ROUND(I276*H276,2)</f>
        <v>0</v>
      </c>
      <c r="BL276" s="20" t="s">
        <v>180</v>
      </c>
      <c r="BM276" s="218" t="s">
        <v>1032</v>
      </c>
    </row>
    <row r="277" s="13" customFormat="1">
      <c r="A277" s="13"/>
      <c r="B277" s="220"/>
      <c r="C277" s="221"/>
      <c r="D277" s="222" t="s">
        <v>134</v>
      </c>
      <c r="E277" s="223" t="s">
        <v>19</v>
      </c>
      <c r="F277" s="224" t="s">
        <v>1033</v>
      </c>
      <c r="G277" s="221"/>
      <c r="H277" s="225">
        <v>17</v>
      </c>
      <c r="I277" s="226"/>
      <c r="J277" s="221"/>
      <c r="K277" s="221"/>
      <c r="L277" s="227"/>
      <c r="M277" s="228"/>
      <c r="N277" s="229"/>
      <c r="O277" s="229"/>
      <c r="P277" s="229"/>
      <c r="Q277" s="229"/>
      <c r="R277" s="229"/>
      <c r="S277" s="229"/>
      <c r="T277" s="230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31" t="s">
        <v>134</v>
      </c>
      <c r="AU277" s="231" t="s">
        <v>78</v>
      </c>
      <c r="AV277" s="13" t="s">
        <v>78</v>
      </c>
      <c r="AW277" s="13" t="s">
        <v>135</v>
      </c>
      <c r="AX277" s="13" t="s">
        <v>76</v>
      </c>
      <c r="AY277" s="231" t="s">
        <v>126</v>
      </c>
    </row>
    <row r="278" s="2" customFormat="1" ht="24.15" customHeight="1">
      <c r="A278" s="41"/>
      <c r="B278" s="42"/>
      <c r="C278" s="269" t="s">
        <v>307</v>
      </c>
      <c r="D278" s="269" t="s">
        <v>222</v>
      </c>
      <c r="E278" s="270" t="s">
        <v>889</v>
      </c>
      <c r="F278" s="271" t="s">
        <v>890</v>
      </c>
      <c r="G278" s="272" t="s">
        <v>240</v>
      </c>
      <c r="H278" s="273">
        <v>20.399999999999999</v>
      </c>
      <c r="I278" s="274"/>
      <c r="J278" s="275">
        <f>ROUND(I278*H278,2)</f>
        <v>0</v>
      </c>
      <c r="K278" s="271" t="s">
        <v>880</v>
      </c>
      <c r="L278" s="276"/>
      <c r="M278" s="277" t="s">
        <v>19</v>
      </c>
      <c r="N278" s="278" t="s">
        <v>39</v>
      </c>
      <c r="O278" s="87"/>
      <c r="P278" s="216">
        <f>O278*H278</f>
        <v>0</v>
      </c>
      <c r="Q278" s="216">
        <v>1</v>
      </c>
      <c r="R278" s="216">
        <f>Q278*H278</f>
        <v>20.399999999999999</v>
      </c>
      <c r="S278" s="216">
        <v>0</v>
      </c>
      <c r="T278" s="217">
        <f>S278*H278</f>
        <v>0</v>
      </c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R278" s="218" t="s">
        <v>241</v>
      </c>
      <c r="AT278" s="218" t="s">
        <v>222</v>
      </c>
      <c r="AU278" s="218" t="s">
        <v>78</v>
      </c>
      <c r="AY278" s="20" t="s">
        <v>126</v>
      </c>
      <c r="BE278" s="219">
        <f>IF(N278="základní",J278,0)</f>
        <v>0</v>
      </c>
      <c r="BF278" s="219">
        <f>IF(N278="snížená",J278,0)</f>
        <v>0</v>
      </c>
      <c r="BG278" s="219">
        <f>IF(N278="zákl. přenesená",J278,0)</f>
        <v>0</v>
      </c>
      <c r="BH278" s="219">
        <f>IF(N278="sníž. přenesená",J278,0)</f>
        <v>0</v>
      </c>
      <c r="BI278" s="219">
        <f>IF(N278="nulová",J278,0)</f>
        <v>0</v>
      </c>
      <c r="BJ278" s="20" t="s">
        <v>76</v>
      </c>
      <c r="BK278" s="219">
        <f>ROUND(I278*H278,2)</f>
        <v>0</v>
      </c>
      <c r="BL278" s="20" t="s">
        <v>180</v>
      </c>
      <c r="BM278" s="218" t="s">
        <v>1034</v>
      </c>
    </row>
    <row r="279" s="13" customFormat="1">
      <c r="A279" s="13"/>
      <c r="B279" s="220"/>
      <c r="C279" s="221"/>
      <c r="D279" s="222" t="s">
        <v>134</v>
      </c>
      <c r="E279" s="223" t="s">
        <v>19</v>
      </c>
      <c r="F279" s="224" t="s">
        <v>892</v>
      </c>
      <c r="G279" s="221"/>
      <c r="H279" s="225">
        <v>6</v>
      </c>
      <c r="I279" s="226"/>
      <c r="J279" s="221"/>
      <c r="K279" s="221"/>
      <c r="L279" s="227"/>
      <c r="M279" s="228"/>
      <c r="N279" s="229"/>
      <c r="O279" s="229"/>
      <c r="P279" s="229"/>
      <c r="Q279" s="229"/>
      <c r="R279" s="229"/>
      <c r="S279" s="229"/>
      <c r="T279" s="230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31" t="s">
        <v>134</v>
      </c>
      <c r="AU279" s="231" t="s">
        <v>78</v>
      </c>
      <c r="AV279" s="13" t="s">
        <v>78</v>
      </c>
      <c r="AW279" s="13" t="s">
        <v>135</v>
      </c>
      <c r="AX279" s="13" t="s">
        <v>68</v>
      </c>
      <c r="AY279" s="231" t="s">
        <v>126</v>
      </c>
    </row>
    <row r="280" s="13" customFormat="1">
      <c r="A280" s="13"/>
      <c r="B280" s="220"/>
      <c r="C280" s="221"/>
      <c r="D280" s="222" t="s">
        <v>134</v>
      </c>
      <c r="E280" s="223" t="s">
        <v>19</v>
      </c>
      <c r="F280" s="224" t="s">
        <v>1035</v>
      </c>
      <c r="G280" s="221"/>
      <c r="H280" s="225">
        <v>1.2</v>
      </c>
      <c r="I280" s="226"/>
      <c r="J280" s="221"/>
      <c r="K280" s="221"/>
      <c r="L280" s="227"/>
      <c r="M280" s="228"/>
      <c r="N280" s="229"/>
      <c r="O280" s="229"/>
      <c r="P280" s="229"/>
      <c r="Q280" s="229"/>
      <c r="R280" s="229"/>
      <c r="S280" s="229"/>
      <c r="T280" s="230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31" t="s">
        <v>134</v>
      </c>
      <c r="AU280" s="231" t="s">
        <v>78</v>
      </c>
      <c r="AV280" s="13" t="s">
        <v>78</v>
      </c>
      <c r="AW280" s="13" t="s">
        <v>135</v>
      </c>
      <c r="AX280" s="13" t="s">
        <v>68</v>
      </c>
      <c r="AY280" s="231" t="s">
        <v>126</v>
      </c>
    </row>
    <row r="281" s="13" customFormat="1">
      <c r="A281" s="13"/>
      <c r="B281" s="220"/>
      <c r="C281" s="221"/>
      <c r="D281" s="222" t="s">
        <v>134</v>
      </c>
      <c r="E281" s="223" t="s">
        <v>19</v>
      </c>
      <c r="F281" s="224" t="s">
        <v>1036</v>
      </c>
      <c r="G281" s="221"/>
      <c r="H281" s="225">
        <v>4.4000000000000004</v>
      </c>
      <c r="I281" s="226"/>
      <c r="J281" s="221"/>
      <c r="K281" s="221"/>
      <c r="L281" s="227"/>
      <c r="M281" s="228"/>
      <c r="N281" s="229"/>
      <c r="O281" s="229"/>
      <c r="P281" s="229"/>
      <c r="Q281" s="229"/>
      <c r="R281" s="229"/>
      <c r="S281" s="229"/>
      <c r="T281" s="230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31" t="s">
        <v>134</v>
      </c>
      <c r="AU281" s="231" t="s">
        <v>78</v>
      </c>
      <c r="AV281" s="13" t="s">
        <v>78</v>
      </c>
      <c r="AW281" s="13" t="s">
        <v>135</v>
      </c>
      <c r="AX281" s="13" t="s">
        <v>68</v>
      </c>
      <c r="AY281" s="231" t="s">
        <v>126</v>
      </c>
    </row>
    <row r="282" s="13" customFormat="1">
      <c r="A282" s="13"/>
      <c r="B282" s="220"/>
      <c r="C282" s="221"/>
      <c r="D282" s="222" t="s">
        <v>134</v>
      </c>
      <c r="E282" s="223" t="s">
        <v>19</v>
      </c>
      <c r="F282" s="224" t="s">
        <v>1037</v>
      </c>
      <c r="G282" s="221"/>
      <c r="H282" s="225">
        <v>8.8000000000000007</v>
      </c>
      <c r="I282" s="226"/>
      <c r="J282" s="221"/>
      <c r="K282" s="221"/>
      <c r="L282" s="227"/>
      <c r="M282" s="228"/>
      <c r="N282" s="229"/>
      <c r="O282" s="229"/>
      <c r="P282" s="229"/>
      <c r="Q282" s="229"/>
      <c r="R282" s="229"/>
      <c r="S282" s="229"/>
      <c r="T282" s="230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31" t="s">
        <v>134</v>
      </c>
      <c r="AU282" s="231" t="s">
        <v>78</v>
      </c>
      <c r="AV282" s="13" t="s">
        <v>78</v>
      </c>
      <c r="AW282" s="13" t="s">
        <v>135</v>
      </c>
      <c r="AX282" s="13" t="s">
        <v>68</v>
      </c>
      <c r="AY282" s="231" t="s">
        <v>126</v>
      </c>
    </row>
    <row r="283" s="16" customFormat="1">
      <c r="A283" s="16"/>
      <c r="B283" s="253"/>
      <c r="C283" s="254"/>
      <c r="D283" s="222" t="s">
        <v>134</v>
      </c>
      <c r="E283" s="255" t="s">
        <v>19</v>
      </c>
      <c r="F283" s="256" t="s">
        <v>139</v>
      </c>
      <c r="G283" s="254"/>
      <c r="H283" s="257">
        <v>20.399999999999999</v>
      </c>
      <c r="I283" s="258"/>
      <c r="J283" s="254"/>
      <c r="K283" s="254"/>
      <c r="L283" s="259"/>
      <c r="M283" s="260"/>
      <c r="N283" s="261"/>
      <c r="O283" s="261"/>
      <c r="P283" s="261"/>
      <c r="Q283" s="261"/>
      <c r="R283" s="261"/>
      <c r="S283" s="261"/>
      <c r="T283" s="262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T283" s="263" t="s">
        <v>134</v>
      </c>
      <c r="AU283" s="263" t="s">
        <v>78</v>
      </c>
      <c r="AV283" s="16" t="s">
        <v>133</v>
      </c>
      <c r="AW283" s="16" t="s">
        <v>135</v>
      </c>
      <c r="AX283" s="16" t="s">
        <v>76</v>
      </c>
      <c r="AY283" s="263" t="s">
        <v>126</v>
      </c>
    </row>
    <row r="284" s="2" customFormat="1" ht="16.5" customHeight="1">
      <c r="A284" s="41"/>
      <c r="B284" s="42"/>
      <c r="C284" s="269" t="s">
        <v>485</v>
      </c>
      <c r="D284" s="269" t="s">
        <v>222</v>
      </c>
      <c r="E284" s="270" t="s">
        <v>897</v>
      </c>
      <c r="F284" s="271" t="s">
        <v>898</v>
      </c>
      <c r="G284" s="272" t="s">
        <v>240</v>
      </c>
      <c r="H284" s="273">
        <v>5.7000000000000002</v>
      </c>
      <c r="I284" s="274"/>
      <c r="J284" s="275">
        <f>ROUND(I284*H284,2)</f>
        <v>0</v>
      </c>
      <c r="K284" s="271" t="s">
        <v>880</v>
      </c>
      <c r="L284" s="276"/>
      <c r="M284" s="277" t="s">
        <v>19</v>
      </c>
      <c r="N284" s="278" t="s">
        <v>39</v>
      </c>
      <c r="O284" s="87"/>
      <c r="P284" s="216">
        <f>O284*H284</f>
        <v>0</v>
      </c>
      <c r="Q284" s="216">
        <v>0</v>
      </c>
      <c r="R284" s="216">
        <f>Q284*H284</f>
        <v>0</v>
      </c>
      <c r="S284" s="216">
        <v>0</v>
      </c>
      <c r="T284" s="217">
        <f>S284*H284</f>
        <v>0</v>
      </c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R284" s="218" t="s">
        <v>241</v>
      </c>
      <c r="AT284" s="218" t="s">
        <v>222</v>
      </c>
      <c r="AU284" s="218" t="s">
        <v>78</v>
      </c>
      <c r="AY284" s="20" t="s">
        <v>126</v>
      </c>
      <c r="BE284" s="219">
        <f>IF(N284="základní",J284,0)</f>
        <v>0</v>
      </c>
      <c r="BF284" s="219">
        <f>IF(N284="snížená",J284,0)</f>
        <v>0</v>
      </c>
      <c r="BG284" s="219">
        <f>IF(N284="zákl. přenesená",J284,0)</f>
        <v>0</v>
      </c>
      <c r="BH284" s="219">
        <f>IF(N284="sníž. přenesená",J284,0)</f>
        <v>0</v>
      </c>
      <c r="BI284" s="219">
        <f>IF(N284="nulová",J284,0)</f>
        <v>0</v>
      </c>
      <c r="BJ284" s="20" t="s">
        <v>76</v>
      </c>
      <c r="BK284" s="219">
        <f>ROUND(I284*H284,2)</f>
        <v>0</v>
      </c>
      <c r="BL284" s="20" t="s">
        <v>180</v>
      </c>
      <c r="BM284" s="218" t="s">
        <v>1038</v>
      </c>
    </row>
    <row r="285" s="13" customFormat="1">
      <c r="A285" s="13"/>
      <c r="B285" s="220"/>
      <c r="C285" s="221"/>
      <c r="D285" s="222" t="s">
        <v>134</v>
      </c>
      <c r="E285" s="223" t="s">
        <v>19</v>
      </c>
      <c r="F285" s="224" t="s">
        <v>900</v>
      </c>
      <c r="G285" s="221"/>
      <c r="H285" s="225">
        <v>0.80000000000000004</v>
      </c>
      <c r="I285" s="226"/>
      <c r="J285" s="221"/>
      <c r="K285" s="221"/>
      <c r="L285" s="227"/>
      <c r="M285" s="228"/>
      <c r="N285" s="229"/>
      <c r="O285" s="229"/>
      <c r="P285" s="229"/>
      <c r="Q285" s="229"/>
      <c r="R285" s="229"/>
      <c r="S285" s="229"/>
      <c r="T285" s="230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31" t="s">
        <v>134</v>
      </c>
      <c r="AU285" s="231" t="s">
        <v>78</v>
      </c>
      <c r="AV285" s="13" t="s">
        <v>78</v>
      </c>
      <c r="AW285" s="13" t="s">
        <v>135</v>
      </c>
      <c r="AX285" s="13" t="s">
        <v>68</v>
      </c>
      <c r="AY285" s="231" t="s">
        <v>126</v>
      </c>
    </row>
    <row r="286" s="13" customFormat="1">
      <c r="A286" s="13"/>
      <c r="B286" s="220"/>
      <c r="C286" s="221"/>
      <c r="D286" s="222" t="s">
        <v>134</v>
      </c>
      <c r="E286" s="223" t="s">
        <v>19</v>
      </c>
      <c r="F286" s="224" t="s">
        <v>1039</v>
      </c>
      <c r="G286" s="221"/>
      <c r="H286" s="225">
        <v>4.9000000000000004</v>
      </c>
      <c r="I286" s="226"/>
      <c r="J286" s="221"/>
      <c r="K286" s="221"/>
      <c r="L286" s="227"/>
      <c r="M286" s="228"/>
      <c r="N286" s="229"/>
      <c r="O286" s="229"/>
      <c r="P286" s="229"/>
      <c r="Q286" s="229"/>
      <c r="R286" s="229"/>
      <c r="S286" s="229"/>
      <c r="T286" s="230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31" t="s">
        <v>134</v>
      </c>
      <c r="AU286" s="231" t="s">
        <v>78</v>
      </c>
      <c r="AV286" s="13" t="s">
        <v>78</v>
      </c>
      <c r="AW286" s="13" t="s">
        <v>135</v>
      </c>
      <c r="AX286" s="13" t="s">
        <v>68</v>
      </c>
      <c r="AY286" s="231" t="s">
        <v>126</v>
      </c>
    </row>
    <row r="287" s="16" customFormat="1">
      <c r="A287" s="16"/>
      <c r="B287" s="253"/>
      <c r="C287" s="254"/>
      <c r="D287" s="222" t="s">
        <v>134</v>
      </c>
      <c r="E287" s="255" t="s">
        <v>19</v>
      </c>
      <c r="F287" s="256" t="s">
        <v>139</v>
      </c>
      <c r="G287" s="254"/>
      <c r="H287" s="257">
        <v>5.7000000000000002</v>
      </c>
      <c r="I287" s="258"/>
      <c r="J287" s="254"/>
      <c r="K287" s="254"/>
      <c r="L287" s="259"/>
      <c r="M287" s="260"/>
      <c r="N287" s="261"/>
      <c r="O287" s="261"/>
      <c r="P287" s="261"/>
      <c r="Q287" s="261"/>
      <c r="R287" s="261"/>
      <c r="S287" s="261"/>
      <c r="T287" s="262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T287" s="263" t="s">
        <v>134</v>
      </c>
      <c r="AU287" s="263" t="s">
        <v>78</v>
      </c>
      <c r="AV287" s="16" t="s">
        <v>133</v>
      </c>
      <c r="AW287" s="16" t="s">
        <v>135</v>
      </c>
      <c r="AX287" s="16" t="s">
        <v>76</v>
      </c>
      <c r="AY287" s="263" t="s">
        <v>126</v>
      </c>
    </row>
    <row r="288" s="12" customFormat="1" ht="20.88" customHeight="1">
      <c r="A288" s="12"/>
      <c r="B288" s="191"/>
      <c r="C288" s="192"/>
      <c r="D288" s="193" t="s">
        <v>67</v>
      </c>
      <c r="E288" s="205" t="s">
        <v>1040</v>
      </c>
      <c r="F288" s="205" t="s">
        <v>1041</v>
      </c>
      <c r="G288" s="192"/>
      <c r="H288" s="192"/>
      <c r="I288" s="195"/>
      <c r="J288" s="206">
        <f>BK288</f>
        <v>0</v>
      </c>
      <c r="K288" s="192"/>
      <c r="L288" s="197"/>
      <c r="M288" s="198"/>
      <c r="N288" s="199"/>
      <c r="O288" s="199"/>
      <c r="P288" s="200">
        <f>SUM(P289:P305)</f>
        <v>0</v>
      </c>
      <c r="Q288" s="199"/>
      <c r="R288" s="200">
        <f>SUM(R289:R305)</f>
        <v>74.286947999999995</v>
      </c>
      <c r="S288" s="199"/>
      <c r="T288" s="201">
        <f>SUM(T289:T305)</f>
        <v>0</v>
      </c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R288" s="202" t="s">
        <v>78</v>
      </c>
      <c r="AT288" s="203" t="s">
        <v>67</v>
      </c>
      <c r="AU288" s="203" t="s">
        <v>78</v>
      </c>
      <c r="AY288" s="202" t="s">
        <v>126</v>
      </c>
      <c r="BK288" s="204">
        <f>SUM(BK289:BK305)</f>
        <v>0</v>
      </c>
    </row>
    <row r="289" s="2" customFormat="1" ht="16.5" customHeight="1">
      <c r="A289" s="41"/>
      <c r="B289" s="42"/>
      <c r="C289" s="207" t="s">
        <v>312</v>
      </c>
      <c r="D289" s="207" t="s">
        <v>128</v>
      </c>
      <c r="E289" s="208" t="s">
        <v>975</v>
      </c>
      <c r="F289" s="209" t="s">
        <v>976</v>
      </c>
      <c r="G289" s="210" t="s">
        <v>240</v>
      </c>
      <c r="H289" s="211">
        <v>414</v>
      </c>
      <c r="I289" s="212"/>
      <c r="J289" s="213">
        <f>ROUND(I289*H289,2)</f>
        <v>0</v>
      </c>
      <c r="K289" s="209" t="s">
        <v>150</v>
      </c>
      <c r="L289" s="47"/>
      <c r="M289" s="214" t="s">
        <v>19</v>
      </c>
      <c r="N289" s="215" t="s">
        <v>39</v>
      </c>
      <c r="O289" s="87"/>
      <c r="P289" s="216">
        <f>O289*H289</f>
        <v>0</v>
      </c>
      <c r="Q289" s="216">
        <v>5.0000000000000002E-05</v>
      </c>
      <c r="R289" s="216">
        <f>Q289*H289</f>
        <v>0.0207</v>
      </c>
      <c r="S289" s="216">
        <v>0</v>
      </c>
      <c r="T289" s="217">
        <f>S289*H289</f>
        <v>0</v>
      </c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R289" s="218" t="s">
        <v>180</v>
      </c>
      <c r="AT289" s="218" t="s">
        <v>128</v>
      </c>
      <c r="AU289" s="218" t="s">
        <v>138</v>
      </c>
      <c r="AY289" s="20" t="s">
        <v>126</v>
      </c>
      <c r="BE289" s="219">
        <f>IF(N289="základní",J289,0)</f>
        <v>0</v>
      </c>
      <c r="BF289" s="219">
        <f>IF(N289="snížená",J289,0)</f>
        <v>0</v>
      </c>
      <c r="BG289" s="219">
        <f>IF(N289="zákl. přenesená",J289,0)</f>
        <v>0</v>
      </c>
      <c r="BH289" s="219">
        <f>IF(N289="sníž. přenesená",J289,0)</f>
        <v>0</v>
      </c>
      <c r="BI289" s="219">
        <f>IF(N289="nulová",J289,0)</f>
        <v>0</v>
      </c>
      <c r="BJ289" s="20" t="s">
        <v>76</v>
      </c>
      <c r="BK289" s="219">
        <f>ROUND(I289*H289,2)</f>
        <v>0</v>
      </c>
      <c r="BL289" s="20" t="s">
        <v>180</v>
      </c>
      <c r="BM289" s="218" t="s">
        <v>1042</v>
      </c>
    </row>
    <row r="290" s="2" customFormat="1">
      <c r="A290" s="41"/>
      <c r="B290" s="42"/>
      <c r="C290" s="43"/>
      <c r="D290" s="264" t="s">
        <v>152</v>
      </c>
      <c r="E290" s="43"/>
      <c r="F290" s="265" t="s">
        <v>978</v>
      </c>
      <c r="G290" s="43"/>
      <c r="H290" s="43"/>
      <c r="I290" s="266"/>
      <c r="J290" s="43"/>
      <c r="K290" s="43"/>
      <c r="L290" s="47"/>
      <c r="M290" s="267"/>
      <c r="N290" s="268"/>
      <c r="O290" s="87"/>
      <c r="P290" s="87"/>
      <c r="Q290" s="87"/>
      <c r="R290" s="87"/>
      <c r="S290" s="87"/>
      <c r="T290" s="88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T290" s="20" t="s">
        <v>152</v>
      </c>
      <c r="AU290" s="20" t="s">
        <v>138</v>
      </c>
    </row>
    <row r="291" s="2" customFormat="1" ht="16.5" customHeight="1">
      <c r="A291" s="41"/>
      <c r="B291" s="42"/>
      <c r="C291" s="269" t="s">
        <v>495</v>
      </c>
      <c r="D291" s="269" t="s">
        <v>222</v>
      </c>
      <c r="E291" s="270" t="s">
        <v>1028</v>
      </c>
      <c r="F291" s="271" t="s">
        <v>1029</v>
      </c>
      <c r="G291" s="272" t="s">
        <v>240</v>
      </c>
      <c r="H291" s="273">
        <v>317.60000000000002</v>
      </c>
      <c r="I291" s="274"/>
      <c r="J291" s="275">
        <f>ROUND(I291*H291,2)</f>
        <v>0</v>
      </c>
      <c r="K291" s="271" t="s">
        <v>880</v>
      </c>
      <c r="L291" s="276"/>
      <c r="M291" s="277" t="s">
        <v>19</v>
      </c>
      <c r="N291" s="278" t="s">
        <v>39</v>
      </c>
      <c r="O291" s="87"/>
      <c r="P291" s="216">
        <f>O291*H291</f>
        <v>0</v>
      </c>
      <c r="Q291" s="216">
        <v>0.019730000000000001</v>
      </c>
      <c r="R291" s="216">
        <f>Q291*H291</f>
        <v>6.2662480000000009</v>
      </c>
      <c r="S291" s="216">
        <v>0</v>
      </c>
      <c r="T291" s="217">
        <f>S291*H291</f>
        <v>0</v>
      </c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R291" s="218" t="s">
        <v>241</v>
      </c>
      <c r="AT291" s="218" t="s">
        <v>222</v>
      </c>
      <c r="AU291" s="218" t="s">
        <v>138</v>
      </c>
      <c r="AY291" s="20" t="s">
        <v>126</v>
      </c>
      <c r="BE291" s="219">
        <f>IF(N291="základní",J291,0)</f>
        <v>0</v>
      </c>
      <c r="BF291" s="219">
        <f>IF(N291="snížená",J291,0)</f>
        <v>0</v>
      </c>
      <c r="BG291" s="219">
        <f>IF(N291="zákl. přenesená",J291,0)</f>
        <v>0</v>
      </c>
      <c r="BH291" s="219">
        <f>IF(N291="sníž. přenesená",J291,0)</f>
        <v>0</v>
      </c>
      <c r="BI291" s="219">
        <f>IF(N291="nulová",J291,0)</f>
        <v>0</v>
      </c>
      <c r="BJ291" s="20" t="s">
        <v>76</v>
      </c>
      <c r="BK291" s="219">
        <f>ROUND(I291*H291,2)</f>
        <v>0</v>
      </c>
      <c r="BL291" s="20" t="s">
        <v>180</v>
      </c>
      <c r="BM291" s="218" t="s">
        <v>1043</v>
      </c>
    </row>
    <row r="292" s="13" customFormat="1">
      <c r="A292" s="13"/>
      <c r="B292" s="220"/>
      <c r="C292" s="221"/>
      <c r="D292" s="222" t="s">
        <v>134</v>
      </c>
      <c r="E292" s="223" t="s">
        <v>19</v>
      </c>
      <c r="F292" s="224" t="s">
        <v>1044</v>
      </c>
      <c r="G292" s="221"/>
      <c r="H292" s="225">
        <v>174.40000000000001</v>
      </c>
      <c r="I292" s="226"/>
      <c r="J292" s="221"/>
      <c r="K292" s="221"/>
      <c r="L292" s="227"/>
      <c r="M292" s="228"/>
      <c r="N292" s="229"/>
      <c r="O292" s="229"/>
      <c r="P292" s="229"/>
      <c r="Q292" s="229"/>
      <c r="R292" s="229"/>
      <c r="S292" s="229"/>
      <c r="T292" s="230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31" t="s">
        <v>134</v>
      </c>
      <c r="AU292" s="231" t="s">
        <v>138</v>
      </c>
      <c r="AV292" s="13" t="s">
        <v>78</v>
      </c>
      <c r="AW292" s="13" t="s">
        <v>135</v>
      </c>
      <c r="AX292" s="13" t="s">
        <v>68</v>
      </c>
      <c r="AY292" s="231" t="s">
        <v>126</v>
      </c>
    </row>
    <row r="293" s="13" customFormat="1">
      <c r="A293" s="13"/>
      <c r="B293" s="220"/>
      <c r="C293" s="221"/>
      <c r="D293" s="222" t="s">
        <v>134</v>
      </c>
      <c r="E293" s="223" t="s">
        <v>19</v>
      </c>
      <c r="F293" s="224" t="s">
        <v>1045</v>
      </c>
      <c r="G293" s="221"/>
      <c r="H293" s="225">
        <v>143.19999999999999</v>
      </c>
      <c r="I293" s="226"/>
      <c r="J293" s="221"/>
      <c r="K293" s="221"/>
      <c r="L293" s="227"/>
      <c r="M293" s="228"/>
      <c r="N293" s="229"/>
      <c r="O293" s="229"/>
      <c r="P293" s="229"/>
      <c r="Q293" s="229"/>
      <c r="R293" s="229"/>
      <c r="S293" s="229"/>
      <c r="T293" s="230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31" t="s">
        <v>134</v>
      </c>
      <c r="AU293" s="231" t="s">
        <v>138</v>
      </c>
      <c r="AV293" s="13" t="s">
        <v>78</v>
      </c>
      <c r="AW293" s="13" t="s">
        <v>135</v>
      </c>
      <c r="AX293" s="13" t="s">
        <v>68</v>
      </c>
      <c r="AY293" s="231" t="s">
        <v>126</v>
      </c>
    </row>
    <row r="294" s="16" customFormat="1">
      <c r="A294" s="16"/>
      <c r="B294" s="253"/>
      <c r="C294" s="254"/>
      <c r="D294" s="222" t="s">
        <v>134</v>
      </c>
      <c r="E294" s="255" t="s">
        <v>19</v>
      </c>
      <c r="F294" s="256" t="s">
        <v>139</v>
      </c>
      <c r="G294" s="254"/>
      <c r="H294" s="257">
        <v>317.60000000000002</v>
      </c>
      <c r="I294" s="258"/>
      <c r="J294" s="254"/>
      <c r="K294" s="254"/>
      <c r="L294" s="259"/>
      <c r="M294" s="260"/>
      <c r="N294" s="261"/>
      <c r="O294" s="261"/>
      <c r="P294" s="261"/>
      <c r="Q294" s="261"/>
      <c r="R294" s="261"/>
      <c r="S294" s="261"/>
      <c r="T294" s="262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T294" s="263" t="s">
        <v>134</v>
      </c>
      <c r="AU294" s="263" t="s">
        <v>138</v>
      </c>
      <c r="AV294" s="16" t="s">
        <v>133</v>
      </c>
      <c r="AW294" s="16" t="s">
        <v>135</v>
      </c>
      <c r="AX294" s="16" t="s">
        <v>76</v>
      </c>
      <c r="AY294" s="263" t="s">
        <v>126</v>
      </c>
    </row>
    <row r="295" s="2" customFormat="1" ht="24.15" customHeight="1">
      <c r="A295" s="41"/>
      <c r="B295" s="42"/>
      <c r="C295" s="269" t="s">
        <v>317</v>
      </c>
      <c r="D295" s="269" t="s">
        <v>222</v>
      </c>
      <c r="E295" s="270" t="s">
        <v>883</v>
      </c>
      <c r="F295" s="271" t="s">
        <v>884</v>
      </c>
      <c r="G295" s="272" t="s">
        <v>240</v>
      </c>
      <c r="H295" s="273">
        <v>34</v>
      </c>
      <c r="I295" s="274"/>
      <c r="J295" s="275">
        <f>ROUND(I295*H295,2)</f>
        <v>0</v>
      </c>
      <c r="K295" s="271" t="s">
        <v>880</v>
      </c>
      <c r="L295" s="276"/>
      <c r="M295" s="277" t="s">
        <v>19</v>
      </c>
      <c r="N295" s="278" t="s">
        <v>39</v>
      </c>
      <c r="O295" s="87"/>
      <c r="P295" s="216">
        <f>O295*H295</f>
        <v>0</v>
      </c>
      <c r="Q295" s="216">
        <v>1</v>
      </c>
      <c r="R295" s="216">
        <f>Q295*H295</f>
        <v>34</v>
      </c>
      <c r="S295" s="216">
        <v>0</v>
      </c>
      <c r="T295" s="217">
        <f>S295*H295</f>
        <v>0</v>
      </c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R295" s="218" t="s">
        <v>241</v>
      </c>
      <c r="AT295" s="218" t="s">
        <v>222</v>
      </c>
      <c r="AU295" s="218" t="s">
        <v>138</v>
      </c>
      <c r="AY295" s="20" t="s">
        <v>126</v>
      </c>
      <c r="BE295" s="219">
        <f>IF(N295="základní",J295,0)</f>
        <v>0</v>
      </c>
      <c r="BF295" s="219">
        <f>IF(N295="snížená",J295,0)</f>
        <v>0</v>
      </c>
      <c r="BG295" s="219">
        <f>IF(N295="zákl. přenesená",J295,0)</f>
        <v>0</v>
      </c>
      <c r="BH295" s="219">
        <f>IF(N295="sníž. přenesená",J295,0)</f>
        <v>0</v>
      </c>
      <c r="BI295" s="219">
        <f>IF(N295="nulová",J295,0)</f>
        <v>0</v>
      </c>
      <c r="BJ295" s="20" t="s">
        <v>76</v>
      </c>
      <c r="BK295" s="219">
        <f>ROUND(I295*H295,2)</f>
        <v>0</v>
      </c>
      <c r="BL295" s="20" t="s">
        <v>180</v>
      </c>
      <c r="BM295" s="218" t="s">
        <v>1046</v>
      </c>
    </row>
    <row r="296" s="13" customFormat="1">
      <c r="A296" s="13"/>
      <c r="B296" s="220"/>
      <c r="C296" s="221"/>
      <c r="D296" s="222" t="s">
        <v>134</v>
      </c>
      <c r="E296" s="223" t="s">
        <v>19</v>
      </c>
      <c r="F296" s="224" t="s">
        <v>1047</v>
      </c>
      <c r="G296" s="221"/>
      <c r="H296" s="225">
        <v>34</v>
      </c>
      <c r="I296" s="226"/>
      <c r="J296" s="221"/>
      <c r="K296" s="221"/>
      <c r="L296" s="227"/>
      <c r="M296" s="228"/>
      <c r="N296" s="229"/>
      <c r="O296" s="229"/>
      <c r="P296" s="229"/>
      <c r="Q296" s="229"/>
      <c r="R296" s="229"/>
      <c r="S296" s="229"/>
      <c r="T296" s="230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31" t="s">
        <v>134</v>
      </c>
      <c r="AU296" s="231" t="s">
        <v>138</v>
      </c>
      <c r="AV296" s="13" t="s">
        <v>78</v>
      </c>
      <c r="AW296" s="13" t="s">
        <v>135</v>
      </c>
      <c r="AX296" s="13" t="s">
        <v>76</v>
      </c>
      <c r="AY296" s="231" t="s">
        <v>126</v>
      </c>
    </row>
    <row r="297" s="2" customFormat="1" ht="24.15" customHeight="1">
      <c r="A297" s="41"/>
      <c r="B297" s="42"/>
      <c r="C297" s="269" t="s">
        <v>506</v>
      </c>
      <c r="D297" s="269" t="s">
        <v>222</v>
      </c>
      <c r="E297" s="270" t="s">
        <v>889</v>
      </c>
      <c r="F297" s="271" t="s">
        <v>890</v>
      </c>
      <c r="G297" s="272" t="s">
        <v>240</v>
      </c>
      <c r="H297" s="273">
        <v>34</v>
      </c>
      <c r="I297" s="274"/>
      <c r="J297" s="275">
        <f>ROUND(I297*H297,2)</f>
        <v>0</v>
      </c>
      <c r="K297" s="271" t="s">
        <v>880</v>
      </c>
      <c r="L297" s="276"/>
      <c r="M297" s="277" t="s">
        <v>19</v>
      </c>
      <c r="N297" s="278" t="s">
        <v>39</v>
      </c>
      <c r="O297" s="87"/>
      <c r="P297" s="216">
        <f>O297*H297</f>
        <v>0</v>
      </c>
      <c r="Q297" s="216">
        <v>1</v>
      </c>
      <c r="R297" s="216">
        <f>Q297*H297</f>
        <v>34</v>
      </c>
      <c r="S297" s="216">
        <v>0</v>
      </c>
      <c r="T297" s="217">
        <f>S297*H297</f>
        <v>0</v>
      </c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R297" s="218" t="s">
        <v>241</v>
      </c>
      <c r="AT297" s="218" t="s">
        <v>222</v>
      </c>
      <c r="AU297" s="218" t="s">
        <v>138</v>
      </c>
      <c r="AY297" s="20" t="s">
        <v>126</v>
      </c>
      <c r="BE297" s="219">
        <f>IF(N297="základní",J297,0)</f>
        <v>0</v>
      </c>
      <c r="BF297" s="219">
        <f>IF(N297="snížená",J297,0)</f>
        <v>0</v>
      </c>
      <c r="BG297" s="219">
        <f>IF(N297="zákl. přenesená",J297,0)</f>
        <v>0</v>
      </c>
      <c r="BH297" s="219">
        <f>IF(N297="sníž. přenesená",J297,0)</f>
        <v>0</v>
      </c>
      <c r="BI297" s="219">
        <f>IF(N297="nulová",J297,0)</f>
        <v>0</v>
      </c>
      <c r="BJ297" s="20" t="s">
        <v>76</v>
      </c>
      <c r="BK297" s="219">
        <f>ROUND(I297*H297,2)</f>
        <v>0</v>
      </c>
      <c r="BL297" s="20" t="s">
        <v>180</v>
      </c>
      <c r="BM297" s="218" t="s">
        <v>1048</v>
      </c>
    </row>
    <row r="298" s="13" customFormat="1">
      <c r="A298" s="13"/>
      <c r="B298" s="220"/>
      <c r="C298" s="221"/>
      <c r="D298" s="222" t="s">
        <v>134</v>
      </c>
      <c r="E298" s="223" t="s">
        <v>19</v>
      </c>
      <c r="F298" s="224" t="s">
        <v>1049</v>
      </c>
      <c r="G298" s="221"/>
      <c r="H298" s="225">
        <v>12</v>
      </c>
      <c r="I298" s="226"/>
      <c r="J298" s="221"/>
      <c r="K298" s="221"/>
      <c r="L298" s="227"/>
      <c r="M298" s="228"/>
      <c r="N298" s="229"/>
      <c r="O298" s="229"/>
      <c r="P298" s="229"/>
      <c r="Q298" s="229"/>
      <c r="R298" s="229"/>
      <c r="S298" s="229"/>
      <c r="T298" s="230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31" t="s">
        <v>134</v>
      </c>
      <c r="AU298" s="231" t="s">
        <v>138</v>
      </c>
      <c r="AV298" s="13" t="s">
        <v>78</v>
      </c>
      <c r="AW298" s="13" t="s">
        <v>135</v>
      </c>
      <c r="AX298" s="13" t="s">
        <v>68</v>
      </c>
      <c r="AY298" s="231" t="s">
        <v>126</v>
      </c>
    </row>
    <row r="299" s="13" customFormat="1">
      <c r="A299" s="13"/>
      <c r="B299" s="220"/>
      <c r="C299" s="221"/>
      <c r="D299" s="222" t="s">
        <v>134</v>
      </c>
      <c r="E299" s="223" t="s">
        <v>19</v>
      </c>
      <c r="F299" s="224" t="s">
        <v>1050</v>
      </c>
      <c r="G299" s="221"/>
      <c r="H299" s="225">
        <v>4.4000000000000004</v>
      </c>
      <c r="I299" s="226"/>
      <c r="J299" s="221"/>
      <c r="K299" s="221"/>
      <c r="L299" s="227"/>
      <c r="M299" s="228"/>
      <c r="N299" s="229"/>
      <c r="O299" s="229"/>
      <c r="P299" s="229"/>
      <c r="Q299" s="229"/>
      <c r="R299" s="229"/>
      <c r="S299" s="229"/>
      <c r="T299" s="230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31" t="s">
        <v>134</v>
      </c>
      <c r="AU299" s="231" t="s">
        <v>138</v>
      </c>
      <c r="AV299" s="13" t="s">
        <v>78</v>
      </c>
      <c r="AW299" s="13" t="s">
        <v>135</v>
      </c>
      <c r="AX299" s="13" t="s">
        <v>68</v>
      </c>
      <c r="AY299" s="231" t="s">
        <v>126</v>
      </c>
    </row>
    <row r="300" s="13" customFormat="1">
      <c r="A300" s="13"/>
      <c r="B300" s="220"/>
      <c r="C300" s="221"/>
      <c r="D300" s="222" t="s">
        <v>134</v>
      </c>
      <c r="E300" s="223" t="s">
        <v>19</v>
      </c>
      <c r="F300" s="224" t="s">
        <v>1051</v>
      </c>
      <c r="G300" s="221"/>
      <c r="H300" s="225">
        <v>17.600000000000001</v>
      </c>
      <c r="I300" s="226"/>
      <c r="J300" s="221"/>
      <c r="K300" s="221"/>
      <c r="L300" s="227"/>
      <c r="M300" s="228"/>
      <c r="N300" s="229"/>
      <c r="O300" s="229"/>
      <c r="P300" s="229"/>
      <c r="Q300" s="229"/>
      <c r="R300" s="229"/>
      <c r="S300" s="229"/>
      <c r="T300" s="230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31" t="s">
        <v>134</v>
      </c>
      <c r="AU300" s="231" t="s">
        <v>138</v>
      </c>
      <c r="AV300" s="13" t="s">
        <v>78</v>
      </c>
      <c r="AW300" s="13" t="s">
        <v>135</v>
      </c>
      <c r="AX300" s="13" t="s">
        <v>68</v>
      </c>
      <c r="AY300" s="231" t="s">
        <v>126</v>
      </c>
    </row>
    <row r="301" s="16" customFormat="1">
      <c r="A301" s="16"/>
      <c r="B301" s="253"/>
      <c r="C301" s="254"/>
      <c r="D301" s="222" t="s">
        <v>134</v>
      </c>
      <c r="E301" s="255" t="s">
        <v>19</v>
      </c>
      <c r="F301" s="256" t="s">
        <v>139</v>
      </c>
      <c r="G301" s="254"/>
      <c r="H301" s="257">
        <v>34</v>
      </c>
      <c r="I301" s="258"/>
      <c r="J301" s="254"/>
      <c r="K301" s="254"/>
      <c r="L301" s="259"/>
      <c r="M301" s="260"/>
      <c r="N301" s="261"/>
      <c r="O301" s="261"/>
      <c r="P301" s="261"/>
      <c r="Q301" s="261"/>
      <c r="R301" s="261"/>
      <c r="S301" s="261"/>
      <c r="T301" s="262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T301" s="263" t="s">
        <v>134</v>
      </c>
      <c r="AU301" s="263" t="s">
        <v>138</v>
      </c>
      <c r="AV301" s="16" t="s">
        <v>133</v>
      </c>
      <c r="AW301" s="16" t="s">
        <v>135</v>
      </c>
      <c r="AX301" s="16" t="s">
        <v>76</v>
      </c>
      <c r="AY301" s="263" t="s">
        <v>126</v>
      </c>
    </row>
    <row r="302" s="2" customFormat="1" ht="16.5" customHeight="1">
      <c r="A302" s="41"/>
      <c r="B302" s="42"/>
      <c r="C302" s="269" t="s">
        <v>322</v>
      </c>
      <c r="D302" s="269" t="s">
        <v>222</v>
      </c>
      <c r="E302" s="270" t="s">
        <v>897</v>
      </c>
      <c r="F302" s="271" t="s">
        <v>898</v>
      </c>
      <c r="G302" s="272" t="s">
        <v>240</v>
      </c>
      <c r="H302" s="273">
        <v>28.399999999999999</v>
      </c>
      <c r="I302" s="274"/>
      <c r="J302" s="275">
        <f>ROUND(I302*H302,2)</f>
        <v>0</v>
      </c>
      <c r="K302" s="271" t="s">
        <v>880</v>
      </c>
      <c r="L302" s="276"/>
      <c r="M302" s="277" t="s">
        <v>19</v>
      </c>
      <c r="N302" s="278" t="s">
        <v>39</v>
      </c>
      <c r="O302" s="87"/>
      <c r="P302" s="216">
        <f>O302*H302</f>
        <v>0</v>
      </c>
      <c r="Q302" s="216">
        <v>0</v>
      </c>
      <c r="R302" s="216">
        <f>Q302*H302</f>
        <v>0</v>
      </c>
      <c r="S302" s="216">
        <v>0</v>
      </c>
      <c r="T302" s="217">
        <f>S302*H302</f>
        <v>0</v>
      </c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R302" s="218" t="s">
        <v>241</v>
      </c>
      <c r="AT302" s="218" t="s">
        <v>222</v>
      </c>
      <c r="AU302" s="218" t="s">
        <v>138</v>
      </c>
      <c r="AY302" s="20" t="s">
        <v>126</v>
      </c>
      <c r="BE302" s="219">
        <f>IF(N302="základní",J302,0)</f>
        <v>0</v>
      </c>
      <c r="BF302" s="219">
        <f>IF(N302="snížená",J302,0)</f>
        <v>0</v>
      </c>
      <c r="BG302" s="219">
        <f>IF(N302="zákl. přenesená",J302,0)</f>
        <v>0</v>
      </c>
      <c r="BH302" s="219">
        <f>IF(N302="sníž. přenesená",J302,0)</f>
        <v>0</v>
      </c>
      <c r="BI302" s="219">
        <f>IF(N302="nulová",J302,0)</f>
        <v>0</v>
      </c>
      <c r="BJ302" s="20" t="s">
        <v>76</v>
      </c>
      <c r="BK302" s="219">
        <f>ROUND(I302*H302,2)</f>
        <v>0</v>
      </c>
      <c r="BL302" s="20" t="s">
        <v>180</v>
      </c>
      <c r="BM302" s="218" t="s">
        <v>1052</v>
      </c>
    </row>
    <row r="303" s="13" customFormat="1">
      <c r="A303" s="13"/>
      <c r="B303" s="220"/>
      <c r="C303" s="221"/>
      <c r="D303" s="222" t="s">
        <v>134</v>
      </c>
      <c r="E303" s="223" t="s">
        <v>19</v>
      </c>
      <c r="F303" s="224" t="s">
        <v>1053</v>
      </c>
      <c r="G303" s="221"/>
      <c r="H303" s="225">
        <v>2.3999999999999999</v>
      </c>
      <c r="I303" s="226"/>
      <c r="J303" s="221"/>
      <c r="K303" s="221"/>
      <c r="L303" s="227"/>
      <c r="M303" s="228"/>
      <c r="N303" s="229"/>
      <c r="O303" s="229"/>
      <c r="P303" s="229"/>
      <c r="Q303" s="229"/>
      <c r="R303" s="229"/>
      <c r="S303" s="229"/>
      <c r="T303" s="230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31" t="s">
        <v>134</v>
      </c>
      <c r="AU303" s="231" t="s">
        <v>138</v>
      </c>
      <c r="AV303" s="13" t="s">
        <v>78</v>
      </c>
      <c r="AW303" s="13" t="s">
        <v>135</v>
      </c>
      <c r="AX303" s="13" t="s">
        <v>68</v>
      </c>
      <c r="AY303" s="231" t="s">
        <v>126</v>
      </c>
    </row>
    <row r="304" s="13" customFormat="1">
      <c r="A304" s="13"/>
      <c r="B304" s="220"/>
      <c r="C304" s="221"/>
      <c r="D304" s="222" t="s">
        <v>134</v>
      </c>
      <c r="E304" s="223" t="s">
        <v>19</v>
      </c>
      <c r="F304" s="224" t="s">
        <v>1054</v>
      </c>
      <c r="G304" s="221"/>
      <c r="H304" s="225">
        <v>26</v>
      </c>
      <c r="I304" s="226"/>
      <c r="J304" s="221"/>
      <c r="K304" s="221"/>
      <c r="L304" s="227"/>
      <c r="M304" s="228"/>
      <c r="N304" s="229"/>
      <c r="O304" s="229"/>
      <c r="P304" s="229"/>
      <c r="Q304" s="229"/>
      <c r="R304" s="229"/>
      <c r="S304" s="229"/>
      <c r="T304" s="230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31" t="s">
        <v>134</v>
      </c>
      <c r="AU304" s="231" t="s">
        <v>138</v>
      </c>
      <c r="AV304" s="13" t="s">
        <v>78</v>
      </c>
      <c r="AW304" s="13" t="s">
        <v>135</v>
      </c>
      <c r="AX304" s="13" t="s">
        <v>68</v>
      </c>
      <c r="AY304" s="231" t="s">
        <v>126</v>
      </c>
    </row>
    <row r="305" s="16" customFormat="1">
      <c r="A305" s="16"/>
      <c r="B305" s="253"/>
      <c r="C305" s="254"/>
      <c r="D305" s="222" t="s">
        <v>134</v>
      </c>
      <c r="E305" s="255" t="s">
        <v>19</v>
      </c>
      <c r="F305" s="256" t="s">
        <v>139</v>
      </c>
      <c r="G305" s="254"/>
      <c r="H305" s="257">
        <v>28.399999999999999</v>
      </c>
      <c r="I305" s="258"/>
      <c r="J305" s="254"/>
      <c r="K305" s="254"/>
      <c r="L305" s="259"/>
      <c r="M305" s="260"/>
      <c r="N305" s="261"/>
      <c r="O305" s="261"/>
      <c r="P305" s="261"/>
      <c r="Q305" s="261"/>
      <c r="R305" s="261"/>
      <c r="S305" s="261"/>
      <c r="T305" s="262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T305" s="263" t="s">
        <v>134</v>
      </c>
      <c r="AU305" s="263" t="s">
        <v>138</v>
      </c>
      <c r="AV305" s="16" t="s">
        <v>133</v>
      </c>
      <c r="AW305" s="16" t="s">
        <v>135</v>
      </c>
      <c r="AX305" s="16" t="s">
        <v>76</v>
      </c>
      <c r="AY305" s="263" t="s">
        <v>126</v>
      </c>
    </row>
    <row r="306" s="12" customFormat="1" ht="20.88" customHeight="1">
      <c r="A306" s="12"/>
      <c r="B306" s="191"/>
      <c r="C306" s="192"/>
      <c r="D306" s="193" t="s">
        <v>67</v>
      </c>
      <c r="E306" s="205" t="s">
        <v>1055</v>
      </c>
      <c r="F306" s="205" t="s">
        <v>1056</v>
      </c>
      <c r="G306" s="192"/>
      <c r="H306" s="192"/>
      <c r="I306" s="195"/>
      <c r="J306" s="206">
        <f>BK306</f>
        <v>0</v>
      </c>
      <c r="K306" s="192"/>
      <c r="L306" s="197"/>
      <c r="M306" s="198"/>
      <c r="N306" s="199"/>
      <c r="O306" s="199"/>
      <c r="P306" s="200">
        <f>SUM(P307:P316)</f>
        <v>0</v>
      </c>
      <c r="Q306" s="199"/>
      <c r="R306" s="200">
        <f>SUM(R307:R316)</f>
        <v>764.84079999999994</v>
      </c>
      <c r="S306" s="199"/>
      <c r="T306" s="201">
        <f>SUM(T307:T316)</f>
        <v>0</v>
      </c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R306" s="202" t="s">
        <v>78</v>
      </c>
      <c r="AT306" s="203" t="s">
        <v>67</v>
      </c>
      <c r="AU306" s="203" t="s">
        <v>78</v>
      </c>
      <c r="AY306" s="202" t="s">
        <v>126</v>
      </c>
      <c r="BK306" s="204">
        <f>SUM(BK307:BK316)</f>
        <v>0</v>
      </c>
    </row>
    <row r="307" s="2" customFormat="1" ht="16.5" customHeight="1">
      <c r="A307" s="41"/>
      <c r="B307" s="42"/>
      <c r="C307" s="207" t="s">
        <v>513</v>
      </c>
      <c r="D307" s="207" t="s">
        <v>128</v>
      </c>
      <c r="E307" s="208" t="s">
        <v>942</v>
      </c>
      <c r="F307" s="209" t="s">
        <v>943</v>
      </c>
      <c r="G307" s="210" t="s">
        <v>240</v>
      </c>
      <c r="H307" s="211">
        <v>816</v>
      </c>
      <c r="I307" s="212"/>
      <c r="J307" s="213">
        <f>ROUND(I307*H307,2)</f>
        <v>0</v>
      </c>
      <c r="K307" s="209" t="s">
        <v>150</v>
      </c>
      <c r="L307" s="47"/>
      <c r="M307" s="214" t="s">
        <v>19</v>
      </c>
      <c r="N307" s="215" t="s">
        <v>39</v>
      </c>
      <c r="O307" s="87"/>
      <c r="P307" s="216">
        <f>O307*H307</f>
        <v>0</v>
      </c>
      <c r="Q307" s="216">
        <v>5.0000000000000002E-05</v>
      </c>
      <c r="R307" s="216">
        <f>Q307*H307</f>
        <v>0.040800000000000003</v>
      </c>
      <c r="S307" s="216">
        <v>0</v>
      </c>
      <c r="T307" s="217">
        <f>S307*H307</f>
        <v>0</v>
      </c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R307" s="218" t="s">
        <v>180</v>
      </c>
      <c r="AT307" s="218" t="s">
        <v>128</v>
      </c>
      <c r="AU307" s="218" t="s">
        <v>138</v>
      </c>
      <c r="AY307" s="20" t="s">
        <v>126</v>
      </c>
      <c r="BE307" s="219">
        <f>IF(N307="základní",J307,0)</f>
        <v>0</v>
      </c>
      <c r="BF307" s="219">
        <f>IF(N307="snížená",J307,0)</f>
        <v>0</v>
      </c>
      <c r="BG307" s="219">
        <f>IF(N307="zákl. přenesená",J307,0)</f>
        <v>0</v>
      </c>
      <c r="BH307" s="219">
        <f>IF(N307="sníž. přenesená",J307,0)</f>
        <v>0</v>
      </c>
      <c r="BI307" s="219">
        <f>IF(N307="nulová",J307,0)</f>
        <v>0</v>
      </c>
      <c r="BJ307" s="20" t="s">
        <v>76</v>
      </c>
      <c r="BK307" s="219">
        <f>ROUND(I307*H307,2)</f>
        <v>0</v>
      </c>
      <c r="BL307" s="20" t="s">
        <v>180</v>
      </c>
      <c r="BM307" s="218" t="s">
        <v>1057</v>
      </c>
    </row>
    <row r="308" s="2" customFormat="1">
      <c r="A308" s="41"/>
      <c r="B308" s="42"/>
      <c r="C308" s="43"/>
      <c r="D308" s="264" t="s">
        <v>152</v>
      </c>
      <c r="E308" s="43"/>
      <c r="F308" s="265" t="s">
        <v>945</v>
      </c>
      <c r="G308" s="43"/>
      <c r="H308" s="43"/>
      <c r="I308" s="266"/>
      <c r="J308" s="43"/>
      <c r="K308" s="43"/>
      <c r="L308" s="47"/>
      <c r="M308" s="267"/>
      <c r="N308" s="268"/>
      <c r="O308" s="87"/>
      <c r="P308" s="87"/>
      <c r="Q308" s="87"/>
      <c r="R308" s="87"/>
      <c r="S308" s="87"/>
      <c r="T308" s="88"/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T308" s="20" t="s">
        <v>152</v>
      </c>
      <c r="AU308" s="20" t="s">
        <v>138</v>
      </c>
    </row>
    <row r="309" s="2" customFormat="1" ht="16.5" customHeight="1">
      <c r="A309" s="41"/>
      <c r="B309" s="42"/>
      <c r="C309" s="269" t="s">
        <v>329</v>
      </c>
      <c r="D309" s="269" t="s">
        <v>222</v>
      </c>
      <c r="E309" s="270" t="s">
        <v>1058</v>
      </c>
      <c r="F309" s="271" t="s">
        <v>1059</v>
      </c>
      <c r="G309" s="272" t="s">
        <v>240</v>
      </c>
      <c r="H309" s="273">
        <v>764.79999999999995</v>
      </c>
      <c r="I309" s="274"/>
      <c r="J309" s="275">
        <f>ROUND(I309*H309,2)</f>
        <v>0</v>
      </c>
      <c r="K309" s="271" t="s">
        <v>880</v>
      </c>
      <c r="L309" s="276"/>
      <c r="M309" s="277" t="s">
        <v>19</v>
      </c>
      <c r="N309" s="278" t="s">
        <v>39</v>
      </c>
      <c r="O309" s="87"/>
      <c r="P309" s="216">
        <f>O309*H309</f>
        <v>0</v>
      </c>
      <c r="Q309" s="216">
        <v>1</v>
      </c>
      <c r="R309" s="216">
        <f>Q309*H309</f>
        <v>764.79999999999995</v>
      </c>
      <c r="S309" s="216">
        <v>0</v>
      </c>
      <c r="T309" s="217">
        <f>S309*H309</f>
        <v>0</v>
      </c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R309" s="218" t="s">
        <v>241</v>
      </c>
      <c r="AT309" s="218" t="s">
        <v>222</v>
      </c>
      <c r="AU309" s="218" t="s">
        <v>138</v>
      </c>
      <c r="AY309" s="20" t="s">
        <v>126</v>
      </c>
      <c r="BE309" s="219">
        <f>IF(N309="základní",J309,0)</f>
        <v>0</v>
      </c>
      <c r="BF309" s="219">
        <f>IF(N309="snížená",J309,0)</f>
        <v>0</v>
      </c>
      <c r="BG309" s="219">
        <f>IF(N309="zákl. přenesená",J309,0)</f>
        <v>0</v>
      </c>
      <c r="BH309" s="219">
        <f>IF(N309="sníž. přenesená",J309,0)</f>
        <v>0</v>
      </c>
      <c r="BI309" s="219">
        <f>IF(N309="nulová",J309,0)</f>
        <v>0</v>
      </c>
      <c r="BJ309" s="20" t="s">
        <v>76</v>
      </c>
      <c r="BK309" s="219">
        <f>ROUND(I309*H309,2)</f>
        <v>0</v>
      </c>
      <c r="BL309" s="20" t="s">
        <v>180</v>
      </c>
      <c r="BM309" s="218" t="s">
        <v>1060</v>
      </c>
    </row>
    <row r="310" s="13" customFormat="1">
      <c r="A310" s="13"/>
      <c r="B310" s="220"/>
      <c r="C310" s="221"/>
      <c r="D310" s="222" t="s">
        <v>134</v>
      </c>
      <c r="E310" s="223" t="s">
        <v>19</v>
      </c>
      <c r="F310" s="224" t="s">
        <v>1061</v>
      </c>
      <c r="G310" s="221"/>
      <c r="H310" s="225">
        <v>259.19999999999999</v>
      </c>
      <c r="I310" s="226"/>
      <c r="J310" s="221"/>
      <c r="K310" s="221"/>
      <c r="L310" s="227"/>
      <c r="M310" s="228"/>
      <c r="N310" s="229"/>
      <c r="O310" s="229"/>
      <c r="P310" s="229"/>
      <c r="Q310" s="229"/>
      <c r="R310" s="229"/>
      <c r="S310" s="229"/>
      <c r="T310" s="230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31" t="s">
        <v>134</v>
      </c>
      <c r="AU310" s="231" t="s">
        <v>138</v>
      </c>
      <c r="AV310" s="13" t="s">
        <v>78</v>
      </c>
      <c r="AW310" s="13" t="s">
        <v>135</v>
      </c>
      <c r="AX310" s="13" t="s">
        <v>68</v>
      </c>
      <c r="AY310" s="231" t="s">
        <v>126</v>
      </c>
    </row>
    <row r="311" s="13" customFormat="1">
      <c r="A311" s="13"/>
      <c r="B311" s="220"/>
      <c r="C311" s="221"/>
      <c r="D311" s="222" t="s">
        <v>134</v>
      </c>
      <c r="E311" s="223" t="s">
        <v>19</v>
      </c>
      <c r="F311" s="224" t="s">
        <v>1062</v>
      </c>
      <c r="G311" s="221"/>
      <c r="H311" s="225">
        <v>505.60000000000002</v>
      </c>
      <c r="I311" s="226"/>
      <c r="J311" s="221"/>
      <c r="K311" s="221"/>
      <c r="L311" s="227"/>
      <c r="M311" s="228"/>
      <c r="N311" s="229"/>
      <c r="O311" s="229"/>
      <c r="P311" s="229"/>
      <c r="Q311" s="229"/>
      <c r="R311" s="229"/>
      <c r="S311" s="229"/>
      <c r="T311" s="230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31" t="s">
        <v>134</v>
      </c>
      <c r="AU311" s="231" t="s">
        <v>138</v>
      </c>
      <c r="AV311" s="13" t="s">
        <v>78</v>
      </c>
      <c r="AW311" s="13" t="s">
        <v>135</v>
      </c>
      <c r="AX311" s="13" t="s">
        <v>68</v>
      </c>
      <c r="AY311" s="231" t="s">
        <v>126</v>
      </c>
    </row>
    <row r="312" s="16" customFormat="1">
      <c r="A312" s="16"/>
      <c r="B312" s="253"/>
      <c r="C312" s="254"/>
      <c r="D312" s="222" t="s">
        <v>134</v>
      </c>
      <c r="E312" s="255" t="s">
        <v>19</v>
      </c>
      <c r="F312" s="256" t="s">
        <v>139</v>
      </c>
      <c r="G312" s="254"/>
      <c r="H312" s="257">
        <v>764.79999999999995</v>
      </c>
      <c r="I312" s="258"/>
      <c r="J312" s="254"/>
      <c r="K312" s="254"/>
      <c r="L312" s="259"/>
      <c r="M312" s="260"/>
      <c r="N312" s="261"/>
      <c r="O312" s="261"/>
      <c r="P312" s="261"/>
      <c r="Q312" s="261"/>
      <c r="R312" s="261"/>
      <c r="S312" s="261"/>
      <c r="T312" s="262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T312" s="263" t="s">
        <v>134</v>
      </c>
      <c r="AU312" s="263" t="s">
        <v>138</v>
      </c>
      <c r="AV312" s="16" t="s">
        <v>133</v>
      </c>
      <c r="AW312" s="16" t="s">
        <v>135</v>
      </c>
      <c r="AX312" s="16" t="s">
        <v>76</v>
      </c>
      <c r="AY312" s="263" t="s">
        <v>126</v>
      </c>
    </row>
    <row r="313" s="2" customFormat="1" ht="16.5" customHeight="1">
      <c r="A313" s="41"/>
      <c r="B313" s="42"/>
      <c r="C313" s="269" t="s">
        <v>521</v>
      </c>
      <c r="D313" s="269" t="s">
        <v>222</v>
      </c>
      <c r="E313" s="270" t="s">
        <v>1063</v>
      </c>
      <c r="F313" s="271" t="s">
        <v>1064</v>
      </c>
      <c r="G313" s="272" t="s">
        <v>240</v>
      </c>
      <c r="H313" s="273">
        <v>51.200000000000003</v>
      </c>
      <c r="I313" s="274"/>
      <c r="J313" s="275">
        <f>ROUND(I313*H313,2)</f>
        <v>0</v>
      </c>
      <c r="K313" s="271" t="s">
        <v>880</v>
      </c>
      <c r="L313" s="276"/>
      <c r="M313" s="277" t="s">
        <v>19</v>
      </c>
      <c r="N313" s="278" t="s">
        <v>39</v>
      </c>
      <c r="O313" s="87"/>
      <c r="P313" s="216">
        <f>O313*H313</f>
        <v>0</v>
      </c>
      <c r="Q313" s="216">
        <v>0</v>
      </c>
      <c r="R313" s="216">
        <f>Q313*H313</f>
        <v>0</v>
      </c>
      <c r="S313" s="216">
        <v>0</v>
      </c>
      <c r="T313" s="217">
        <f>S313*H313</f>
        <v>0</v>
      </c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R313" s="218" t="s">
        <v>241</v>
      </c>
      <c r="AT313" s="218" t="s">
        <v>222</v>
      </c>
      <c r="AU313" s="218" t="s">
        <v>138</v>
      </c>
      <c r="AY313" s="20" t="s">
        <v>126</v>
      </c>
      <c r="BE313" s="219">
        <f>IF(N313="základní",J313,0)</f>
        <v>0</v>
      </c>
      <c r="BF313" s="219">
        <f>IF(N313="snížená",J313,0)</f>
        <v>0</v>
      </c>
      <c r="BG313" s="219">
        <f>IF(N313="zákl. přenesená",J313,0)</f>
        <v>0</v>
      </c>
      <c r="BH313" s="219">
        <f>IF(N313="sníž. přenesená",J313,0)</f>
        <v>0</v>
      </c>
      <c r="BI313" s="219">
        <f>IF(N313="nulová",J313,0)</f>
        <v>0</v>
      </c>
      <c r="BJ313" s="20" t="s">
        <v>76</v>
      </c>
      <c r="BK313" s="219">
        <f>ROUND(I313*H313,2)</f>
        <v>0</v>
      </c>
      <c r="BL313" s="20" t="s">
        <v>180</v>
      </c>
      <c r="BM313" s="218" t="s">
        <v>1065</v>
      </c>
    </row>
    <row r="314" s="13" customFormat="1">
      <c r="A314" s="13"/>
      <c r="B314" s="220"/>
      <c r="C314" s="221"/>
      <c r="D314" s="222" t="s">
        <v>134</v>
      </c>
      <c r="E314" s="223" t="s">
        <v>19</v>
      </c>
      <c r="F314" s="224" t="s">
        <v>1066</v>
      </c>
      <c r="G314" s="221"/>
      <c r="H314" s="225">
        <v>4.7999999999999998</v>
      </c>
      <c r="I314" s="226"/>
      <c r="J314" s="221"/>
      <c r="K314" s="221"/>
      <c r="L314" s="227"/>
      <c r="M314" s="228"/>
      <c r="N314" s="229"/>
      <c r="O314" s="229"/>
      <c r="P314" s="229"/>
      <c r="Q314" s="229"/>
      <c r="R314" s="229"/>
      <c r="S314" s="229"/>
      <c r="T314" s="230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31" t="s">
        <v>134</v>
      </c>
      <c r="AU314" s="231" t="s">
        <v>138</v>
      </c>
      <c r="AV314" s="13" t="s">
        <v>78</v>
      </c>
      <c r="AW314" s="13" t="s">
        <v>135</v>
      </c>
      <c r="AX314" s="13" t="s">
        <v>68</v>
      </c>
      <c r="AY314" s="231" t="s">
        <v>126</v>
      </c>
    </row>
    <row r="315" s="13" customFormat="1">
      <c r="A315" s="13"/>
      <c r="B315" s="220"/>
      <c r="C315" s="221"/>
      <c r="D315" s="222" t="s">
        <v>134</v>
      </c>
      <c r="E315" s="223" t="s">
        <v>19</v>
      </c>
      <c r="F315" s="224" t="s">
        <v>1067</v>
      </c>
      <c r="G315" s="221"/>
      <c r="H315" s="225">
        <v>46.399999999999999</v>
      </c>
      <c r="I315" s="226"/>
      <c r="J315" s="221"/>
      <c r="K315" s="221"/>
      <c r="L315" s="227"/>
      <c r="M315" s="228"/>
      <c r="N315" s="229"/>
      <c r="O315" s="229"/>
      <c r="P315" s="229"/>
      <c r="Q315" s="229"/>
      <c r="R315" s="229"/>
      <c r="S315" s="229"/>
      <c r="T315" s="230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31" t="s">
        <v>134</v>
      </c>
      <c r="AU315" s="231" t="s">
        <v>138</v>
      </c>
      <c r="AV315" s="13" t="s">
        <v>78</v>
      </c>
      <c r="AW315" s="13" t="s">
        <v>135</v>
      </c>
      <c r="AX315" s="13" t="s">
        <v>68</v>
      </c>
      <c r="AY315" s="231" t="s">
        <v>126</v>
      </c>
    </row>
    <row r="316" s="16" customFormat="1">
      <c r="A316" s="16"/>
      <c r="B316" s="253"/>
      <c r="C316" s="254"/>
      <c r="D316" s="222" t="s">
        <v>134</v>
      </c>
      <c r="E316" s="255" t="s">
        <v>19</v>
      </c>
      <c r="F316" s="256" t="s">
        <v>139</v>
      </c>
      <c r="G316" s="254"/>
      <c r="H316" s="257">
        <v>51.200000000000003</v>
      </c>
      <c r="I316" s="258"/>
      <c r="J316" s="254"/>
      <c r="K316" s="254"/>
      <c r="L316" s="259"/>
      <c r="M316" s="260"/>
      <c r="N316" s="261"/>
      <c r="O316" s="261"/>
      <c r="P316" s="261"/>
      <c r="Q316" s="261"/>
      <c r="R316" s="261"/>
      <c r="S316" s="261"/>
      <c r="T316" s="262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T316" s="263" t="s">
        <v>134</v>
      </c>
      <c r="AU316" s="263" t="s">
        <v>138</v>
      </c>
      <c r="AV316" s="16" t="s">
        <v>133</v>
      </c>
      <c r="AW316" s="16" t="s">
        <v>135</v>
      </c>
      <c r="AX316" s="16" t="s">
        <v>76</v>
      </c>
      <c r="AY316" s="263" t="s">
        <v>126</v>
      </c>
    </row>
    <row r="317" s="12" customFormat="1" ht="20.88" customHeight="1">
      <c r="A317" s="12"/>
      <c r="B317" s="191"/>
      <c r="C317" s="192"/>
      <c r="D317" s="193" t="s">
        <v>67</v>
      </c>
      <c r="E317" s="205" t="s">
        <v>1068</v>
      </c>
      <c r="F317" s="205" t="s">
        <v>1069</v>
      </c>
      <c r="G317" s="192"/>
      <c r="H317" s="192"/>
      <c r="I317" s="195"/>
      <c r="J317" s="206">
        <f>BK317</f>
        <v>0</v>
      </c>
      <c r="K317" s="192"/>
      <c r="L317" s="197"/>
      <c r="M317" s="198"/>
      <c r="N317" s="199"/>
      <c r="O317" s="199"/>
      <c r="P317" s="200">
        <f>SUM(P318:P325)</f>
        <v>0</v>
      </c>
      <c r="Q317" s="199"/>
      <c r="R317" s="200">
        <f>SUM(R318:R325)</f>
        <v>767.43837000000008</v>
      </c>
      <c r="S317" s="199"/>
      <c r="T317" s="201">
        <f>SUM(T318:T325)</f>
        <v>0</v>
      </c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R317" s="202" t="s">
        <v>78</v>
      </c>
      <c r="AT317" s="203" t="s">
        <v>67</v>
      </c>
      <c r="AU317" s="203" t="s">
        <v>78</v>
      </c>
      <c r="AY317" s="202" t="s">
        <v>126</v>
      </c>
      <c r="BK317" s="204">
        <f>SUM(BK318:BK325)</f>
        <v>0</v>
      </c>
    </row>
    <row r="318" s="2" customFormat="1" ht="16.5" customHeight="1">
      <c r="A318" s="41"/>
      <c r="B318" s="42"/>
      <c r="C318" s="207" t="s">
        <v>334</v>
      </c>
      <c r="D318" s="207" t="s">
        <v>128</v>
      </c>
      <c r="E318" s="208" t="s">
        <v>874</v>
      </c>
      <c r="F318" s="209" t="s">
        <v>875</v>
      </c>
      <c r="G318" s="210" t="s">
        <v>240</v>
      </c>
      <c r="H318" s="211">
        <v>767.39999999999998</v>
      </c>
      <c r="I318" s="212"/>
      <c r="J318" s="213">
        <f>ROUND(I318*H318,2)</f>
        <v>0</v>
      </c>
      <c r="K318" s="209" t="s">
        <v>150</v>
      </c>
      <c r="L318" s="47"/>
      <c r="M318" s="214" t="s">
        <v>19</v>
      </c>
      <c r="N318" s="215" t="s">
        <v>39</v>
      </c>
      <c r="O318" s="87"/>
      <c r="P318" s="216">
        <f>O318*H318</f>
        <v>0</v>
      </c>
      <c r="Q318" s="216">
        <v>5.0000000000000002E-05</v>
      </c>
      <c r="R318" s="216">
        <f>Q318*H318</f>
        <v>0.038370000000000001</v>
      </c>
      <c r="S318" s="216">
        <v>0</v>
      </c>
      <c r="T318" s="217">
        <f>S318*H318</f>
        <v>0</v>
      </c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R318" s="218" t="s">
        <v>180</v>
      </c>
      <c r="AT318" s="218" t="s">
        <v>128</v>
      </c>
      <c r="AU318" s="218" t="s">
        <v>138</v>
      </c>
      <c r="AY318" s="20" t="s">
        <v>126</v>
      </c>
      <c r="BE318" s="219">
        <f>IF(N318="základní",J318,0)</f>
        <v>0</v>
      </c>
      <c r="BF318" s="219">
        <f>IF(N318="snížená",J318,0)</f>
        <v>0</v>
      </c>
      <c r="BG318" s="219">
        <f>IF(N318="zákl. přenesená",J318,0)</f>
        <v>0</v>
      </c>
      <c r="BH318" s="219">
        <f>IF(N318="sníž. přenesená",J318,0)</f>
        <v>0</v>
      </c>
      <c r="BI318" s="219">
        <f>IF(N318="nulová",J318,0)</f>
        <v>0</v>
      </c>
      <c r="BJ318" s="20" t="s">
        <v>76</v>
      </c>
      <c r="BK318" s="219">
        <f>ROUND(I318*H318,2)</f>
        <v>0</v>
      </c>
      <c r="BL318" s="20" t="s">
        <v>180</v>
      </c>
      <c r="BM318" s="218" t="s">
        <v>1070</v>
      </c>
    </row>
    <row r="319" s="2" customFormat="1">
      <c r="A319" s="41"/>
      <c r="B319" s="42"/>
      <c r="C319" s="43"/>
      <c r="D319" s="264" t="s">
        <v>152</v>
      </c>
      <c r="E319" s="43"/>
      <c r="F319" s="265" t="s">
        <v>877</v>
      </c>
      <c r="G319" s="43"/>
      <c r="H319" s="43"/>
      <c r="I319" s="266"/>
      <c r="J319" s="43"/>
      <c r="K319" s="43"/>
      <c r="L319" s="47"/>
      <c r="M319" s="267"/>
      <c r="N319" s="268"/>
      <c r="O319" s="87"/>
      <c r="P319" s="87"/>
      <c r="Q319" s="87"/>
      <c r="R319" s="87"/>
      <c r="S319" s="87"/>
      <c r="T319" s="88"/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T319" s="20" t="s">
        <v>152</v>
      </c>
      <c r="AU319" s="20" t="s">
        <v>138</v>
      </c>
    </row>
    <row r="320" s="2" customFormat="1" ht="16.5" customHeight="1">
      <c r="A320" s="41"/>
      <c r="B320" s="42"/>
      <c r="C320" s="269" t="s">
        <v>531</v>
      </c>
      <c r="D320" s="269" t="s">
        <v>222</v>
      </c>
      <c r="E320" s="270" t="s">
        <v>1071</v>
      </c>
      <c r="F320" s="271" t="s">
        <v>1072</v>
      </c>
      <c r="G320" s="272" t="s">
        <v>240</v>
      </c>
      <c r="H320" s="273">
        <v>557.20000000000005</v>
      </c>
      <c r="I320" s="274"/>
      <c r="J320" s="275">
        <f>ROUND(I320*H320,2)</f>
        <v>0</v>
      </c>
      <c r="K320" s="271" t="s">
        <v>880</v>
      </c>
      <c r="L320" s="276"/>
      <c r="M320" s="277" t="s">
        <v>19</v>
      </c>
      <c r="N320" s="278" t="s">
        <v>39</v>
      </c>
      <c r="O320" s="87"/>
      <c r="P320" s="216">
        <f>O320*H320</f>
        <v>0</v>
      </c>
      <c r="Q320" s="216">
        <v>1</v>
      </c>
      <c r="R320" s="216">
        <f>Q320*H320</f>
        <v>557.20000000000005</v>
      </c>
      <c r="S320" s="216">
        <v>0</v>
      </c>
      <c r="T320" s="217">
        <f>S320*H320</f>
        <v>0</v>
      </c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R320" s="218" t="s">
        <v>241</v>
      </c>
      <c r="AT320" s="218" t="s">
        <v>222</v>
      </c>
      <c r="AU320" s="218" t="s">
        <v>138</v>
      </c>
      <c r="AY320" s="20" t="s">
        <v>126</v>
      </c>
      <c r="BE320" s="219">
        <f>IF(N320="základní",J320,0)</f>
        <v>0</v>
      </c>
      <c r="BF320" s="219">
        <f>IF(N320="snížená",J320,0)</f>
        <v>0</v>
      </c>
      <c r="BG320" s="219">
        <f>IF(N320="zákl. přenesená",J320,0)</f>
        <v>0</v>
      </c>
      <c r="BH320" s="219">
        <f>IF(N320="sníž. přenesená",J320,0)</f>
        <v>0</v>
      </c>
      <c r="BI320" s="219">
        <f>IF(N320="nulová",J320,0)</f>
        <v>0</v>
      </c>
      <c r="BJ320" s="20" t="s">
        <v>76</v>
      </c>
      <c r="BK320" s="219">
        <f>ROUND(I320*H320,2)</f>
        <v>0</v>
      </c>
      <c r="BL320" s="20" t="s">
        <v>180</v>
      </c>
      <c r="BM320" s="218" t="s">
        <v>1073</v>
      </c>
    </row>
    <row r="321" s="13" customFormat="1">
      <c r="A321" s="13"/>
      <c r="B321" s="220"/>
      <c r="C321" s="221"/>
      <c r="D321" s="222" t="s">
        <v>134</v>
      </c>
      <c r="E321" s="223" t="s">
        <v>19</v>
      </c>
      <c r="F321" s="224" t="s">
        <v>1074</v>
      </c>
      <c r="G321" s="221"/>
      <c r="H321" s="225">
        <v>557.20000000000005</v>
      </c>
      <c r="I321" s="226"/>
      <c r="J321" s="221"/>
      <c r="K321" s="221"/>
      <c r="L321" s="227"/>
      <c r="M321" s="228"/>
      <c r="N321" s="229"/>
      <c r="O321" s="229"/>
      <c r="P321" s="229"/>
      <c r="Q321" s="229"/>
      <c r="R321" s="229"/>
      <c r="S321" s="229"/>
      <c r="T321" s="230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31" t="s">
        <v>134</v>
      </c>
      <c r="AU321" s="231" t="s">
        <v>138</v>
      </c>
      <c r="AV321" s="13" t="s">
        <v>78</v>
      </c>
      <c r="AW321" s="13" t="s">
        <v>135</v>
      </c>
      <c r="AX321" s="13" t="s">
        <v>76</v>
      </c>
      <c r="AY321" s="231" t="s">
        <v>126</v>
      </c>
    </row>
    <row r="322" s="2" customFormat="1" ht="16.5" customHeight="1">
      <c r="A322" s="41"/>
      <c r="B322" s="42"/>
      <c r="C322" s="269" t="s">
        <v>341</v>
      </c>
      <c r="D322" s="269" t="s">
        <v>222</v>
      </c>
      <c r="E322" s="270" t="s">
        <v>1075</v>
      </c>
      <c r="F322" s="271" t="s">
        <v>1076</v>
      </c>
      <c r="G322" s="272" t="s">
        <v>240</v>
      </c>
      <c r="H322" s="273">
        <v>74.599999999999994</v>
      </c>
      <c r="I322" s="274"/>
      <c r="J322" s="275">
        <f>ROUND(I322*H322,2)</f>
        <v>0</v>
      </c>
      <c r="K322" s="271" t="s">
        <v>150</v>
      </c>
      <c r="L322" s="276"/>
      <c r="M322" s="277" t="s">
        <v>19</v>
      </c>
      <c r="N322" s="278" t="s">
        <v>39</v>
      </c>
      <c r="O322" s="87"/>
      <c r="P322" s="216">
        <f>O322*H322</f>
        <v>0</v>
      </c>
      <c r="Q322" s="216">
        <v>1</v>
      </c>
      <c r="R322" s="216">
        <f>Q322*H322</f>
        <v>74.599999999999994</v>
      </c>
      <c r="S322" s="216">
        <v>0</v>
      </c>
      <c r="T322" s="217">
        <f>S322*H322</f>
        <v>0</v>
      </c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R322" s="218" t="s">
        <v>241</v>
      </c>
      <c r="AT322" s="218" t="s">
        <v>222</v>
      </c>
      <c r="AU322" s="218" t="s">
        <v>138</v>
      </c>
      <c r="AY322" s="20" t="s">
        <v>126</v>
      </c>
      <c r="BE322" s="219">
        <f>IF(N322="základní",J322,0)</f>
        <v>0</v>
      </c>
      <c r="BF322" s="219">
        <f>IF(N322="snížená",J322,0)</f>
        <v>0</v>
      </c>
      <c r="BG322" s="219">
        <f>IF(N322="zákl. přenesená",J322,0)</f>
        <v>0</v>
      </c>
      <c r="BH322" s="219">
        <f>IF(N322="sníž. přenesená",J322,0)</f>
        <v>0</v>
      </c>
      <c r="BI322" s="219">
        <f>IF(N322="nulová",J322,0)</f>
        <v>0</v>
      </c>
      <c r="BJ322" s="20" t="s">
        <v>76</v>
      </c>
      <c r="BK322" s="219">
        <f>ROUND(I322*H322,2)</f>
        <v>0</v>
      </c>
      <c r="BL322" s="20" t="s">
        <v>180</v>
      </c>
      <c r="BM322" s="218" t="s">
        <v>1077</v>
      </c>
    </row>
    <row r="323" s="13" customFormat="1">
      <c r="A323" s="13"/>
      <c r="B323" s="220"/>
      <c r="C323" s="221"/>
      <c r="D323" s="222" t="s">
        <v>134</v>
      </c>
      <c r="E323" s="223" t="s">
        <v>19</v>
      </c>
      <c r="F323" s="224" t="s">
        <v>1078</v>
      </c>
      <c r="G323" s="221"/>
      <c r="H323" s="225">
        <v>74.599999999999994</v>
      </c>
      <c r="I323" s="226"/>
      <c r="J323" s="221"/>
      <c r="K323" s="221"/>
      <c r="L323" s="227"/>
      <c r="M323" s="228"/>
      <c r="N323" s="229"/>
      <c r="O323" s="229"/>
      <c r="P323" s="229"/>
      <c r="Q323" s="229"/>
      <c r="R323" s="229"/>
      <c r="S323" s="229"/>
      <c r="T323" s="230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31" t="s">
        <v>134</v>
      </c>
      <c r="AU323" s="231" t="s">
        <v>138</v>
      </c>
      <c r="AV323" s="13" t="s">
        <v>78</v>
      </c>
      <c r="AW323" s="13" t="s">
        <v>135</v>
      </c>
      <c r="AX323" s="13" t="s">
        <v>76</v>
      </c>
      <c r="AY323" s="231" t="s">
        <v>126</v>
      </c>
    </row>
    <row r="324" s="2" customFormat="1" ht="24.15" customHeight="1">
      <c r="A324" s="41"/>
      <c r="B324" s="42"/>
      <c r="C324" s="269" t="s">
        <v>538</v>
      </c>
      <c r="D324" s="269" t="s">
        <v>222</v>
      </c>
      <c r="E324" s="270" t="s">
        <v>883</v>
      </c>
      <c r="F324" s="271" t="s">
        <v>884</v>
      </c>
      <c r="G324" s="272" t="s">
        <v>240</v>
      </c>
      <c r="H324" s="273">
        <v>135.59999999999999</v>
      </c>
      <c r="I324" s="274"/>
      <c r="J324" s="275">
        <f>ROUND(I324*H324,2)</f>
        <v>0</v>
      </c>
      <c r="K324" s="271" t="s">
        <v>880</v>
      </c>
      <c r="L324" s="276"/>
      <c r="M324" s="277" t="s">
        <v>19</v>
      </c>
      <c r="N324" s="278" t="s">
        <v>39</v>
      </c>
      <c r="O324" s="87"/>
      <c r="P324" s="216">
        <f>O324*H324</f>
        <v>0</v>
      </c>
      <c r="Q324" s="216">
        <v>1</v>
      </c>
      <c r="R324" s="216">
        <f>Q324*H324</f>
        <v>135.59999999999999</v>
      </c>
      <c r="S324" s="216">
        <v>0</v>
      </c>
      <c r="T324" s="217">
        <f>S324*H324</f>
        <v>0</v>
      </c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R324" s="218" t="s">
        <v>241</v>
      </c>
      <c r="AT324" s="218" t="s">
        <v>222</v>
      </c>
      <c r="AU324" s="218" t="s">
        <v>138</v>
      </c>
      <c r="AY324" s="20" t="s">
        <v>126</v>
      </c>
      <c r="BE324" s="219">
        <f>IF(N324="základní",J324,0)</f>
        <v>0</v>
      </c>
      <c r="BF324" s="219">
        <f>IF(N324="snížená",J324,0)</f>
        <v>0</v>
      </c>
      <c r="BG324" s="219">
        <f>IF(N324="zákl. přenesená",J324,0)</f>
        <v>0</v>
      </c>
      <c r="BH324" s="219">
        <f>IF(N324="sníž. přenesená",J324,0)</f>
        <v>0</v>
      </c>
      <c r="BI324" s="219">
        <f>IF(N324="nulová",J324,0)</f>
        <v>0</v>
      </c>
      <c r="BJ324" s="20" t="s">
        <v>76</v>
      </c>
      <c r="BK324" s="219">
        <f>ROUND(I324*H324,2)</f>
        <v>0</v>
      </c>
      <c r="BL324" s="20" t="s">
        <v>180</v>
      </c>
      <c r="BM324" s="218" t="s">
        <v>1079</v>
      </c>
    </row>
    <row r="325" s="13" customFormat="1">
      <c r="A325" s="13"/>
      <c r="B325" s="220"/>
      <c r="C325" s="221"/>
      <c r="D325" s="222" t="s">
        <v>134</v>
      </c>
      <c r="E325" s="223" t="s">
        <v>19</v>
      </c>
      <c r="F325" s="224" t="s">
        <v>1080</v>
      </c>
      <c r="G325" s="221"/>
      <c r="H325" s="225">
        <v>135.59999999999999</v>
      </c>
      <c r="I325" s="226"/>
      <c r="J325" s="221"/>
      <c r="K325" s="221"/>
      <c r="L325" s="227"/>
      <c r="M325" s="228"/>
      <c r="N325" s="229"/>
      <c r="O325" s="229"/>
      <c r="P325" s="229"/>
      <c r="Q325" s="229"/>
      <c r="R325" s="229"/>
      <c r="S325" s="229"/>
      <c r="T325" s="230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31" t="s">
        <v>134</v>
      </c>
      <c r="AU325" s="231" t="s">
        <v>138</v>
      </c>
      <c r="AV325" s="13" t="s">
        <v>78</v>
      </c>
      <c r="AW325" s="13" t="s">
        <v>135</v>
      </c>
      <c r="AX325" s="13" t="s">
        <v>76</v>
      </c>
      <c r="AY325" s="231" t="s">
        <v>126</v>
      </c>
    </row>
    <row r="326" s="12" customFormat="1" ht="20.88" customHeight="1">
      <c r="A326" s="12"/>
      <c r="B326" s="191"/>
      <c r="C326" s="192"/>
      <c r="D326" s="193" t="s">
        <v>67</v>
      </c>
      <c r="E326" s="205" t="s">
        <v>1081</v>
      </c>
      <c r="F326" s="205" t="s">
        <v>1082</v>
      </c>
      <c r="G326" s="192"/>
      <c r="H326" s="192"/>
      <c r="I326" s="195"/>
      <c r="J326" s="206">
        <f>BK326</f>
        <v>0</v>
      </c>
      <c r="K326" s="192"/>
      <c r="L326" s="197"/>
      <c r="M326" s="198"/>
      <c r="N326" s="199"/>
      <c r="O326" s="199"/>
      <c r="P326" s="200">
        <f>SUM(P327:P343)</f>
        <v>0</v>
      </c>
      <c r="Q326" s="199"/>
      <c r="R326" s="200">
        <f>SUM(R327:R343)</f>
        <v>1100.4559000000002</v>
      </c>
      <c r="S326" s="199"/>
      <c r="T326" s="201">
        <f>SUM(T327:T343)</f>
        <v>0</v>
      </c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R326" s="202" t="s">
        <v>78</v>
      </c>
      <c r="AT326" s="203" t="s">
        <v>67</v>
      </c>
      <c r="AU326" s="203" t="s">
        <v>78</v>
      </c>
      <c r="AY326" s="202" t="s">
        <v>126</v>
      </c>
      <c r="BK326" s="204">
        <f>SUM(BK327:BK343)</f>
        <v>0</v>
      </c>
    </row>
    <row r="327" s="2" customFormat="1" ht="16.5" customHeight="1">
      <c r="A327" s="41"/>
      <c r="B327" s="42"/>
      <c r="C327" s="207" t="s">
        <v>346</v>
      </c>
      <c r="D327" s="207" t="s">
        <v>128</v>
      </c>
      <c r="E327" s="208" t="s">
        <v>874</v>
      </c>
      <c r="F327" s="209" t="s">
        <v>875</v>
      </c>
      <c r="G327" s="210" t="s">
        <v>240</v>
      </c>
      <c r="H327" s="211">
        <v>1118</v>
      </c>
      <c r="I327" s="212"/>
      <c r="J327" s="213">
        <f>ROUND(I327*H327,2)</f>
        <v>0</v>
      </c>
      <c r="K327" s="209" t="s">
        <v>150</v>
      </c>
      <c r="L327" s="47"/>
      <c r="M327" s="214" t="s">
        <v>19</v>
      </c>
      <c r="N327" s="215" t="s">
        <v>39</v>
      </c>
      <c r="O327" s="87"/>
      <c r="P327" s="216">
        <f>O327*H327</f>
        <v>0</v>
      </c>
      <c r="Q327" s="216">
        <v>5.0000000000000002E-05</v>
      </c>
      <c r="R327" s="216">
        <f>Q327*H327</f>
        <v>0.055900000000000005</v>
      </c>
      <c r="S327" s="216">
        <v>0</v>
      </c>
      <c r="T327" s="217">
        <f>S327*H327</f>
        <v>0</v>
      </c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R327" s="218" t="s">
        <v>180</v>
      </c>
      <c r="AT327" s="218" t="s">
        <v>128</v>
      </c>
      <c r="AU327" s="218" t="s">
        <v>138</v>
      </c>
      <c r="AY327" s="20" t="s">
        <v>126</v>
      </c>
      <c r="BE327" s="219">
        <f>IF(N327="základní",J327,0)</f>
        <v>0</v>
      </c>
      <c r="BF327" s="219">
        <f>IF(N327="snížená",J327,0)</f>
        <v>0</v>
      </c>
      <c r="BG327" s="219">
        <f>IF(N327="zákl. přenesená",J327,0)</f>
        <v>0</v>
      </c>
      <c r="BH327" s="219">
        <f>IF(N327="sníž. přenesená",J327,0)</f>
        <v>0</v>
      </c>
      <c r="BI327" s="219">
        <f>IF(N327="nulová",J327,0)</f>
        <v>0</v>
      </c>
      <c r="BJ327" s="20" t="s">
        <v>76</v>
      </c>
      <c r="BK327" s="219">
        <f>ROUND(I327*H327,2)</f>
        <v>0</v>
      </c>
      <c r="BL327" s="20" t="s">
        <v>180</v>
      </c>
      <c r="BM327" s="218" t="s">
        <v>1083</v>
      </c>
    </row>
    <row r="328" s="2" customFormat="1">
      <c r="A328" s="41"/>
      <c r="B328" s="42"/>
      <c r="C328" s="43"/>
      <c r="D328" s="264" t="s">
        <v>152</v>
      </c>
      <c r="E328" s="43"/>
      <c r="F328" s="265" t="s">
        <v>877</v>
      </c>
      <c r="G328" s="43"/>
      <c r="H328" s="43"/>
      <c r="I328" s="266"/>
      <c r="J328" s="43"/>
      <c r="K328" s="43"/>
      <c r="L328" s="47"/>
      <c r="M328" s="267"/>
      <c r="N328" s="268"/>
      <c r="O328" s="87"/>
      <c r="P328" s="87"/>
      <c r="Q328" s="87"/>
      <c r="R328" s="87"/>
      <c r="S328" s="87"/>
      <c r="T328" s="88"/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T328" s="20" t="s">
        <v>152</v>
      </c>
      <c r="AU328" s="20" t="s">
        <v>138</v>
      </c>
    </row>
    <row r="329" s="2" customFormat="1" ht="16.5" customHeight="1">
      <c r="A329" s="41"/>
      <c r="B329" s="42"/>
      <c r="C329" s="269" t="s">
        <v>545</v>
      </c>
      <c r="D329" s="269" t="s">
        <v>222</v>
      </c>
      <c r="E329" s="270" t="s">
        <v>1071</v>
      </c>
      <c r="F329" s="271" t="s">
        <v>1072</v>
      </c>
      <c r="G329" s="272" t="s">
        <v>240</v>
      </c>
      <c r="H329" s="273">
        <v>883.39999999999998</v>
      </c>
      <c r="I329" s="274"/>
      <c r="J329" s="275">
        <f>ROUND(I329*H329,2)</f>
        <v>0</v>
      </c>
      <c r="K329" s="271" t="s">
        <v>880</v>
      </c>
      <c r="L329" s="276"/>
      <c r="M329" s="277" t="s">
        <v>19</v>
      </c>
      <c r="N329" s="278" t="s">
        <v>39</v>
      </c>
      <c r="O329" s="87"/>
      <c r="P329" s="216">
        <f>O329*H329</f>
        <v>0</v>
      </c>
      <c r="Q329" s="216">
        <v>1</v>
      </c>
      <c r="R329" s="216">
        <f>Q329*H329</f>
        <v>883.39999999999998</v>
      </c>
      <c r="S329" s="216">
        <v>0</v>
      </c>
      <c r="T329" s="217">
        <f>S329*H329</f>
        <v>0</v>
      </c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R329" s="218" t="s">
        <v>241</v>
      </c>
      <c r="AT329" s="218" t="s">
        <v>222</v>
      </c>
      <c r="AU329" s="218" t="s">
        <v>138</v>
      </c>
      <c r="AY329" s="20" t="s">
        <v>126</v>
      </c>
      <c r="BE329" s="219">
        <f>IF(N329="základní",J329,0)</f>
        <v>0</v>
      </c>
      <c r="BF329" s="219">
        <f>IF(N329="snížená",J329,0)</f>
        <v>0</v>
      </c>
      <c r="BG329" s="219">
        <f>IF(N329="zákl. přenesená",J329,0)</f>
        <v>0</v>
      </c>
      <c r="BH329" s="219">
        <f>IF(N329="sníž. přenesená",J329,0)</f>
        <v>0</v>
      </c>
      <c r="BI329" s="219">
        <f>IF(N329="nulová",J329,0)</f>
        <v>0</v>
      </c>
      <c r="BJ329" s="20" t="s">
        <v>76</v>
      </c>
      <c r="BK329" s="219">
        <f>ROUND(I329*H329,2)</f>
        <v>0</v>
      </c>
      <c r="BL329" s="20" t="s">
        <v>180</v>
      </c>
      <c r="BM329" s="218" t="s">
        <v>1084</v>
      </c>
    </row>
    <row r="330" s="13" customFormat="1">
      <c r="A330" s="13"/>
      <c r="B330" s="220"/>
      <c r="C330" s="221"/>
      <c r="D330" s="222" t="s">
        <v>134</v>
      </c>
      <c r="E330" s="223" t="s">
        <v>19</v>
      </c>
      <c r="F330" s="224" t="s">
        <v>1085</v>
      </c>
      <c r="G330" s="221"/>
      <c r="H330" s="225">
        <v>883.39999999999998</v>
      </c>
      <c r="I330" s="226"/>
      <c r="J330" s="221"/>
      <c r="K330" s="221"/>
      <c r="L330" s="227"/>
      <c r="M330" s="228"/>
      <c r="N330" s="229"/>
      <c r="O330" s="229"/>
      <c r="P330" s="229"/>
      <c r="Q330" s="229"/>
      <c r="R330" s="229"/>
      <c r="S330" s="229"/>
      <c r="T330" s="230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31" t="s">
        <v>134</v>
      </c>
      <c r="AU330" s="231" t="s">
        <v>138</v>
      </c>
      <c r="AV330" s="13" t="s">
        <v>78</v>
      </c>
      <c r="AW330" s="13" t="s">
        <v>135</v>
      </c>
      <c r="AX330" s="13" t="s">
        <v>76</v>
      </c>
      <c r="AY330" s="231" t="s">
        <v>126</v>
      </c>
    </row>
    <row r="331" s="2" customFormat="1" ht="16.5" customHeight="1">
      <c r="A331" s="41"/>
      <c r="B331" s="42"/>
      <c r="C331" s="269" t="s">
        <v>350</v>
      </c>
      <c r="D331" s="269" t="s">
        <v>222</v>
      </c>
      <c r="E331" s="270" t="s">
        <v>1075</v>
      </c>
      <c r="F331" s="271" t="s">
        <v>1076</v>
      </c>
      <c r="G331" s="272" t="s">
        <v>240</v>
      </c>
      <c r="H331" s="273">
        <v>74.599999999999994</v>
      </c>
      <c r="I331" s="274"/>
      <c r="J331" s="275">
        <f>ROUND(I331*H331,2)</f>
        <v>0</v>
      </c>
      <c r="K331" s="271" t="s">
        <v>150</v>
      </c>
      <c r="L331" s="276"/>
      <c r="M331" s="277" t="s">
        <v>19</v>
      </c>
      <c r="N331" s="278" t="s">
        <v>39</v>
      </c>
      <c r="O331" s="87"/>
      <c r="P331" s="216">
        <f>O331*H331</f>
        <v>0</v>
      </c>
      <c r="Q331" s="216">
        <v>1</v>
      </c>
      <c r="R331" s="216">
        <f>Q331*H331</f>
        <v>74.599999999999994</v>
      </c>
      <c r="S331" s="216">
        <v>0</v>
      </c>
      <c r="T331" s="217">
        <f>S331*H331</f>
        <v>0</v>
      </c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R331" s="218" t="s">
        <v>241</v>
      </c>
      <c r="AT331" s="218" t="s">
        <v>222</v>
      </c>
      <c r="AU331" s="218" t="s">
        <v>138</v>
      </c>
      <c r="AY331" s="20" t="s">
        <v>126</v>
      </c>
      <c r="BE331" s="219">
        <f>IF(N331="základní",J331,0)</f>
        <v>0</v>
      </c>
      <c r="BF331" s="219">
        <f>IF(N331="snížená",J331,0)</f>
        <v>0</v>
      </c>
      <c r="BG331" s="219">
        <f>IF(N331="zákl. přenesená",J331,0)</f>
        <v>0</v>
      </c>
      <c r="BH331" s="219">
        <f>IF(N331="sníž. přenesená",J331,0)</f>
        <v>0</v>
      </c>
      <c r="BI331" s="219">
        <f>IF(N331="nulová",J331,0)</f>
        <v>0</v>
      </c>
      <c r="BJ331" s="20" t="s">
        <v>76</v>
      </c>
      <c r="BK331" s="219">
        <f>ROUND(I331*H331,2)</f>
        <v>0</v>
      </c>
      <c r="BL331" s="20" t="s">
        <v>180</v>
      </c>
      <c r="BM331" s="218" t="s">
        <v>1086</v>
      </c>
    </row>
    <row r="332" s="13" customFormat="1">
      <c r="A332" s="13"/>
      <c r="B332" s="220"/>
      <c r="C332" s="221"/>
      <c r="D332" s="222" t="s">
        <v>134</v>
      </c>
      <c r="E332" s="223" t="s">
        <v>19</v>
      </c>
      <c r="F332" s="224" t="s">
        <v>1078</v>
      </c>
      <c r="G332" s="221"/>
      <c r="H332" s="225">
        <v>74.599999999999994</v>
      </c>
      <c r="I332" s="226"/>
      <c r="J332" s="221"/>
      <c r="K332" s="221"/>
      <c r="L332" s="227"/>
      <c r="M332" s="228"/>
      <c r="N332" s="229"/>
      <c r="O332" s="229"/>
      <c r="P332" s="229"/>
      <c r="Q332" s="229"/>
      <c r="R332" s="229"/>
      <c r="S332" s="229"/>
      <c r="T332" s="230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31" t="s">
        <v>134</v>
      </c>
      <c r="AU332" s="231" t="s">
        <v>138</v>
      </c>
      <c r="AV332" s="13" t="s">
        <v>78</v>
      </c>
      <c r="AW332" s="13" t="s">
        <v>135</v>
      </c>
      <c r="AX332" s="13" t="s">
        <v>76</v>
      </c>
      <c r="AY332" s="231" t="s">
        <v>126</v>
      </c>
    </row>
    <row r="333" s="2" customFormat="1" ht="24.15" customHeight="1">
      <c r="A333" s="41"/>
      <c r="B333" s="42"/>
      <c r="C333" s="269" t="s">
        <v>552</v>
      </c>
      <c r="D333" s="269" t="s">
        <v>222</v>
      </c>
      <c r="E333" s="270" t="s">
        <v>883</v>
      </c>
      <c r="F333" s="271" t="s">
        <v>884</v>
      </c>
      <c r="G333" s="272" t="s">
        <v>240</v>
      </c>
      <c r="H333" s="273">
        <v>118</v>
      </c>
      <c r="I333" s="274"/>
      <c r="J333" s="275">
        <f>ROUND(I333*H333,2)</f>
        <v>0</v>
      </c>
      <c r="K333" s="271" t="s">
        <v>880</v>
      </c>
      <c r="L333" s="276"/>
      <c r="M333" s="277" t="s">
        <v>19</v>
      </c>
      <c r="N333" s="278" t="s">
        <v>39</v>
      </c>
      <c r="O333" s="87"/>
      <c r="P333" s="216">
        <f>O333*H333</f>
        <v>0</v>
      </c>
      <c r="Q333" s="216">
        <v>1</v>
      </c>
      <c r="R333" s="216">
        <f>Q333*H333</f>
        <v>118</v>
      </c>
      <c r="S333" s="216">
        <v>0</v>
      </c>
      <c r="T333" s="217">
        <f>S333*H333</f>
        <v>0</v>
      </c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R333" s="218" t="s">
        <v>241</v>
      </c>
      <c r="AT333" s="218" t="s">
        <v>222</v>
      </c>
      <c r="AU333" s="218" t="s">
        <v>138</v>
      </c>
      <c r="AY333" s="20" t="s">
        <v>126</v>
      </c>
      <c r="BE333" s="219">
        <f>IF(N333="základní",J333,0)</f>
        <v>0</v>
      </c>
      <c r="BF333" s="219">
        <f>IF(N333="snížená",J333,0)</f>
        <v>0</v>
      </c>
      <c r="BG333" s="219">
        <f>IF(N333="zákl. přenesená",J333,0)</f>
        <v>0</v>
      </c>
      <c r="BH333" s="219">
        <f>IF(N333="sníž. přenesená",J333,0)</f>
        <v>0</v>
      </c>
      <c r="BI333" s="219">
        <f>IF(N333="nulová",J333,0)</f>
        <v>0</v>
      </c>
      <c r="BJ333" s="20" t="s">
        <v>76</v>
      </c>
      <c r="BK333" s="219">
        <f>ROUND(I333*H333,2)</f>
        <v>0</v>
      </c>
      <c r="BL333" s="20" t="s">
        <v>180</v>
      </c>
      <c r="BM333" s="218" t="s">
        <v>1087</v>
      </c>
    </row>
    <row r="334" s="13" customFormat="1">
      <c r="A334" s="13"/>
      <c r="B334" s="220"/>
      <c r="C334" s="221"/>
      <c r="D334" s="222" t="s">
        <v>134</v>
      </c>
      <c r="E334" s="223" t="s">
        <v>19</v>
      </c>
      <c r="F334" s="224" t="s">
        <v>1088</v>
      </c>
      <c r="G334" s="221"/>
      <c r="H334" s="225">
        <v>118</v>
      </c>
      <c r="I334" s="226"/>
      <c r="J334" s="221"/>
      <c r="K334" s="221"/>
      <c r="L334" s="227"/>
      <c r="M334" s="228"/>
      <c r="N334" s="229"/>
      <c r="O334" s="229"/>
      <c r="P334" s="229"/>
      <c r="Q334" s="229"/>
      <c r="R334" s="229"/>
      <c r="S334" s="229"/>
      <c r="T334" s="230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31" t="s">
        <v>134</v>
      </c>
      <c r="AU334" s="231" t="s">
        <v>138</v>
      </c>
      <c r="AV334" s="13" t="s">
        <v>78</v>
      </c>
      <c r="AW334" s="13" t="s">
        <v>135</v>
      </c>
      <c r="AX334" s="13" t="s">
        <v>76</v>
      </c>
      <c r="AY334" s="231" t="s">
        <v>126</v>
      </c>
    </row>
    <row r="335" s="2" customFormat="1" ht="24.15" customHeight="1">
      <c r="A335" s="41"/>
      <c r="B335" s="42"/>
      <c r="C335" s="269" t="s">
        <v>357</v>
      </c>
      <c r="D335" s="269" t="s">
        <v>222</v>
      </c>
      <c r="E335" s="270" t="s">
        <v>1089</v>
      </c>
      <c r="F335" s="271" t="s">
        <v>1090</v>
      </c>
      <c r="G335" s="272" t="s">
        <v>240</v>
      </c>
      <c r="H335" s="273">
        <v>18.399999999999999</v>
      </c>
      <c r="I335" s="274"/>
      <c r="J335" s="275">
        <f>ROUND(I335*H335,2)</f>
        <v>0</v>
      </c>
      <c r="K335" s="271" t="s">
        <v>880</v>
      </c>
      <c r="L335" s="276"/>
      <c r="M335" s="277" t="s">
        <v>19</v>
      </c>
      <c r="N335" s="278" t="s">
        <v>39</v>
      </c>
      <c r="O335" s="87"/>
      <c r="P335" s="216">
        <f>O335*H335</f>
        <v>0</v>
      </c>
      <c r="Q335" s="216">
        <v>1</v>
      </c>
      <c r="R335" s="216">
        <f>Q335*H335</f>
        <v>18.399999999999999</v>
      </c>
      <c r="S335" s="216">
        <v>0</v>
      </c>
      <c r="T335" s="217">
        <f>S335*H335</f>
        <v>0</v>
      </c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R335" s="218" t="s">
        <v>241</v>
      </c>
      <c r="AT335" s="218" t="s">
        <v>222</v>
      </c>
      <c r="AU335" s="218" t="s">
        <v>138</v>
      </c>
      <c r="AY335" s="20" t="s">
        <v>126</v>
      </c>
      <c r="BE335" s="219">
        <f>IF(N335="základní",J335,0)</f>
        <v>0</v>
      </c>
      <c r="BF335" s="219">
        <f>IF(N335="snížená",J335,0)</f>
        <v>0</v>
      </c>
      <c r="BG335" s="219">
        <f>IF(N335="zákl. přenesená",J335,0)</f>
        <v>0</v>
      </c>
      <c r="BH335" s="219">
        <f>IF(N335="sníž. přenesená",J335,0)</f>
        <v>0</v>
      </c>
      <c r="BI335" s="219">
        <f>IF(N335="nulová",J335,0)</f>
        <v>0</v>
      </c>
      <c r="BJ335" s="20" t="s">
        <v>76</v>
      </c>
      <c r="BK335" s="219">
        <f>ROUND(I335*H335,2)</f>
        <v>0</v>
      </c>
      <c r="BL335" s="20" t="s">
        <v>180</v>
      </c>
      <c r="BM335" s="218" t="s">
        <v>1091</v>
      </c>
    </row>
    <row r="336" s="13" customFormat="1">
      <c r="A336" s="13"/>
      <c r="B336" s="220"/>
      <c r="C336" s="221"/>
      <c r="D336" s="222" t="s">
        <v>134</v>
      </c>
      <c r="E336" s="223" t="s">
        <v>19</v>
      </c>
      <c r="F336" s="224" t="s">
        <v>1092</v>
      </c>
      <c r="G336" s="221"/>
      <c r="H336" s="225">
        <v>18.399999999999999</v>
      </c>
      <c r="I336" s="226"/>
      <c r="J336" s="221"/>
      <c r="K336" s="221"/>
      <c r="L336" s="227"/>
      <c r="M336" s="228"/>
      <c r="N336" s="229"/>
      <c r="O336" s="229"/>
      <c r="P336" s="229"/>
      <c r="Q336" s="229"/>
      <c r="R336" s="229"/>
      <c r="S336" s="229"/>
      <c r="T336" s="230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31" t="s">
        <v>134</v>
      </c>
      <c r="AU336" s="231" t="s">
        <v>138</v>
      </c>
      <c r="AV336" s="13" t="s">
        <v>78</v>
      </c>
      <c r="AW336" s="13" t="s">
        <v>135</v>
      </c>
      <c r="AX336" s="13" t="s">
        <v>76</v>
      </c>
      <c r="AY336" s="231" t="s">
        <v>126</v>
      </c>
    </row>
    <row r="337" s="2" customFormat="1" ht="24.15" customHeight="1">
      <c r="A337" s="41"/>
      <c r="B337" s="42"/>
      <c r="C337" s="269" t="s">
        <v>1093</v>
      </c>
      <c r="D337" s="269" t="s">
        <v>222</v>
      </c>
      <c r="E337" s="270" t="s">
        <v>889</v>
      </c>
      <c r="F337" s="271" t="s">
        <v>890</v>
      </c>
      <c r="G337" s="272" t="s">
        <v>240</v>
      </c>
      <c r="H337" s="273">
        <v>6</v>
      </c>
      <c r="I337" s="274"/>
      <c r="J337" s="275">
        <f>ROUND(I337*H337,2)</f>
        <v>0</v>
      </c>
      <c r="K337" s="271" t="s">
        <v>880</v>
      </c>
      <c r="L337" s="276"/>
      <c r="M337" s="277" t="s">
        <v>19</v>
      </c>
      <c r="N337" s="278" t="s">
        <v>39</v>
      </c>
      <c r="O337" s="87"/>
      <c r="P337" s="216">
        <f>O337*H337</f>
        <v>0</v>
      </c>
      <c r="Q337" s="216">
        <v>1</v>
      </c>
      <c r="R337" s="216">
        <f>Q337*H337</f>
        <v>6</v>
      </c>
      <c r="S337" s="216">
        <v>0</v>
      </c>
      <c r="T337" s="217">
        <f>S337*H337</f>
        <v>0</v>
      </c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  <c r="AR337" s="218" t="s">
        <v>241</v>
      </c>
      <c r="AT337" s="218" t="s">
        <v>222</v>
      </c>
      <c r="AU337" s="218" t="s">
        <v>138</v>
      </c>
      <c r="AY337" s="20" t="s">
        <v>126</v>
      </c>
      <c r="BE337" s="219">
        <f>IF(N337="základní",J337,0)</f>
        <v>0</v>
      </c>
      <c r="BF337" s="219">
        <f>IF(N337="snížená",J337,0)</f>
        <v>0</v>
      </c>
      <c r="BG337" s="219">
        <f>IF(N337="zákl. přenesená",J337,0)</f>
        <v>0</v>
      </c>
      <c r="BH337" s="219">
        <f>IF(N337="sníž. přenesená",J337,0)</f>
        <v>0</v>
      </c>
      <c r="BI337" s="219">
        <f>IF(N337="nulová",J337,0)</f>
        <v>0</v>
      </c>
      <c r="BJ337" s="20" t="s">
        <v>76</v>
      </c>
      <c r="BK337" s="219">
        <f>ROUND(I337*H337,2)</f>
        <v>0</v>
      </c>
      <c r="BL337" s="20" t="s">
        <v>180</v>
      </c>
      <c r="BM337" s="218" t="s">
        <v>1094</v>
      </c>
    </row>
    <row r="338" s="13" customFormat="1">
      <c r="A338" s="13"/>
      <c r="B338" s="220"/>
      <c r="C338" s="221"/>
      <c r="D338" s="222" t="s">
        <v>134</v>
      </c>
      <c r="E338" s="223" t="s">
        <v>19</v>
      </c>
      <c r="F338" s="224" t="s">
        <v>1095</v>
      </c>
      <c r="G338" s="221"/>
      <c r="H338" s="225">
        <v>6</v>
      </c>
      <c r="I338" s="226"/>
      <c r="J338" s="221"/>
      <c r="K338" s="221"/>
      <c r="L338" s="227"/>
      <c r="M338" s="228"/>
      <c r="N338" s="229"/>
      <c r="O338" s="229"/>
      <c r="P338" s="229"/>
      <c r="Q338" s="229"/>
      <c r="R338" s="229"/>
      <c r="S338" s="229"/>
      <c r="T338" s="230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31" t="s">
        <v>134</v>
      </c>
      <c r="AU338" s="231" t="s">
        <v>138</v>
      </c>
      <c r="AV338" s="13" t="s">
        <v>78</v>
      </c>
      <c r="AW338" s="13" t="s">
        <v>135</v>
      </c>
      <c r="AX338" s="13" t="s">
        <v>68</v>
      </c>
      <c r="AY338" s="231" t="s">
        <v>126</v>
      </c>
    </row>
    <row r="339" s="16" customFormat="1">
      <c r="A339" s="16"/>
      <c r="B339" s="253"/>
      <c r="C339" s="254"/>
      <c r="D339" s="222" t="s">
        <v>134</v>
      </c>
      <c r="E339" s="255" t="s">
        <v>19</v>
      </c>
      <c r="F339" s="256" t="s">
        <v>139</v>
      </c>
      <c r="G339" s="254"/>
      <c r="H339" s="257">
        <v>6</v>
      </c>
      <c r="I339" s="258"/>
      <c r="J339" s="254"/>
      <c r="K339" s="254"/>
      <c r="L339" s="259"/>
      <c r="M339" s="260"/>
      <c r="N339" s="261"/>
      <c r="O339" s="261"/>
      <c r="P339" s="261"/>
      <c r="Q339" s="261"/>
      <c r="R339" s="261"/>
      <c r="S339" s="261"/>
      <c r="T339" s="262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T339" s="263" t="s">
        <v>134</v>
      </c>
      <c r="AU339" s="263" t="s">
        <v>138</v>
      </c>
      <c r="AV339" s="16" t="s">
        <v>133</v>
      </c>
      <c r="AW339" s="16" t="s">
        <v>135</v>
      </c>
      <c r="AX339" s="16" t="s">
        <v>76</v>
      </c>
      <c r="AY339" s="263" t="s">
        <v>126</v>
      </c>
    </row>
    <row r="340" s="2" customFormat="1" ht="16.5" customHeight="1">
      <c r="A340" s="41"/>
      <c r="B340" s="42"/>
      <c r="C340" s="269" t="s">
        <v>364</v>
      </c>
      <c r="D340" s="269" t="s">
        <v>222</v>
      </c>
      <c r="E340" s="270" t="s">
        <v>897</v>
      </c>
      <c r="F340" s="271" t="s">
        <v>898</v>
      </c>
      <c r="G340" s="272" t="s">
        <v>240</v>
      </c>
      <c r="H340" s="273">
        <v>17.600000000000001</v>
      </c>
      <c r="I340" s="274"/>
      <c r="J340" s="275">
        <f>ROUND(I340*H340,2)</f>
        <v>0</v>
      </c>
      <c r="K340" s="271" t="s">
        <v>880</v>
      </c>
      <c r="L340" s="276"/>
      <c r="M340" s="277" t="s">
        <v>19</v>
      </c>
      <c r="N340" s="278" t="s">
        <v>39</v>
      </c>
      <c r="O340" s="87"/>
      <c r="P340" s="216">
        <f>O340*H340</f>
        <v>0</v>
      </c>
      <c r="Q340" s="216">
        <v>0</v>
      </c>
      <c r="R340" s="216">
        <f>Q340*H340</f>
        <v>0</v>
      </c>
      <c r="S340" s="216">
        <v>0</v>
      </c>
      <c r="T340" s="217">
        <f>S340*H340</f>
        <v>0</v>
      </c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  <c r="AR340" s="218" t="s">
        <v>241</v>
      </c>
      <c r="AT340" s="218" t="s">
        <v>222</v>
      </c>
      <c r="AU340" s="218" t="s">
        <v>138</v>
      </c>
      <c r="AY340" s="20" t="s">
        <v>126</v>
      </c>
      <c r="BE340" s="219">
        <f>IF(N340="základní",J340,0)</f>
        <v>0</v>
      </c>
      <c r="BF340" s="219">
        <f>IF(N340="snížená",J340,0)</f>
        <v>0</v>
      </c>
      <c r="BG340" s="219">
        <f>IF(N340="zákl. přenesená",J340,0)</f>
        <v>0</v>
      </c>
      <c r="BH340" s="219">
        <f>IF(N340="sníž. přenesená",J340,0)</f>
        <v>0</v>
      </c>
      <c r="BI340" s="219">
        <f>IF(N340="nulová",J340,0)</f>
        <v>0</v>
      </c>
      <c r="BJ340" s="20" t="s">
        <v>76</v>
      </c>
      <c r="BK340" s="219">
        <f>ROUND(I340*H340,2)</f>
        <v>0</v>
      </c>
      <c r="BL340" s="20" t="s">
        <v>180</v>
      </c>
      <c r="BM340" s="218" t="s">
        <v>1096</v>
      </c>
    </row>
    <row r="341" s="13" customFormat="1">
      <c r="A341" s="13"/>
      <c r="B341" s="220"/>
      <c r="C341" s="221"/>
      <c r="D341" s="222" t="s">
        <v>134</v>
      </c>
      <c r="E341" s="223" t="s">
        <v>19</v>
      </c>
      <c r="F341" s="224" t="s">
        <v>1097</v>
      </c>
      <c r="G341" s="221"/>
      <c r="H341" s="225">
        <v>1.2</v>
      </c>
      <c r="I341" s="226"/>
      <c r="J341" s="221"/>
      <c r="K341" s="221"/>
      <c r="L341" s="227"/>
      <c r="M341" s="228"/>
      <c r="N341" s="229"/>
      <c r="O341" s="229"/>
      <c r="P341" s="229"/>
      <c r="Q341" s="229"/>
      <c r="R341" s="229"/>
      <c r="S341" s="229"/>
      <c r="T341" s="230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31" t="s">
        <v>134</v>
      </c>
      <c r="AU341" s="231" t="s">
        <v>138</v>
      </c>
      <c r="AV341" s="13" t="s">
        <v>78</v>
      </c>
      <c r="AW341" s="13" t="s">
        <v>135</v>
      </c>
      <c r="AX341" s="13" t="s">
        <v>68</v>
      </c>
      <c r="AY341" s="231" t="s">
        <v>126</v>
      </c>
    </row>
    <row r="342" s="13" customFormat="1">
      <c r="A342" s="13"/>
      <c r="B342" s="220"/>
      <c r="C342" s="221"/>
      <c r="D342" s="222" t="s">
        <v>134</v>
      </c>
      <c r="E342" s="223" t="s">
        <v>19</v>
      </c>
      <c r="F342" s="224" t="s">
        <v>1098</v>
      </c>
      <c r="G342" s="221"/>
      <c r="H342" s="225">
        <v>16.399999999999999</v>
      </c>
      <c r="I342" s="226"/>
      <c r="J342" s="221"/>
      <c r="K342" s="221"/>
      <c r="L342" s="227"/>
      <c r="M342" s="228"/>
      <c r="N342" s="229"/>
      <c r="O342" s="229"/>
      <c r="P342" s="229"/>
      <c r="Q342" s="229"/>
      <c r="R342" s="229"/>
      <c r="S342" s="229"/>
      <c r="T342" s="230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31" t="s">
        <v>134</v>
      </c>
      <c r="AU342" s="231" t="s">
        <v>138</v>
      </c>
      <c r="AV342" s="13" t="s">
        <v>78</v>
      </c>
      <c r="AW342" s="13" t="s">
        <v>135</v>
      </c>
      <c r="AX342" s="13" t="s">
        <v>68</v>
      </c>
      <c r="AY342" s="231" t="s">
        <v>126</v>
      </c>
    </row>
    <row r="343" s="16" customFormat="1">
      <c r="A343" s="16"/>
      <c r="B343" s="253"/>
      <c r="C343" s="254"/>
      <c r="D343" s="222" t="s">
        <v>134</v>
      </c>
      <c r="E343" s="255" t="s">
        <v>19</v>
      </c>
      <c r="F343" s="256" t="s">
        <v>139</v>
      </c>
      <c r="G343" s="254"/>
      <c r="H343" s="257">
        <v>17.600000000000001</v>
      </c>
      <c r="I343" s="258"/>
      <c r="J343" s="254"/>
      <c r="K343" s="254"/>
      <c r="L343" s="259"/>
      <c r="M343" s="260"/>
      <c r="N343" s="261"/>
      <c r="O343" s="261"/>
      <c r="P343" s="261"/>
      <c r="Q343" s="261"/>
      <c r="R343" s="261"/>
      <c r="S343" s="261"/>
      <c r="T343" s="262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T343" s="263" t="s">
        <v>134</v>
      </c>
      <c r="AU343" s="263" t="s">
        <v>138</v>
      </c>
      <c r="AV343" s="16" t="s">
        <v>133</v>
      </c>
      <c r="AW343" s="16" t="s">
        <v>135</v>
      </c>
      <c r="AX343" s="16" t="s">
        <v>76</v>
      </c>
      <c r="AY343" s="263" t="s">
        <v>126</v>
      </c>
    </row>
    <row r="344" s="12" customFormat="1" ht="20.88" customHeight="1">
      <c r="A344" s="12"/>
      <c r="B344" s="191"/>
      <c r="C344" s="192"/>
      <c r="D344" s="193" t="s">
        <v>67</v>
      </c>
      <c r="E344" s="205" t="s">
        <v>1099</v>
      </c>
      <c r="F344" s="205" t="s">
        <v>1100</v>
      </c>
      <c r="G344" s="192"/>
      <c r="H344" s="192"/>
      <c r="I344" s="195"/>
      <c r="J344" s="206">
        <f>BK344</f>
        <v>0</v>
      </c>
      <c r="K344" s="192"/>
      <c r="L344" s="197"/>
      <c r="M344" s="198"/>
      <c r="N344" s="199"/>
      <c r="O344" s="199"/>
      <c r="P344" s="200">
        <f>SUM(P345:P350)</f>
        <v>0</v>
      </c>
      <c r="Q344" s="199"/>
      <c r="R344" s="200">
        <f>SUM(R345:R350)</f>
        <v>219.81099</v>
      </c>
      <c r="S344" s="199"/>
      <c r="T344" s="201">
        <f>SUM(T345:T350)</f>
        <v>0</v>
      </c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R344" s="202" t="s">
        <v>78</v>
      </c>
      <c r="AT344" s="203" t="s">
        <v>67</v>
      </c>
      <c r="AU344" s="203" t="s">
        <v>78</v>
      </c>
      <c r="AY344" s="202" t="s">
        <v>126</v>
      </c>
      <c r="BK344" s="204">
        <f>SUM(BK345:BK350)</f>
        <v>0</v>
      </c>
    </row>
    <row r="345" s="2" customFormat="1" ht="16.5" customHeight="1">
      <c r="A345" s="41"/>
      <c r="B345" s="42"/>
      <c r="C345" s="207" t="s">
        <v>1101</v>
      </c>
      <c r="D345" s="207" t="s">
        <v>128</v>
      </c>
      <c r="E345" s="208" t="s">
        <v>975</v>
      </c>
      <c r="F345" s="209" t="s">
        <v>976</v>
      </c>
      <c r="G345" s="210" t="s">
        <v>240</v>
      </c>
      <c r="H345" s="211">
        <v>219.80000000000001</v>
      </c>
      <c r="I345" s="212"/>
      <c r="J345" s="213">
        <f>ROUND(I345*H345,2)</f>
        <v>0</v>
      </c>
      <c r="K345" s="209" t="s">
        <v>150</v>
      </c>
      <c r="L345" s="47"/>
      <c r="M345" s="214" t="s">
        <v>19</v>
      </c>
      <c r="N345" s="215" t="s">
        <v>39</v>
      </c>
      <c r="O345" s="87"/>
      <c r="P345" s="216">
        <f>O345*H345</f>
        <v>0</v>
      </c>
      <c r="Q345" s="216">
        <v>5.0000000000000002E-05</v>
      </c>
      <c r="R345" s="216">
        <f>Q345*H345</f>
        <v>0.010990000000000002</v>
      </c>
      <c r="S345" s="216">
        <v>0</v>
      </c>
      <c r="T345" s="217">
        <f>S345*H345</f>
        <v>0</v>
      </c>
      <c r="U345" s="41"/>
      <c r="V345" s="41"/>
      <c r="W345" s="41"/>
      <c r="X345" s="41"/>
      <c r="Y345" s="41"/>
      <c r="Z345" s="41"/>
      <c r="AA345" s="41"/>
      <c r="AB345" s="41"/>
      <c r="AC345" s="41"/>
      <c r="AD345" s="41"/>
      <c r="AE345" s="41"/>
      <c r="AR345" s="218" t="s">
        <v>180</v>
      </c>
      <c r="AT345" s="218" t="s">
        <v>128</v>
      </c>
      <c r="AU345" s="218" t="s">
        <v>138</v>
      </c>
      <c r="AY345" s="20" t="s">
        <v>126</v>
      </c>
      <c r="BE345" s="219">
        <f>IF(N345="základní",J345,0)</f>
        <v>0</v>
      </c>
      <c r="BF345" s="219">
        <f>IF(N345="snížená",J345,0)</f>
        <v>0</v>
      </c>
      <c r="BG345" s="219">
        <f>IF(N345="zákl. přenesená",J345,0)</f>
        <v>0</v>
      </c>
      <c r="BH345" s="219">
        <f>IF(N345="sníž. přenesená",J345,0)</f>
        <v>0</v>
      </c>
      <c r="BI345" s="219">
        <f>IF(N345="nulová",J345,0)</f>
        <v>0</v>
      </c>
      <c r="BJ345" s="20" t="s">
        <v>76</v>
      </c>
      <c r="BK345" s="219">
        <f>ROUND(I345*H345,2)</f>
        <v>0</v>
      </c>
      <c r="BL345" s="20" t="s">
        <v>180</v>
      </c>
      <c r="BM345" s="218" t="s">
        <v>1102</v>
      </c>
    </row>
    <row r="346" s="2" customFormat="1">
      <c r="A346" s="41"/>
      <c r="B346" s="42"/>
      <c r="C346" s="43"/>
      <c r="D346" s="264" t="s">
        <v>152</v>
      </c>
      <c r="E346" s="43"/>
      <c r="F346" s="265" t="s">
        <v>978</v>
      </c>
      <c r="G346" s="43"/>
      <c r="H346" s="43"/>
      <c r="I346" s="266"/>
      <c r="J346" s="43"/>
      <c r="K346" s="43"/>
      <c r="L346" s="47"/>
      <c r="M346" s="267"/>
      <c r="N346" s="268"/>
      <c r="O346" s="87"/>
      <c r="P346" s="87"/>
      <c r="Q346" s="87"/>
      <c r="R346" s="87"/>
      <c r="S346" s="87"/>
      <c r="T346" s="88"/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  <c r="AT346" s="20" t="s">
        <v>152</v>
      </c>
      <c r="AU346" s="20" t="s">
        <v>138</v>
      </c>
    </row>
    <row r="347" s="2" customFormat="1" ht="16.5" customHeight="1">
      <c r="A347" s="41"/>
      <c r="B347" s="42"/>
      <c r="C347" s="269" t="s">
        <v>373</v>
      </c>
      <c r="D347" s="269" t="s">
        <v>222</v>
      </c>
      <c r="E347" s="270" t="s">
        <v>1071</v>
      </c>
      <c r="F347" s="271" t="s">
        <v>1072</v>
      </c>
      <c r="G347" s="272" t="s">
        <v>240</v>
      </c>
      <c r="H347" s="273">
        <v>174.59999999999999</v>
      </c>
      <c r="I347" s="274"/>
      <c r="J347" s="275">
        <f>ROUND(I347*H347,2)</f>
        <v>0</v>
      </c>
      <c r="K347" s="271" t="s">
        <v>880</v>
      </c>
      <c r="L347" s="276"/>
      <c r="M347" s="277" t="s">
        <v>19</v>
      </c>
      <c r="N347" s="278" t="s">
        <v>39</v>
      </c>
      <c r="O347" s="87"/>
      <c r="P347" s="216">
        <f>O347*H347</f>
        <v>0</v>
      </c>
      <c r="Q347" s="216">
        <v>1</v>
      </c>
      <c r="R347" s="216">
        <f>Q347*H347</f>
        <v>174.59999999999999</v>
      </c>
      <c r="S347" s="216">
        <v>0</v>
      </c>
      <c r="T347" s="217">
        <f>S347*H347</f>
        <v>0</v>
      </c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  <c r="AR347" s="218" t="s">
        <v>241</v>
      </c>
      <c r="AT347" s="218" t="s">
        <v>222</v>
      </c>
      <c r="AU347" s="218" t="s">
        <v>138</v>
      </c>
      <c r="AY347" s="20" t="s">
        <v>126</v>
      </c>
      <c r="BE347" s="219">
        <f>IF(N347="základní",J347,0)</f>
        <v>0</v>
      </c>
      <c r="BF347" s="219">
        <f>IF(N347="snížená",J347,0)</f>
        <v>0</v>
      </c>
      <c r="BG347" s="219">
        <f>IF(N347="zákl. přenesená",J347,0)</f>
        <v>0</v>
      </c>
      <c r="BH347" s="219">
        <f>IF(N347="sníž. přenesená",J347,0)</f>
        <v>0</v>
      </c>
      <c r="BI347" s="219">
        <f>IF(N347="nulová",J347,0)</f>
        <v>0</v>
      </c>
      <c r="BJ347" s="20" t="s">
        <v>76</v>
      </c>
      <c r="BK347" s="219">
        <f>ROUND(I347*H347,2)</f>
        <v>0</v>
      </c>
      <c r="BL347" s="20" t="s">
        <v>180</v>
      </c>
      <c r="BM347" s="218" t="s">
        <v>1103</v>
      </c>
    </row>
    <row r="348" s="13" customFormat="1">
      <c r="A348" s="13"/>
      <c r="B348" s="220"/>
      <c r="C348" s="221"/>
      <c r="D348" s="222" t="s">
        <v>134</v>
      </c>
      <c r="E348" s="223" t="s">
        <v>19</v>
      </c>
      <c r="F348" s="224" t="s">
        <v>1104</v>
      </c>
      <c r="G348" s="221"/>
      <c r="H348" s="225">
        <v>174.59999999999999</v>
      </c>
      <c r="I348" s="226"/>
      <c r="J348" s="221"/>
      <c r="K348" s="221"/>
      <c r="L348" s="227"/>
      <c r="M348" s="228"/>
      <c r="N348" s="229"/>
      <c r="O348" s="229"/>
      <c r="P348" s="229"/>
      <c r="Q348" s="229"/>
      <c r="R348" s="229"/>
      <c r="S348" s="229"/>
      <c r="T348" s="230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31" t="s">
        <v>134</v>
      </c>
      <c r="AU348" s="231" t="s">
        <v>138</v>
      </c>
      <c r="AV348" s="13" t="s">
        <v>78</v>
      </c>
      <c r="AW348" s="13" t="s">
        <v>135</v>
      </c>
      <c r="AX348" s="13" t="s">
        <v>76</v>
      </c>
      <c r="AY348" s="231" t="s">
        <v>126</v>
      </c>
    </row>
    <row r="349" s="2" customFormat="1" ht="24.15" customHeight="1">
      <c r="A349" s="41"/>
      <c r="B349" s="42"/>
      <c r="C349" s="269" t="s">
        <v>1105</v>
      </c>
      <c r="D349" s="269" t="s">
        <v>222</v>
      </c>
      <c r="E349" s="270" t="s">
        <v>883</v>
      </c>
      <c r="F349" s="271" t="s">
        <v>884</v>
      </c>
      <c r="G349" s="272" t="s">
        <v>240</v>
      </c>
      <c r="H349" s="273">
        <v>45.200000000000003</v>
      </c>
      <c r="I349" s="274"/>
      <c r="J349" s="275">
        <f>ROUND(I349*H349,2)</f>
        <v>0</v>
      </c>
      <c r="K349" s="271" t="s">
        <v>880</v>
      </c>
      <c r="L349" s="276"/>
      <c r="M349" s="277" t="s">
        <v>19</v>
      </c>
      <c r="N349" s="278" t="s">
        <v>39</v>
      </c>
      <c r="O349" s="87"/>
      <c r="P349" s="216">
        <f>O349*H349</f>
        <v>0</v>
      </c>
      <c r="Q349" s="216">
        <v>1</v>
      </c>
      <c r="R349" s="216">
        <f>Q349*H349</f>
        <v>45.200000000000003</v>
      </c>
      <c r="S349" s="216">
        <v>0</v>
      </c>
      <c r="T349" s="217">
        <f>S349*H349</f>
        <v>0</v>
      </c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  <c r="AR349" s="218" t="s">
        <v>241</v>
      </c>
      <c r="AT349" s="218" t="s">
        <v>222</v>
      </c>
      <c r="AU349" s="218" t="s">
        <v>138</v>
      </c>
      <c r="AY349" s="20" t="s">
        <v>126</v>
      </c>
      <c r="BE349" s="219">
        <f>IF(N349="základní",J349,0)</f>
        <v>0</v>
      </c>
      <c r="BF349" s="219">
        <f>IF(N349="snížená",J349,0)</f>
        <v>0</v>
      </c>
      <c r="BG349" s="219">
        <f>IF(N349="zákl. přenesená",J349,0)</f>
        <v>0</v>
      </c>
      <c r="BH349" s="219">
        <f>IF(N349="sníž. přenesená",J349,0)</f>
        <v>0</v>
      </c>
      <c r="BI349" s="219">
        <f>IF(N349="nulová",J349,0)</f>
        <v>0</v>
      </c>
      <c r="BJ349" s="20" t="s">
        <v>76</v>
      </c>
      <c r="BK349" s="219">
        <f>ROUND(I349*H349,2)</f>
        <v>0</v>
      </c>
      <c r="BL349" s="20" t="s">
        <v>180</v>
      </c>
      <c r="BM349" s="218" t="s">
        <v>1106</v>
      </c>
    </row>
    <row r="350" s="13" customFormat="1">
      <c r="A350" s="13"/>
      <c r="B350" s="220"/>
      <c r="C350" s="221"/>
      <c r="D350" s="222" t="s">
        <v>134</v>
      </c>
      <c r="E350" s="223" t="s">
        <v>19</v>
      </c>
      <c r="F350" s="224" t="s">
        <v>1107</v>
      </c>
      <c r="G350" s="221"/>
      <c r="H350" s="225">
        <v>45.200000000000003</v>
      </c>
      <c r="I350" s="226"/>
      <c r="J350" s="221"/>
      <c r="K350" s="221"/>
      <c r="L350" s="227"/>
      <c r="M350" s="228"/>
      <c r="N350" s="229"/>
      <c r="O350" s="229"/>
      <c r="P350" s="229"/>
      <c r="Q350" s="229"/>
      <c r="R350" s="229"/>
      <c r="S350" s="229"/>
      <c r="T350" s="230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31" t="s">
        <v>134</v>
      </c>
      <c r="AU350" s="231" t="s">
        <v>138</v>
      </c>
      <c r="AV350" s="13" t="s">
        <v>78</v>
      </c>
      <c r="AW350" s="13" t="s">
        <v>135</v>
      </c>
      <c r="AX350" s="13" t="s">
        <v>76</v>
      </c>
      <c r="AY350" s="231" t="s">
        <v>126</v>
      </c>
    </row>
    <row r="351" s="12" customFormat="1" ht="20.88" customHeight="1">
      <c r="A351" s="12"/>
      <c r="B351" s="191"/>
      <c r="C351" s="192"/>
      <c r="D351" s="193" t="s">
        <v>67</v>
      </c>
      <c r="E351" s="205" t="s">
        <v>1108</v>
      </c>
      <c r="F351" s="205" t="s">
        <v>1109</v>
      </c>
      <c r="G351" s="192"/>
      <c r="H351" s="192"/>
      <c r="I351" s="195"/>
      <c r="J351" s="206">
        <f>BK351</f>
        <v>0</v>
      </c>
      <c r="K351" s="192"/>
      <c r="L351" s="197"/>
      <c r="M351" s="198"/>
      <c r="N351" s="199"/>
      <c r="O351" s="199"/>
      <c r="P351" s="200">
        <f>SUM(P352:P364)</f>
        <v>0</v>
      </c>
      <c r="Q351" s="199"/>
      <c r="R351" s="200">
        <f>SUM(R352:R364)</f>
        <v>178.10926000000001</v>
      </c>
      <c r="S351" s="199"/>
      <c r="T351" s="201">
        <f>SUM(T352:T364)</f>
        <v>0</v>
      </c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R351" s="202" t="s">
        <v>78</v>
      </c>
      <c r="AT351" s="203" t="s">
        <v>67</v>
      </c>
      <c r="AU351" s="203" t="s">
        <v>78</v>
      </c>
      <c r="AY351" s="202" t="s">
        <v>126</v>
      </c>
      <c r="BK351" s="204">
        <f>SUM(BK352:BK364)</f>
        <v>0</v>
      </c>
    </row>
    <row r="352" s="2" customFormat="1" ht="16.5" customHeight="1">
      <c r="A352" s="41"/>
      <c r="B352" s="42"/>
      <c r="C352" s="207" t="s">
        <v>380</v>
      </c>
      <c r="D352" s="207" t="s">
        <v>128</v>
      </c>
      <c r="E352" s="208" t="s">
        <v>975</v>
      </c>
      <c r="F352" s="209" t="s">
        <v>976</v>
      </c>
      <c r="G352" s="210" t="s">
        <v>240</v>
      </c>
      <c r="H352" s="211">
        <v>185.19999999999999</v>
      </c>
      <c r="I352" s="212"/>
      <c r="J352" s="213">
        <f>ROUND(I352*H352,2)</f>
        <v>0</v>
      </c>
      <c r="K352" s="209" t="s">
        <v>150</v>
      </c>
      <c r="L352" s="47"/>
      <c r="M352" s="214" t="s">
        <v>19</v>
      </c>
      <c r="N352" s="215" t="s">
        <v>39</v>
      </c>
      <c r="O352" s="87"/>
      <c r="P352" s="216">
        <f>O352*H352</f>
        <v>0</v>
      </c>
      <c r="Q352" s="216">
        <v>5.0000000000000002E-05</v>
      </c>
      <c r="R352" s="216">
        <f>Q352*H352</f>
        <v>0.0092599999999999991</v>
      </c>
      <c r="S352" s="216">
        <v>0</v>
      </c>
      <c r="T352" s="217">
        <f>S352*H352</f>
        <v>0</v>
      </c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  <c r="AR352" s="218" t="s">
        <v>180</v>
      </c>
      <c r="AT352" s="218" t="s">
        <v>128</v>
      </c>
      <c r="AU352" s="218" t="s">
        <v>138</v>
      </c>
      <c r="AY352" s="20" t="s">
        <v>126</v>
      </c>
      <c r="BE352" s="219">
        <f>IF(N352="základní",J352,0)</f>
        <v>0</v>
      </c>
      <c r="BF352" s="219">
        <f>IF(N352="snížená",J352,0)</f>
        <v>0</v>
      </c>
      <c r="BG352" s="219">
        <f>IF(N352="zákl. přenesená",J352,0)</f>
        <v>0</v>
      </c>
      <c r="BH352" s="219">
        <f>IF(N352="sníž. přenesená",J352,0)</f>
        <v>0</v>
      </c>
      <c r="BI352" s="219">
        <f>IF(N352="nulová",J352,0)</f>
        <v>0</v>
      </c>
      <c r="BJ352" s="20" t="s">
        <v>76</v>
      </c>
      <c r="BK352" s="219">
        <f>ROUND(I352*H352,2)</f>
        <v>0</v>
      </c>
      <c r="BL352" s="20" t="s">
        <v>180</v>
      </c>
      <c r="BM352" s="218" t="s">
        <v>1110</v>
      </c>
    </row>
    <row r="353" s="2" customFormat="1">
      <c r="A353" s="41"/>
      <c r="B353" s="42"/>
      <c r="C353" s="43"/>
      <c r="D353" s="264" t="s">
        <v>152</v>
      </c>
      <c r="E353" s="43"/>
      <c r="F353" s="265" t="s">
        <v>978</v>
      </c>
      <c r="G353" s="43"/>
      <c r="H353" s="43"/>
      <c r="I353" s="266"/>
      <c r="J353" s="43"/>
      <c r="K353" s="43"/>
      <c r="L353" s="47"/>
      <c r="M353" s="267"/>
      <c r="N353" s="268"/>
      <c r="O353" s="87"/>
      <c r="P353" s="87"/>
      <c r="Q353" s="87"/>
      <c r="R353" s="87"/>
      <c r="S353" s="87"/>
      <c r="T353" s="88"/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  <c r="AT353" s="20" t="s">
        <v>152</v>
      </c>
      <c r="AU353" s="20" t="s">
        <v>138</v>
      </c>
    </row>
    <row r="354" s="2" customFormat="1" ht="16.5" customHeight="1">
      <c r="A354" s="41"/>
      <c r="B354" s="42"/>
      <c r="C354" s="269" t="s">
        <v>1111</v>
      </c>
      <c r="D354" s="269" t="s">
        <v>222</v>
      </c>
      <c r="E354" s="270" t="s">
        <v>1071</v>
      </c>
      <c r="F354" s="271" t="s">
        <v>1072</v>
      </c>
      <c r="G354" s="272" t="s">
        <v>240</v>
      </c>
      <c r="H354" s="273">
        <v>151.5</v>
      </c>
      <c r="I354" s="274"/>
      <c r="J354" s="275">
        <f>ROUND(I354*H354,2)</f>
        <v>0</v>
      </c>
      <c r="K354" s="271" t="s">
        <v>880</v>
      </c>
      <c r="L354" s="276"/>
      <c r="M354" s="277" t="s">
        <v>19</v>
      </c>
      <c r="N354" s="278" t="s">
        <v>39</v>
      </c>
      <c r="O354" s="87"/>
      <c r="P354" s="216">
        <f>O354*H354</f>
        <v>0</v>
      </c>
      <c r="Q354" s="216">
        <v>1</v>
      </c>
      <c r="R354" s="216">
        <f>Q354*H354</f>
        <v>151.5</v>
      </c>
      <c r="S354" s="216">
        <v>0</v>
      </c>
      <c r="T354" s="217">
        <f>S354*H354</f>
        <v>0</v>
      </c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  <c r="AR354" s="218" t="s">
        <v>241</v>
      </c>
      <c r="AT354" s="218" t="s">
        <v>222</v>
      </c>
      <c r="AU354" s="218" t="s">
        <v>138</v>
      </c>
      <c r="AY354" s="20" t="s">
        <v>126</v>
      </c>
      <c r="BE354" s="219">
        <f>IF(N354="základní",J354,0)</f>
        <v>0</v>
      </c>
      <c r="BF354" s="219">
        <f>IF(N354="snížená",J354,0)</f>
        <v>0</v>
      </c>
      <c r="BG354" s="219">
        <f>IF(N354="zákl. přenesená",J354,0)</f>
        <v>0</v>
      </c>
      <c r="BH354" s="219">
        <f>IF(N354="sníž. přenesená",J354,0)</f>
        <v>0</v>
      </c>
      <c r="BI354" s="219">
        <f>IF(N354="nulová",J354,0)</f>
        <v>0</v>
      </c>
      <c r="BJ354" s="20" t="s">
        <v>76</v>
      </c>
      <c r="BK354" s="219">
        <f>ROUND(I354*H354,2)</f>
        <v>0</v>
      </c>
      <c r="BL354" s="20" t="s">
        <v>180</v>
      </c>
      <c r="BM354" s="218" t="s">
        <v>1112</v>
      </c>
    </row>
    <row r="355" s="13" customFormat="1">
      <c r="A355" s="13"/>
      <c r="B355" s="220"/>
      <c r="C355" s="221"/>
      <c r="D355" s="222" t="s">
        <v>134</v>
      </c>
      <c r="E355" s="223" t="s">
        <v>19</v>
      </c>
      <c r="F355" s="224" t="s">
        <v>1113</v>
      </c>
      <c r="G355" s="221"/>
      <c r="H355" s="225">
        <v>151.5</v>
      </c>
      <c r="I355" s="226"/>
      <c r="J355" s="221"/>
      <c r="K355" s="221"/>
      <c r="L355" s="227"/>
      <c r="M355" s="228"/>
      <c r="N355" s="229"/>
      <c r="O355" s="229"/>
      <c r="P355" s="229"/>
      <c r="Q355" s="229"/>
      <c r="R355" s="229"/>
      <c r="S355" s="229"/>
      <c r="T355" s="230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31" t="s">
        <v>134</v>
      </c>
      <c r="AU355" s="231" t="s">
        <v>138</v>
      </c>
      <c r="AV355" s="13" t="s">
        <v>78</v>
      </c>
      <c r="AW355" s="13" t="s">
        <v>135</v>
      </c>
      <c r="AX355" s="13" t="s">
        <v>76</v>
      </c>
      <c r="AY355" s="231" t="s">
        <v>126</v>
      </c>
    </row>
    <row r="356" s="2" customFormat="1" ht="24.15" customHeight="1">
      <c r="A356" s="41"/>
      <c r="B356" s="42"/>
      <c r="C356" s="269" t="s">
        <v>385</v>
      </c>
      <c r="D356" s="269" t="s">
        <v>222</v>
      </c>
      <c r="E356" s="270" t="s">
        <v>883</v>
      </c>
      <c r="F356" s="271" t="s">
        <v>884</v>
      </c>
      <c r="G356" s="272" t="s">
        <v>240</v>
      </c>
      <c r="H356" s="273">
        <v>23.600000000000001</v>
      </c>
      <c r="I356" s="274"/>
      <c r="J356" s="275">
        <f>ROUND(I356*H356,2)</f>
        <v>0</v>
      </c>
      <c r="K356" s="271" t="s">
        <v>880</v>
      </c>
      <c r="L356" s="276"/>
      <c r="M356" s="277" t="s">
        <v>19</v>
      </c>
      <c r="N356" s="278" t="s">
        <v>39</v>
      </c>
      <c r="O356" s="87"/>
      <c r="P356" s="216">
        <f>O356*H356</f>
        <v>0</v>
      </c>
      <c r="Q356" s="216">
        <v>1</v>
      </c>
      <c r="R356" s="216">
        <f>Q356*H356</f>
        <v>23.600000000000001</v>
      </c>
      <c r="S356" s="216">
        <v>0</v>
      </c>
      <c r="T356" s="217">
        <f>S356*H356</f>
        <v>0</v>
      </c>
      <c r="U356" s="41"/>
      <c r="V356" s="41"/>
      <c r="W356" s="41"/>
      <c r="X356" s="41"/>
      <c r="Y356" s="41"/>
      <c r="Z356" s="41"/>
      <c r="AA356" s="41"/>
      <c r="AB356" s="41"/>
      <c r="AC356" s="41"/>
      <c r="AD356" s="41"/>
      <c r="AE356" s="41"/>
      <c r="AR356" s="218" t="s">
        <v>241</v>
      </c>
      <c r="AT356" s="218" t="s">
        <v>222</v>
      </c>
      <c r="AU356" s="218" t="s">
        <v>138</v>
      </c>
      <c r="AY356" s="20" t="s">
        <v>126</v>
      </c>
      <c r="BE356" s="219">
        <f>IF(N356="základní",J356,0)</f>
        <v>0</v>
      </c>
      <c r="BF356" s="219">
        <f>IF(N356="snížená",J356,0)</f>
        <v>0</v>
      </c>
      <c r="BG356" s="219">
        <f>IF(N356="zákl. přenesená",J356,0)</f>
        <v>0</v>
      </c>
      <c r="BH356" s="219">
        <f>IF(N356="sníž. přenesená",J356,0)</f>
        <v>0</v>
      </c>
      <c r="BI356" s="219">
        <f>IF(N356="nulová",J356,0)</f>
        <v>0</v>
      </c>
      <c r="BJ356" s="20" t="s">
        <v>76</v>
      </c>
      <c r="BK356" s="219">
        <f>ROUND(I356*H356,2)</f>
        <v>0</v>
      </c>
      <c r="BL356" s="20" t="s">
        <v>180</v>
      </c>
      <c r="BM356" s="218" t="s">
        <v>1114</v>
      </c>
    </row>
    <row r="357" s="13" customFormat="1">
      <c r="A357" s="13"/>
      <c r="B357" s="220"/>
      <c r="C357" s="221"/>
      <c r="D357" s="222" t="s">
        <v>134</v>
      </c>
      <c r="E357" s="223" t="s">
        <v>19</v>
      </c>
      <c r="F357" s="224" t="s">
        <v>1115</v>
      </c>
      <c r="G357" s="221"/>
      <c r="H357" s="225">
        <v>23.600000000000001</v>
      </c>
      <c r="I357" s="226"/>
      <c r="J357" s="221"/>
      <c r="K357" s="221"/>
      <c r="L357" s="227"/>
      <c r="M357" s="228"/>
      <c r="N357" s="229"/>
      <c r="O357" s="229"/>
      <c r="P357" s="229"/>
      <c r="Q357" s="229"/>
      <c r="R357" s="229"/>
      <c r="S357" s="229"/>
      <c r="T357" s="230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31" t="s">
        <v>134</v>
      </c>
      <c r="AU357" s="231" t="s">
        <v>138</v>
      </c>
      <c r="AV357" s="13" t="s">
        <v>78</v>
      </c>
      <c r="AW357" s="13" t="s">
        <v>135</v>
      </c>
      <c r="AX357" s="13" t="s">
        <v>76</v>
      </c>
      <c r="AY357" s="231" t="s">
        <v>126</v>
      </c>
    </row>
    <row r="358" s="2" customFormat="1" ht="24.15" customHeight="1">
      <c r="A358" s="41"/>
      <c r="B358" s="42"/>
      <c r="C358" s="269" t="s">
        <v>1116</v>
      </c>
      <c r="D358" s="269" t="s">
        <v>222</v>
      </c>
      <c r="E358" s="270" t="s">
        <v>889</v>
      </c>
      <c r="F358" s="271" t="s">
        <v>890</v>
      </c>
      <c r="G358" s="272" t="s">
        <v>240</v>
      </c>
      <c r="H358" s="273">
        <v>3</v>
      </c>
      <c r="I358" s="274"/>
      <c r="J358" s="275">
        <f>ROUND(I358*H358,2)</f>
        <v>0</v>
      </c>
      <c r="K358" s="271" t="s">
        <v>880</v>
      </c>
      <c r="L358" s="276"/>
      <c r="M358" s="277" t="s">
        <v>19</v>
      </c>
      <c r="N358" s="278" t="s">
        <v>39</v>
      </c>
      <c r="O358" s="87"/>
      <c r="P358" s="216">
        <f>O358*H358</f>
        <v>0</v>
      </c>
      <c r="Q358" s="216">
        <v>1</v>
      </c>
      <c r="R358" s="216">
        <f>Q358*H358</f>
        <v>3</v>
      </c>
      <c r="S358" s="216">
        <v>0</v>
      </c>
      <c r="T358" s="217">
        <f>S358*H358</f>
        <v>0</v>
      </c>
      <c r="U358" s="41"/>
      <c r="V358" s="41"/>
      <c r="W358" s="41"/>
      <c r="X358" s="41"/>
      <c r="Y358" s="41"/>
      <c r="Z358" s="41"/>
      <c r="AA358" s="41"/>
      <c r="AB358" s="41"/>
      <c r="AC358" s="41"/>
      <c r="AD358" s="41"/>
      <c r="AE358" s="41"/>
      <c r="AR358" s="218" t="s">
        <v>241</v>
      </c>
      <c r="AT358" s="218" t="s">
        <v>222</v>
      </c>
      <c r="AU358" s="218" t="s">
        <v>138</v>
      </c>
      <c r="AY358" s="20" t="s">
        <v>126</v>
      </c>
      <c r="BE358" s="219">
        <f>IF(N358="základní",J358,0)</f>
        <v>0</v>
      </c>
      <c r="BF358" s="219">
        <f>IF(N358="snížená",J358,0)</f>
        <v>0</v>
      </c>
      <c r="BG358" s="219">
        <f>IF(N358="zákl. přenesená",J358,0)</f>
        <v>0</v>
      </c>
      <c r="BH358" s="219">
        <f>IF(N358="sníž. přenesená",J358,0)</f>
        <v>0</v>
      </c>
      <c r="BI358" s="219">
        <f>IF(N358="nulová",J358,0)</f>
        <v>0</v>
      </c>
      <c r="BJ358" s="20" t="s">
        <v>76</v>
      </c>
      <c r="BK358" s="219">
        <f>ROUND(I358*H358,2)</f>
        <v>0</v>
      </c>
      <c r="BL358" s="20" t="s">
        <v>180</v>
      </c>
      <c r="BM358" s="218" t="s">
        <v>1117</v>
      </c>
    </row>
    <row r="359" s="13" customFormat="1">
      <c r="A359" s="13"/>
      <c r="B359" s="220"/>
      <c r="C359" s="221"/>
      <c r="D359" s="222" t="s">
        <v>134</v>
      </c>
      <c r="E359" s="223" t="s">
        <v>19</v>
      </c>
      <c r="F359" s="224" t="s">
        <v>988</v>
      </c>
      <c r="G359" s="221"/>
      <c r="H359" s="225">
        <v>3</v>
      </c>
      <c r="I359" s="226"/>
      <c r="J359" s="221"/>
      <c r="K359" s="221"/>
      <c r="L359" s="227"/>
      <c r="M359" s="228"/>
      <c r="N359" s="229"/>
      <c r="O359" s="229"/>
      <c r="P359" s="229"/>
      <c r="Q359" s="229"/>
      <c r="R359" s="229"/>
      <c r="S359" s="229"/>
      <c r="T359" s="230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31" t="s">
        <v>134</v>
      </c>
      <c r="AU359" s="231" t="s">
        <v>138</v>
      </c>
      <c r="AV359" s="13" t="s">
        <v>78</v>
      </c>
      <c r="AW359" s="13" t="s">
        <v>135</v>
      </c>
      <c r="AX359" s="13" t="s">
        <v>68</v>
      </c>
      <c r="AY359" s="231" t="s">
        <v>126</v>
      </c>
    </row>
    <row r="360" s="16" customFormat="1">
      <c r="A360" s="16"/>
      <c r="B360" s="253"/>
      <c r="C360" s="254"/>
      <c r="D360" s="222" t="s">
        <v>134</v>
      </c>
      <c r="E360" s="255" t="s">
        <v>19</v>
      </c>
      <c r="F360" s="256" t="s">
        <v>139</v>
      </c>
      <c r="G360" s="254"/>
      <c r="H360" s="257">
        <v>3</v>
      </c>
      <c r="I360" s="258"/>
      <c r="J360" s="254"/>
      <c r="K360" s="254"/>
      <c r="L360" s="259"/>
      <c r="M360" s="260"/>
      <c r="N360" s="261"/>
      <c r="O360" s="261"/>
      <c r="P360" s="261"/>
      <c r="Q360" s="261"/>
      <c r="R360" s="261"/>
      <c r="S360" s="261"/>
      <c r="T360" s="262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T360" s="263" t="s">
        <v>134</v>
      </c>
      <c r="AU360" s="263" t="s">
        <v>138</v>
      </c>
      <c r="AV360" s="16" t="s">
        <v>133</v>
      </c>
      <c r="AW360" s="16" t="s">
        <v>135</v>
      </c>
      <c r="AX360" s="16" t="s">
        <v>76</v>
      </c>
      <c r="AY360" s="263" t="s">
        <v>126</v>
      </c>
    </row>
    <row r="361" s="2" customFormat="1" ht="16.5" customHeight="1">
      <c r="A361" s="41"/>
      <c r="B361" s="42"/>
      <c r="C361" s="269" t="s">
        <v>390</v>
      </c>
      <c r="D361" s="269" t="s">
        <v>222</v>
      </c>
      <c r="E361" s="270" t="s">
        <v>897</v>
      </c>
      <c r="F361" s="271" t="s">
        <v>898</v>
      </c>
      <c r="G361" s="272" t="s">
        <v>240</v>
      </c>
      <c r="H361" s="273">
        <v>7.0999999999999996</v>
      </c>
      <c r="I361" s="274"/>
      <c r="J361" s="275">
        <f>ROUND(I361*H361,2)</f>
        <v>0</v>
      </c>
      <c r="K361" s="271" t="s">
        <v>880</v>
      </c>
      <c r="L361" s="276"/>
      <c r="M361" s="277" t="s">
        <v>19</v>
      </c>
      <c r="N361" s="278" t="s">
        <v>39</v>
      </c>
      <c r="O361" s="87"/>
      <c r="P361" s="216">
        <f>O361*H361</f>
        <v>0</v>
      </c>
      <c r="Q361" s="216">
        <v>0</v>
      </c>
      <c r="R361" s="216">
        <f>Q361*H361</f>
        <v>0</v>
      </c>
      <c r="S361" s="216">
        <v>0</v>
      </c>
      <c r="T361" s="217">
        <f>S361*H361</f>
        <v>0</v>
      </c>
      <c r="U361" s="41"/>
      <c r="V361" s="41"/>
      <c r="W361" s="41"/>
      <c r="X361" s="41"/>
      <c r="Y361" s="41"/>
      <c r="Z361" s="41"/>
      <c r="AA361" s="41"/>
      <c r="AB361" s="41"/>
      <c r="AC361" s="41"/>
      <c r="AD361" s="41"/>
      <c r="AE361" s="41"/>
      <c r="AR361" s="218" t="s">
        <v>241</v>
      </c>
      <c r="AT361" s="218" t="s">
        <v>222</v>
      </c>
      <c r="AU361" s="218" t="s">
        <v>138</v>
      </c>
      <c r="AY361" s="20" t="s">
        <v>126</v>
      </c>
      <c r="BE361" s="219">
        <f>IF(N361="základní",J361,0)</f>
        <v>0</v>
      </c>
      <c r="BF361" s="219">
        <f>IF(N361="snížená",J361,0)</f>
        <v>0</v>
      </c>
      <c r="BG361" s="219">
        <f>IF(N361="zákl. přenesená",J361,0)</f>
        <v>0</v>
      </c>
      <c r="BH361" s="219">
        <f>IF(N361="sníž. přenesená",J361,0)</f>
        <v>0</v>
      </c>
      <c r="BI361" s="219">
        <f>IF(N361="nulová",J361,0)</f>
        <v>0</v>
      </c>
      <c r="BJ361" s="20" t="s">
        <v>76</v>
      </c>
      <c r="BK361" s="219">
        <f>ROUND(I361*H361,2)</f>
        <v>0</v>
      </c>
      <c r="BL361" s="20" t="s">
        <v>180</v>
      </c>
      <c r="BM361" s="218" t="s">
        <v>1118</v>
      </c>
    </row>
    <row r="362" s="13" customFormat="1">
      <c r="A362" s="13"/>
      <c r="B362" s="220"/>
      <c r="C362" s="221"/>
      <c r="D362" s="222" t="s">
        <v>134</v>
      </c>
      <c r="E362" s="223" t="s">
        <v>19</v>
      </c>
      <c r="F362" s="224" t="s">
        <v>991</v>
      </c>
      <c r="G362" s="221"/>
      <c r="H362" s="225">
        <v>0.59999999999999998</v>
      </c>
      <c r="I362" s="226"/>
      <c r="J362" s="221"/>
      <c r="K362" s="221"/>
      <c r="L362" s="227"/>
      <c r="M362" s="228"/>
      <c r="N362" s="229"/>
      <c r="O362" s="229"/>
      <c r="P362" s="229"/>
      <c r="Q362" s="229"/>
      <c r="R362" s="229"/>
      <c r="S362" s="229"/>
      <c r="T362" s="230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31" t="s">
        <v>134</v>
      </c>
      <c r="AU362" s="231" t="s">
        <v>138</v>
      </c>
      <c r="AV362" s="13" t="s">
        <v>78</v>
      </c>
      <c r="AW362" s="13" t="s">
        <v>135</v>
      </c>
      <c r="AX362" s="13" t="s">
        <v>68</v>
      </c>
      <c r="AY362" s="231" t="s">
        <v>126</v>
      </c>
    </row>
    <row r="363" s="13" customFormat="1">
      <c r="A363" s="13"/>
      <c r="B363" s="220"/>
      <c r="C363" s="221"/>
      <c r="D363" s="222" t="s">
        <v>134</v>
      </c>
      <c r="E363" s="223" t="s">
        <v>19</v>
      </c>
      <c r="F363" s="224" t="s">
        <v>1119</v>
      </c>
      <c r="G363" s="221"/>
      <c r="H363" s="225">
        <v>6.5</v>
      </c>
      <c r="I363" s="226"/>
      <c r="J363" s="221"/>
      <c r="K363" s="221"/>
      <c r="L363" s="227"/>
      <c r="M363" s="228"/>
      <c r="N363" s="229"/>
      <c r="O363" s="229"/>
      <c r="P363" s="229"/>
      <c r="Q363" s="229"/>
      <c r="R363" s="229"/>
      <c r="S363" s="229"/>
      <c r="T363" s="230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31" t="s">
        <v>134</v>
      </c>
      <c r="AU363" s="231" t="s">
        <v>138</v>
      </c>
      <c r="AV363" s="13" t="s">
        <v>78</v>
      </c>
      <c r="AW363" s="13" t="s">
        <v>135</v>
      </c>
      <c r="AX363" s="13" t="s">
        <v>68</v>
      </c>
      <c r="AY363" s="231" t="s">
        <v>126</v>
      </c>
    </row>
    <row r="364" s="16" customFormat="1">
      <c r="A364" s="16"/>
      <c r="B364" s="253"/>
      <c r="C364" s="254"/>
      <c r="D364" s="222" t="s">
        <v>134</v>
      </c>
      <c r="E364" s="255" t="s">
        <v>19</v>
      </c>
      <c r="F364" s="256" t="s">
        <v>139</v>
      </c>
      <c r="G364" s="254"/>
      <c r="H364" s="257">
        <v>7.0999999999999996</v>
      </c>
      <c r="I364" s="258"/>
      <c r="J364" s="254"/>
      <c r="K364" s="254"/>
      <c r="L364" s="259"/>
      <c r="M364" s="260"/>
      <c r="N364" s="261"/>
      <c r="O364" s="261"/>
      <c r="P364" s="261"/>
      <c r="Q364" s="261"/>
      <c r="R364" s="261"/>
      <c r="S364" s="261"/>
      <c r="T364" s="262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T364" s="263" t="s">
        <v>134</v>
      </c>
      <c r="AU364" s="263" t="s">
        <v>138</v>
      </c>
      <c r="AV364" s="16" t="s">
        <v>133</v>
      </c>
      <c r="AW364" s="16" t="s">
        <v>135</v>
      </c>
      <c r="AX364" s="16" t="s">
        <v>76</v>
      </c>
      <c r="AY364" s="263" t="s">
        <v>126</v>
      </c>
    </row>
    <row r="365" s="12" customFormat="1" ht="20.88" customHeight="1">
      <c r="A365" s="12"/>
      <c r="B365" s="191"/>
      <c r="C365" s="192"/>
      <c r="D365" s="193" t="s">
        <v>67</v>
      </c>
      <c r="E365" s="205" t="s">
        <v>1120</v>
      </c>
      <c r="F365" s="205" t="s">
        <v>1121</v>
      </c>
      <c r="G365" s="192"/>
      <c r="H365" s="192"/>
      <c r="I365" s="195"/>
      <c r="J365" s="206">
        <f>BK365</f>
        <v>0</v>
      </c>
      <c r="K365" s="192"/>
      <c r="L365" s="197"/>
      <c r="M365" s="198"/>
      <c r="N365" s="199"/>
      <c r="O365" s="199"/>
      <c r="P365" s="200">
        <f>SUM(P366:P373)</f>
        <v>0</v>
      </c>
      <c r="Q365" s="199"/>
      <c r="R365" s="200">
        <f>SUM(R366:R373)</f>
        <v>257.21285999999998</v>
      </c>
      <c r="S365" s="199"/>
      <c r="T365" s="201">
        <f>SUM(T366:T373)</f>
        <v>0</v>
      </c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R365" s="202" t="s">
        <v>78</v>
      </c>
      <c r="AT365" s="203" t="s">
        <v>67</v>
      </c>
      <c r="AU365" s="203" t="s">
        <v>78</v>
      </c>
      <c r="AY365" s="202" t="s">
        <v>126</v>
      </c>
      <c r="BK365" s="204">
        <f>SUM(BK366:BK373)</f>
        <v>0</v>
      </c>
    </row>
    <row r="366" s="2" customFormat="1" ht="16.5" customHeight="1">
      <c r="A366" s="41"/>
      <c r="B366" s="42"/>
      <c r="C366" s="207" t="s">
        <v>1122</v>
      </c>
      <c r="D366" s="207" t="s">
        <v>128</v>
      </c>
      <c r="E366" s="208" t="s">
        <v>942</v>
      </c>
      <c r="F366" s="209" t="s">
        <v>943</v>
      </c>
      <c r="G366" s="210" t="s">
        <v>240</v>
      </c>
      <c r="H366" s="211">
        <v>257.19999999999999</v>
      </c>
      <c r="I366" s="212"/>
      <c r="J366" s="213">
        <f>ROUND(I366*H366,2)</f>
        <v>0</v>
      </c>
      <c r="K366" s="209" t="s">
        <v>150</v>
      </c>
      <c r="L366" s="47"/>
      <c r="M366" s="214" t="s">
        <v>19</v>
      </c>
      <c r="N366" s="215" t="s">
        <v>39</v>
      </c>
      <c r="O366" s="87"/>
      <c r="P366" s="216">
        <f>O366*H366</f>
        <v>0</v>
      </c>
      <c r="Q366" s="216">
        <v>5.0000000000000002E-05</v>
      </c>
      <c r="R366" s="216">
        <f>Q366*H366</f>
        <v>0.01286</v>
      </c>
      <c r="S366" s="216">
        <v>0</v>
      </c>
      <c r="T366" s="217">
        <f>S366*H366</f>
        <v>0</v>
      </c>
      <c r="U366" s="41"/>
      <c r="V366" s="41"/>
      <c r="W366" s="41"/>
      <c r="X366" s="41"/>
      <c r="Y366" s="41"/>
      <c r="Z366" s="41"/>
      <c r="AA366" s="41"/>
      <c r="AB366" s="41"/>
      <c r="AC366" s="41"/>
      <c r="AD366" s="41"/>
      <c r="AE366" s="41"/>
      <c r="AR366" s="218" t="s">
        <v>180</v>
      </c>
      <c r="AT366" s="218" t="s">
        <v>128</v>
      </c>
      <c r="AU366" s="218" t="s">
        <v>138</v>
      </c>
      <c r="AY366" s="20" t="s">
        <v>126</v>
      </c>
      <c r="BE366" s="219">
        <f>IF(N366="základní",J366,0)</f>
        <v>0</v>
      </c>
      <c r="BF366" s="219">
        <f>IF(N366="snížená",J366,0)</f>
        <v>0</v>
      </c>
      <c r="BG366" s="219">
        <f>IF(N366="zákl. přenesená",J366,0)</f>
        <v>0</v>
      </c>
      <c r="BH366" s="219">
        <f>IF(N366="sníž. přenesená",J366,0)</f>
        <v>0</v>
      </c>
      <c r="BI366" s="219">
        <f>IF(N366="nulová",J366,0)</f>
        <v>0</v>
      </c>
      <c r="BJ366" s="20" t="s">
        <v>76</v>
      </c>
      <c r="BK366" s="219">
        <f>ROUND(I366*H366,2)</f>
        <v>0</v>
      </c>
      <c r="BL366" s="20" t="s">
        <v>180</v>
      </c>
      <c r="BM366" s="218" t="s">
        <v>1123</v>
      </c>
    </row>
    <row r="367" s="2" customFormat="1">
      <c r="A367" s="41"/>
      <c r="B367" s="42"/>
      <c r="C367" s="43"/>
      <c r="D367" s="264" t="s">
        <v>152</v>
      </c>
      <c r="E367" s="43"/>
      <c r="F367" s="265" t="s">
        <v>945</v>
      </c>
      <c r="G367" s="43"/>
      <c r="H367" s="43"/>
      <c r="I367" s="266"/>
      <c r="J367" s="43"/>
      <c r="K367" s="43"/>
      <c r="L367" s="47"/>
      <c r="M367" s="267"/>
      <c r="N367" s="268"/>
      <c r="O367" s="87"/>
      <c r="P367" s="87"/>
      <c r="Q367" s="87"/>
      <c r="R367" s="87"/>
      <c r="S367" s="87"/>
      <c r="T367" s="88"/>
      <c r="U367" s="41"/>
      <c r="V367" s="41"/>
      <c r="W367" s="41"/>
      <c r="X367" s="41"/>
      <c r="Y367" s="41"/>
      <c r="Z367" s="41"/>
      <c r="AA367" s="41"/>
      <c r="AB367" s="41"/>
      <c r="AC367" s="41"/>
      <c r="AD367" s="41"/>
      <c r="AE367" s="41"/>
      <c r="AT367" s="20" t="s">
        <v>152</v>
      </c>
      <c r="AU367" s="20" t="s">
        <v>138</v>
      </c>
    </row>
    <row r="368" s="2" customFormat="1" ht="16.5" customHeight="1">
      <c r="A368" s="41"/>
      <c r="B368" s="42"/>
      <c r="C368" s="269" t="s">
        <v>394</v>
      </c>
      <c r="D368" s="269" t="s">
        <v>222</v>
      </c>
      <c r="E368" s="270" t="s">
        <v>1124</v>
      </c>
      <c r="F368" s="271" t="s">
        <v>1125</v>
      </c>
      <c r="G368" s="272" t="s">
        <v>240</v>
      </c>
      <c r="H368" s="273">
        <v>165.59999999999999</v>
      </c>
      <c r="I368" s="274"/>
      <c r="J368" s="275">
        <f>ROUND(I368*H368,2)</f>
        <v>0</v>
      </c>
      <c r="K368" s="271" t="s">
        <v>880</v>
      </c>
      <c r="L368" s="276"/>
      <c r="M368" s="277" t="s">
        <v>19</v>
      </c>
      <c r="N368" s="278" t="s">
        <v>39</v>
      </c>
      <c r="O368" s="87"/>
      <c r="P368" s="216">
        <f>O368*H368</f>
        <v>0</v>
      </c>
      <c r="Q368" s="216">
        <v>1</v>
      </c>
      <c r="R368" s="216">
        <f>Q368*H368</f>
        <v>165.59999999999999</v>
      </c>
      <c r="S368" s="216">
        <v>0</v>
      </c>
      <c r="T368" s="217">
        <f>S368*H368</f>
        <v>0</v>
      </c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  <c r="AR368" s="218" t="s">
        <v>241</v>
      </c>
      <c r="AT368" s="218" t="s">
        <v>222</v>
      </c>
      <c r="AU368" s="218" t="s">
        <v>138</v>
      </c>
      <c r="AY368" s="20" t="s">
        <v>126</v>
      </c>
      <c r="BE368" s="219">
        <f>IF(N368="základní",J368,0)</f>
        <v>0</v>
      </c>
      <c r="BF368" s="219">
        <f>IF(N368="snížená",J368,0)</f>
        <v>0</v>
      </c>
      <c r="BG368" s="219">
        <f>IF(N368="zákl. přenesená",J368,0)</f>
        <v>0</v>
      </c>
      <c r="BH368" s="219">
        <f>IF(N368="sníž. přenesená",J368,0)</f>
        <v>0</v>
      </c>
      <c r="BI368" s="219">
        <f>IF(N368="nulová",J368,0)</f>
        <v>0</v>
      </c>
      <c r="BJ368" s="20" t="s">
        <v>76</v>
      </c>
      <c r="BK368" s="219">
        <f>ROUND(I368*H368,2)</f>
        <v>0</v>
      </c>
      <c r="BL368" s="20" t="s">
        <v>180</v>
      </c>
      <c r="BM368" s="218" t="s">
        <v>1126</v>
      </c>
    </row>
    <row r="369" s="13" customFormat="1">
      <c r="A369" s="13"/>
      <c r="B369" s="220"/>
      <c r="C369" s="221"/>
      <c r="D369" s="222" t="s">
        <v>134</v>
      </c>
      <c r="E369" s="223" t="s">
        <v>19</v>
      </c>
      <c r="F369" s="224" t="s">
        <v>1127</v>
      </c>
      <c r="G369" s="221"/>
      <c r="H369" s="225">
        <v>165.59999999999999</v>
      </c>
      <c r="I369" s="226"/>
      <c r="J369" s="221"/>
      <c r="K369" s="221"/>
      <c r="L369" s="227"/>
      <c r="M369" s="228"/>
      <c r="N369" s="229"/>
      <c r="O369" s="229"/>
      <c r="P369" s="229"/>
      <c r="Q369" s="229"/>
      <c r="R369" s="229"/>
      <c r="S369" s="229"/>
      <c r="T369" s="230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31" t="s">
        <v>134</v>
      </c>
      <c r="AU369" s="231" t="s">
        <v>138</v>
      </c>
      <c r="AV369" s="13" t="s">
        <v>78</v>
      </c>
      <c r="AW369" s="13" t="s">
        <v>135</v>
      </c>
      <c r="AX369" s="13" t="s">
        <v>76</v>
      </c>
      <c r="AY369" s="231" t="s">
        <v>126</v>
      </c>
    </row>
    <row r="370" s="2" customFormat="1" ht="24.15" customHeight="1">
      <c r="A370" s="41"/>
      <c r="B370" s="42"/>
      <c r="C370" s="269" t="s">
        <v>1128</v>
      </c>
      <c r="D370" s="269" t="s">
        <v>222</v>
      </c>
      <c r="E370" s="270" t="s">
        <v>883</v>
      </c>
      <c r="F370" s="271" t="s">
        <v>884</v>
      </c>
      <c r="G370" s="272" t="s">
        <v>240</v>
      </c>
      <c r="H370" s="273">
        <v>90.400000000000006</v>
      </c>
      <c r="I370" s="274"/>
      <c r="J370" s="275">
        <f>ROUND(I370*H370,2)</f>
        <v>0</v>
      </c>
      <c r="K370" s="271" t="s">
        <v>880</v>
      </c>
      <c r="L370" s="276"/>
      <c r="M370" s="277" t="s">
        <v>19</v>
      </c>
      <c r="N370" s="278" t="s">
        <v>39</v>
      </c>
      <c r="O370" s="87"/>
      <c r="P370" s="216">
        <f>O370*H370</f>
        <v>0</v>
      </c>
      <c r="Q370" s="216">
        <v>1</v>
      </c>
      <c r="R370" s="216">
        <f>Q370*H370</f>
        <v>90.400000000000006</v>
      </c>
      <c r="S370" s="216">
        <v>0</v>
      </c>
      <c r="T370" s="217">
        <f>S370*H370</f>
        <v>0</v>
      </c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  <c r="AE370" s="41"/>
      <c r="AR370" s="218" t="s">
        <v>241</v>
      </c>
      <c r="AT370" s="218" t="s">
        <v>222</v>
      </c>
      <c r="AU370" s="218" t="s">
        <v>138</v>
      </c>
      <c r="AY370" s="20" t="s">
        <v>126</v>
      </c>
      <c r="BE370" s="219">
        <f>IF(N370="základní",J370,0)</f>
        <v>0</v>
      </c>
      <c r="BF370" s="219">
        <f>IF(N370="snížená",J370,0)</f>
        <v>0</v>
      </c>
      <c r="BG370" s="219">
        <f>IF(N370="zákl. přenesená",J370,0)</f>
        <v>0</v>
      </c>
      <c r="BH370" s="219">
        <f>IF(N370="sníž. přenesená",J370,0)</f>
        <v>0</v>
      </c>
      <c r="BI370" s="219">
        <f>IF(N370="nulová",J370,0)</f>
        <v>0</v>
      </c>
      <c r="BJ370" s="20" t="s">
        <v>76</v>
      </c>
      <c r="BK370" s="219">
        <f>ROUND(I370*H370,2)</f>
        <v>0</v>
      </c>
      <c r="BL370" s="20" t="s">
        <v>180</v>
      </c>
      <c r="BM370" s="218" t="s">
        <v>1129</v>
      </c>
    </row>
    <row r="371" s="13" customFormat="1">
      <c r="A371" s="13"/>
      <c r="B371" s="220"/>
      <c r="C371" s="221"/>
      <c r="D371" s="222" t="s">
        <v>134</v>
      </c>
      <c r="E371" s="223" t="s">
        <v>19</v>
      </c>
      <c r="F371" s="224" t="s">
        <v>1130</v>
      </c>
      <c r="G371" s="221"/>
      <c r="H371" s="225">
        <v>90.400000000000006</v>
      </c>
      <c r="I371" s="226"/>
      <c r="J371" s="221"/>
      <c r="K371" s="221"/>
      <c r="L371" s="227"/>
      <c r="M371" s="228"/>
      <c r="N371" s="229"/>
      <c r="O371" s="229"/>
      <c r="P371" s="229"/>
      <c r="Q371" s="229"/>
      <c r="R371" s="229"/>
      <c r="S371" s="229"/>
      <c r="T371" s="230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31" t="s">
        <v>134</v>
      </c>
      <c r="AU371" s="231" t="s">
        <v>138</v>
      </c>
      <c r="AV371" s="13" t="s">
        <v>78</v>
      </c>
      <c r="AW371" s="13" t="s">
        <v>135</v>
      </c>
      <c r="AX371" s="13" t="s">
        <v>76</v>
      </c>
      <c r="AY371" s="231" t="s">
        <v>126</v>
      </c>
    </row>
    <row r="372" s="2" customFormat="1" ht="24.15" customHeight="1">
      <c r="A372" s="41"/>
      <c r="B372" s="42"/>
      <c r="C372" s="269" t="s">
        <v>401</v>
      </c>
      <c r="D372" s="269" t="s">
        <v>222</v>
      </c>
      <c r="E372" s="270" t="s">
        <v>889</v>
      </c>
      <c r="F372" s="271" t="s">
        <v>890</v>
      </c>
      <c r="G372" s="272" t="s">
        <v>240</v>
      </c>
      <c r="H372" s="273">
        <v>1.2</v>
      </c>
      <c r="I372" s="274"/>
      <c r="J372" s="275">
        <f>ROUND(I372*H372,2)</f>
        <v>0</v>
      </c>
      <c r="K372" s="271" t="s">
        <v>880</v>
      </c>
      <c r="L372" s="276"/>
      <c r="M372" s="277" t="s">
        <v>19</v>
      </c>
      <c r="N372" s="278" t="s">
        <v>39</v>
      </c>
      <c r="O372" s="87"/>
      <c r="P372" s="216">
        <f>O372*H372</f>
        <v>0</v>
      </c>
      <c r="Q372" s="216">
        <v>1</v>
      </c>
      <c r="R372" s="216">
        <f>Q372*H372</f>
        <v>1.2</v>
      </c>
      <c r="S372" s="216">
        <v>0</v>
      </c>
      <c r="T372" s="217">
        <f>S372*H372</f>
        <v>0</v>
      </c>
      <c r="U372" s="41"/>
      <c r="V372" s="41"/>
      <c r="W372" s="41"/>
      <c r="X372" s="41"/>
      <c r="Y372" s="41"/>
      <c r="Z372" s="41"/>
      <c r="AA372" s="41"/>
      <c r="AB372" s="41"/>
      <c r="AC372" s="41"/>
      <c r="AD372" s="41"/>
      <c r="AE372" s="41"/>
      <c r="AR372" s="218" t="s">
        <v>241</v>
      </c>
      <c r="AT372" s="218" t="s">
        <v>222</v>
      </c>
      <c r="AU372" s="218" t="s">
        <v>138</v>
      </c>
      <c r="AY372" s="20" t="s">
        <v>126</v>
      </c>
      <c r="BE372" s="219">
        <f>IF(N372="základní",J372,0)</f>
        <v>0</v>
      </c>
      <c r="BF372" s="219">
        <f>IF(N372="snížená",J372,0)</f>
        <v>0</v>
      </c>
      <c r="BG372" s="219">
        <f>IF(N372="zákl. přenesená",J372,0)</f>
        <v>0</v>
      </c>
      <c r="BH372" s="219">
        <f>IF(N372="sníž. přenesená",J372,0)</f>
        <v>0</v>
      </c>
      <c r="BI372" s="219">
        <f>IF(N372="nulová",J372,0)</f>
        <v>0</v>
      </c>
      <c r="BJ372" s="20" t="s">
        <v>76</v>
      </c>
      <c r="BK372" s="219">
        <f>ROUND(I372*H372,2)</f>
        <v>0</v>
      </c>
      <c r="BL372" s="20" t="s">
        <v>180</v>
      </c>
      <c r="BM372" s="218" t="s">
        <v>1131</v>
      </c>
    </row>
    <row r="373" s="13" customFormat="1">
      <c r="A373" s="13"/>
      <c r="B373" s="220"/>
      <c r="C373" s="221"/>
      <c r="D373" s="222" t="s">
        <v>134</v>
      </c>
      <c r="E373" s="223" t="s">
        <v>19</v>
      </c>
      <c r="F373" s="224" t="s">
        <v>1132</v>
      </c>
      <c r="G373" s="221"/>
      <c r="H373" s="225">
        <v>1.2</v>
      </c>
      <c r="I373" s="226"/>
      <c r="J373" s="221"/>
      <c r="K373" s="221"/>
      <c r="L373" s="227"/>
      <c r="M373" s="228"/>
      <c r="N373" s="229"/>
      <c r="O373" s="229"/>
      <c r="P373" s="229"/>
      <c r="Q373" s="229"/>
      <c r="R373" s="229"/>
      <c r="S373" s="229"/>
      <c r="T373" s="230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31" t="s">
        <v>134</v>
      </c>
      <c r="AU373" s="231" t="s">
        <v>138</v>
      </c>
      <c r="AV373" s="13" t="s">
        <v>78</v>
      </c>
      <c r="AW373" s="13" t="s">
        <v>135</v>
      </c>
      <c r="AX373" s="13" t="s">
        <v>76</v>
      </c>
      <c r="AY373" s="231" t="s">
        <v>126</v>
      </c>
    </row>
    <row r="374" s="12" customFormat="1" ht="20.88" customHeight="1">
      <c r="A374" s="12"/>
      <c r="B374" s="191"/>
      <c r="C374" s="192"/>
      <c r="D374" s="193" t="s">
        <v>67</v>
      </c>
      <c r="E374" s="205" t="s">
        <v>1133</v>
      </c>
      <c r="F374" s="205" t="s">
        <v>1134</v>
      </c>
      <c r="G374" s="192"/>
      <c r="H374" s="192"/>
      <c r="I374" s="195"/>
      <c r="J374" s="206">
        <f>BK374</f>
        <v>0</v>
      </c>
      <c r="K374" s="192"/>
      <c r="L374" s="197"/>
      <c r="M374" s="198"/>
      <c r="N374" s="199"/>
      <c r="O374" s="199"/>
      <c r="P374" s="200">
        <f>SUM(P375:P382)</f>
        <v>0</v>
      </c>
      <c r="Q374" s="199"/>
      <c r="R374" s="200">
        <f>SUM(R375:R382)</f>
        <v>16.001310400000001</v>
      </c>
      <c r="S374" s="199"/>
      <c r="T374" s="201">
        <f>SUM(T375:T382)</f>
        <v>0</v>
      </c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R374" s="202" t="s">
        <v>78</v>
      </c>
      <c r="AT374" s="203" t="s">
        <v>67</v>
      </c>
      <c r="AU374" s="203" t="s">
        <v>78</v>
      </c>
      <c r="AY374" s="202" t="s">
        <v>126</v>
      </c>
      <c r="BK374" s="204">
        <f>SUM(BK375:BK382)</f>
        <v>0</v>
      </c>
    </row>
    <row r="375" s="2" customFormat="1" ht="16.5" customHeight="1">
      <c r="A375" s="41"/>
      <c r="B375" s="42"/>
      <c r="C375" s="207" t="s">
        <v>1135</v>
      </c>
      <c r="D375" s="207" t="s">
        <v>128</v>
      </c>
      <c r="E375" s="208" t="s">
        <v>1136</v>
      </c>
      <c r="F375" s="209" t="s">
        <v>1137</v>
      </c>
      <c r="G375" s="210" t="s">
        <v>240</v>
      </c>
      <c r="H375" s="211">
        <v>18.719999999999999</v>
      </c>
      <c r="I375" s="212"/>
      <c r="J375" s="213">
        <f>ROUND(I375*H375,2)</f>
        <v>0</v>
      </c>
      <c r="K375" s="209" t="s">
        <v>150</v>
      </c>
      <c r="L375" s="47"/>
      <c r="M375" s="214" t="s">
        <v>19</v>
      </c>
      <c r="N375" s="215" t="s">
        <v>39</v>
      </c>
      <c r="O375" s="87"/>
      <c r="P375" s="216">
        <f>O375*H375</f>
        <v>0</v>
      </c>
      <c r="Q375" s="216">
        <v>6.9999999999999994E-05</v>
      </c>
      <c r="R375" s="216">
        <f>Q375*H375</f>
        <v>0.0013103999999999998</v>
      </c>
      <c r="S375" s="216">
        <v>0</v>
      </c>
      <c r="T375" s="217">
        <f>S375*H375</f>
        <v>0</v>
      </c>
      <c r="U375" s="41"/>
      <c r="V375" s="41"/>
      <c r="W375" s="41"/>
      <c r="X375" s="41"/>
      <c r="Y375" s="41"/>
      <c r="Z375" s="41"/>
      <c r="AA375" s="41"/>
      <c r="AB375" s="41"/>
      <c r="AC375" s="41"/>
      <c r="AD375" s="41"/>
      <c r="AE375" s="41"/>
      <c r="AR375" s="218" t="s">
        <v>180</v>
      </c>
      <c r="AT375" s="218" t="s">
        <v>128</v>
      </c>
      <c r="AU375" s="218" t="s">
        <v>138</v>
      </c>
      <c r="AY375" s="20" t="s">
        <v>126</v>
      </c>
      <c r="BE375" s="219">
        <f>IF(N375="základní",J375,0)</f>
        <v>0</v>
      </c>
      <c r="BF375" s="219">
        <f>IF(N375="snížená",J375,0)</f>
        <v>0</v>
      </c>
      <c r="BG375" s="219">
        <f>IF(N375="zákl. přenesená",J375,0)</f>
        <v>0</v>
      </c>
      <c r="BH375" s="219">
        <f>IF(N375="sníž. přenesená",J375,0)</f>
        <v>0</v>
      </c>
      <c r="BI375" s="219">
        <f>IF(N375="nulová",J375,0)</f>
        <v>0</v>
      </c>
      <c r="BJ375" s="20" t="s">
        <v>76</v>
      </c>
      <c r="BK375" s="219">
        <f>ROUND(I375*H375,2)</f>
        <v>0</v>
      </c>
      <c r="BL375" s="20" t="s">
        <v>180</v>
      </c>
      <c r="BM375" s="218" t="s">
        <v>1138</v>
      </c>
    </row>
    <row r="376" s="2" customFormat="1">
      <c r="A376" s="41"/>
      <c r="B376" s="42"/>
      <c r="C376" s="43"/>
      <c r="D376" s="264" t="s">
        <v>152</v>
      </c>
      <c r="E376" s="43"/>
      <c r="F376" s="265" t="s">
        <v>1139</v>
      </c>
      <c r="G376" s="43"/>
      <c r="H376" s="43"/>
      <c r="I376" s="266"/>
      <c r="J376" s="43"/>
      <c r="K376" s="43"/>
      <c r="L376" s="47"/>
      <c r="M376" s="267"/>
      <c r="N376" s="268"/>
      <c r="O376" s="87"/>
      <c r="P376" s="87"/>
      <c r="Q376" s="87"/>
      <c r="R376" s="87"/>
      <c r="S376" s="87"/>
      <c r="T376" s="88"/>
      <c r="U376" s="41"/>
      <c r="V376" s="41"/>
      <c r="W376" s="41"/>
      <c r="X376" s="41"/>
      <c r="Y376" s="41"/>
      <c r="Z376" s="41"/>
      <c r="AA376" s="41"/>
      <c r="AB376" s="41"/>
      <c r="AC376" s="41"/>
      <c r="AD376" s="41"/>
      <c r="AE376" s="41"/>
      <c r="AT376" s="20" t="s">
        <v>152</v>
      </c>
      <c r="AU376" s="20" t="s">
        <v>138</v>
      </c>
    </row>
    <row r="377" s="2" customFormat="1" ht="16.5" customHeight="1">
      <c r="A377" s="41"/>
      <c r="B377" s="42"/>
      <c r="C377" s="269" t="s">
        <v>406</v>
      </c>
      <c r="D377" s="269" t="s">
        <v>222</v>
      </c>
      <c r="E377" s="270" t="s">
        <v>1140</v>
      </c>
      <c r="F377" s="271" t="s">
        <v>1141</v>
      </c>
      <c r="G377" s="272" t="s">
        <v>240</v>
      </c>
      <c r="H377" s="273">
        <v>16</v>
      </c>
      <c r="I377" s="274"/>
      <c r="J377" s="275">
        <f>ROUND(I377*H377,2)</f>
        <v>0</v>
      </c>
      <c r="K377" s="271" t="s">
        <v>880</v>
      </c>
      <c r="L377" s="276"/>
      <c r="M377" s="277" t="s">
        <v>19</v>
      </c>
      <c r="N377" s="278" t="s">
        <v>39</v>
      </c>
      <c r="O377" s="87"/>
      <c r="P377" s="216">
        <f>O377*H377</f>
        <v>0</v>
      </c>
      <c r="Q377" s="216">
        <v>1</v>
      </c>
      <c r="R377" s="216">
        <f>Q377*H377</f>
        <v>16</v>
      </c>
      <c r="S377" s="216">
        <v>0</v>
      </c>
      <c r="T377" s="217">
        <f>S377*H377</f>
        <v>0</v>
      </c>
      <c r="U377" s="41"/>
      <c r="V377" s="41"/>
      <c r="W377" s="41"/>
      <c r="X377" s="41"/>
      <c r="Y377" s="41"/>
      <c r="Z377" s="41"/>
      <c r="AA377" s="41"/>
      <c r="AB377" s="41"/>
      <c r="AC377" s="41"/>
      <c r="AD377" s="41"/>
      <c r="AE377" s="41"/>
      <c r="AR377" s="218" t="s">
        <v>241</v>
      </c>
      <c r="AT377" s="218" t="s">
        <v>222</v>
      </c>
      <c r="AU377" s="218" t="s">
        <v>138</v>
      </c>
      <c r="AY377" s="20" t="s">
        <v>126</v>
      </c>
      <c r="BE377" s="219">
        <f>IF(N377="základní",J377,0)</f>
        <v>0</v>
      </c>
      <c r="BF377" s="219">
        <f>IF(N377="snížená",J377,0)</f>
        <v>0</v>
      </c>
      <c r="BG377" s="219">
        <f>IF(N377="zákl. přenesená",J377,0)</f>
        <v>0</v>
      </c>
      <c r="BH377" s="219">
        <f>IF(N377="sníž. přenesená",J377,0)</f>
        <v>0</v>
      </c>
      <c r="BI377" s="219">
        <f>IF(N377="nulová",J377,0)</f>
        <v>0</v>
      </c>
      <c r="BJ377" s="20" t="s">
        <v>76</v>
      </c>
      <c r="BK377" s="219">
        <f>ROUND(I377*H377,2)</f>
        <v>0</v>
      </c>
      <c r="BL377" s="20" t="s">
        <v>180</v>
      </c>
      <c r="BM377" s="218" t="s">
        <v>1142</v>
      </c>
    </row>
    <row r="378" s="13" customFormat="1">
      <c r="A378" s="13"/>
      <c r="B378" s="220"/>
      <c r="C378" s="221"/>
      <c r="D378" s="222" t="s">
        <v>134</v>
      </c>
      <c r="E378" s="223" t="s">
        <v>19</v>
      </c>
      <c r="F378" s="224" t="s">
        <v>1143</v>
      </c>
      <c r="G378" s="221"/>
      <c r="H378" s="225">
        <v>16</v>
      </c>
      <c r="I378" s="226"/>
      <c r="J378" s="221"/>
      <c r="K378" s="221"/>
      <c r="L378" s="227"/>
      <c r="M378" s="228"/>
      <c r="N378" s="229"/>
      <c r="O378" s="229"/>
      <c r="P378" s="229"/>
      <c r="Q378" s="229"/>
      <c r="R378" s="229"/>
      <c r="S378" s="229"/>
      <c r="T378" s="230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31" t="s">
        <v>134</v>
      </c>
      <c r="AU378" s="231" t="s">
        <v>138</v>
      </c>
      <c r="AV378" s="13" t="s">
        <v>78</v>
      </c>
      <c r="AW378" s="13" t="s">
        <v>135</v>
      </c>
      <c r="AX378" s="13" t="s">
        <v>76</v>
      </c>
      <c r="AY378" s="231" t="s">
        <v>126</v>
      </c>
    </row>
    <row r="379" s="2" customFormat="1" ht="16.5" customHeight="1">
      <c r="A379" s="41"/>
      <c r="B379" s="42"/>
      <c r="C379" s="269" t="s">
        <v>1144</v>
      </c>
      <c r="D379" s="269" t="s">
        <v>222</v>
      </c>
      <c r="E379" s="270" t="s">
        <v>1063</v>
      </c>
      <c r="F379" s="271" t="s">
        <v>1064</v>
      </c>
      <c r="G379" s="272" t="s">
        <v>240</v>
      </c>
      <c r="H379" s="273">
        <v>2.7200000000000002</v>
      </c>
      <c r="I379" s="274"/>
      <c r="J379" s="275">
        <f>ROUND(I379*H379,2)</f>
        <v>0</v>
      </c>
      <c r="K379" s="271" t="s">
        <v>880</v>
      </c>
      <c r="L379" s="276"/>
      <c r="M379" s="277" t="s">
        <v>19</v>
      </c>
      <c r="N379" s="278" t="s">
        <v>39</v>
      </c>
      <c r="O379" s="87"/>
      <c r="P379" s="216">
        <f>O379*H379</f>
        <v>0</v>
      </c>
      <c r="Q379" s="216">
        <v>0</v>
      </c>
      <c r="R379" s="216">
        <f>Q379*H379</f>
        <v>0</v>
      </c>
      <c r="S379" s="216">
        <v>0</v>
      </c>
      <c r="T379" s="217">
        <f>S379*H379</f>
        <v>0</v>
      </c>
      <c r="U379" s="41"/>
      <c r="V379" s="41"/>
      <c r="W379" s="41"/>
      <c r="X379" s="41"/>
      <c r="Y379" s="41"/>
      <c r="Z379" s="41"/>
      <c r="AA379" s="41"/>
      <c r="AB379" s="41"/>
      <c r="AC379" s="41"/>
      <c r="AD379" s="41"/>
      <c r="AE379" s="41"/>
      <c r="AR379" s="218" t="s">
        <v>241</v>
      </c>
      <c r="AT379" s="218" t="s">
        <v>222</v>
      </c>
      <c r="AU379" s="218" t="s">
        <v>138</v>
      </c>
      <c r="AY379" s="20" t="s">
        <v>126</v>
      </c>
      <c r="BE379" s="219">
        <f>IF(N379="základní",J379,0)</f>
        <v>0</v>
      </c>
      <c r="BF379" s="219">
        <f>IF(N379="snížená",J379,0)</f>
        <v>0</v>
      </c>
      <c r="BG379" s="219">
        <f>IF(N379="zákl. přenesená",J379,0)</f>
        <v>0</v>
      </c>
      <c r="BH379" s="219">
        <f>IF(N379="sníž. přenesená",J379,0)</f>
        <v>0</v>
      </c>
      <c r="BI379" s="219">
        <f>IF(N379="nulová",J379,0)</f>
        <v>0</v>
      </c>
      <c r="BJ379" s="20" t="s">
        <v>76</v>
      </c>
      <c r="BK379" s="219">
        <f>ROUND(I379*H379,2)</f>
        <v>0</v>
      </c>
      <c r="BL379" s="20" t="s">
        <v>180</v>
      </c>
      <c r="BM379" s="218" t="s">
        <v>1145</v>
      </c>
    </row>
    <row r="380" s="13" customFormat="1">
      <c r="A380" s="13"/>
      <c r="B380" s="220"/>
      <c r="C380" s="221"/>
      <c r="D380" s="222" t="s">
        <v>134</v>
      </c>
      <c r="E380" s="223" t="s">
        <v>19</v>
      </c>
      <c r="F380" s="224" t="s">
        <v>1146</v>
      </c>
      <c r="G380" s="221"/>
      <c r="H380" s="225">
        <v>0.32000000000000001</v>
      </c>
      <c r="I380" s="226"/>
      <c r="J380" s="221"/>
      <c r="K380" s="221"/>
      <c r="L380" s="227"/>
      <c r="M380" s="228"/>
      <c r="N380" s="229"/>
      <c r="O380" s="229"/>
      <c r="P380" s="229"/>
      <c r="Q380" s="229"/>
      <c r="R380" s="229"/>
      <c r="S380" s="229"/>
      <c r="T380" s="230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31" t="s">
        <v>134</v>
      </c>
      <c r="AU380" s="231" t="s">
        <v>138</v>
      </c>
      <c r="AV380" s="13" t="s">
        <v>78</v>
      </c>
      <c r="AW380" s="13" t="s">
        <v>135</v>
      </c>
      <c r="AX380" s="13" t="s">
        <v>68</v>
      </c>
      <c r="AY380" s="231" t="s">
        <v>126</v>
      </c>
    </row>
    <row r="381" s="13" customFormat="1">
      <c r="A381" s="13"/>
      <c r="B381" s="220"/>
      <c r="C381" s="221"/>
      <c r="D381" s="222" t="s">
        <v>134</v>
      </c>
      <c r="E381" s="223" t="s">
        <v>19</v>
      </c>
      <c r="F381" s="224" t="s">
        <v>1147</v>
      </c>
      <c r="G381" s="221"/>
      <c r="H381" s="225">
        <v>2.3999999999999999</v>
      </c>
      <c r="I381" s="226"/>
      <c r="J381" s="221"/>
      <c r="K381" s="221"/>
      <c r="L381" s="227"/>
      <c r="M381" s="228"/>
      <c r="N381" s="229"/>
      <c r="O381" s="229"/>
      <c r="P381" s="229"/>
      <c r="Q381" s="229"/>
      <c r="R381" s="229"/>
      <c r="S381" s="229"/>
      <c r="T381" s="230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31" t="s">
        <v>134</v>
      </c>
      <c r="AU381" s="231" t="s">
        <v>138</v>
      </c>
      <c r="AV381" s="13" t="s">
        <v>78</v>
      </c>
      <c r="AW381" s="13" t="s">
        <v>135</v>
      </c>
      <c r="AX381" s="13" t="s">
        <v>68</v>
      </c>
      <c r="AY381" s="231" t="s">
        <v>126</v>
      </c>
    </row>
    <row r="382" s="16" customFormat="1">
      <c r="A382" s="16"/>
      <c r="B382" s="253"/>
      <c r="C382" s="254"/>
      <c r="D382" s="222" t="s">
        <v>134</v>
      </c>
      <c r="E382" s="255" t="s">
        <v>19</v>
      </c>
      <c r="F382" s="256" t="s">
        <v>139</v>
      </c>
      <c r="G382" s="254"/>
      <c r="H382" s="257">
        <v>2.7200000000000002</v>
      </c>
      <c r="I382" s="258"/>
      <c r="J382" s="254"/>
      <c r="K382" s="254"/>
      <c r="L382" s="259"/>
      <c r="M382" s="260"/>
      <c r="N382" s="261"/>
      <c r="O382" s="261"/>
      <c r="P382" s="261"/>
      <c r="Q382" s="261"/>
      <c r="R382" s="261"/>
      <c r="S382" s="261"/>
      <c r="T382" s="262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T382" s="263" t="s">
        <v>134</v>
      </c>
      <c r="AU382" s="263" t="s">
        <v>138</v>
      </c>
      <c r="AV382" s="16" t="s">
        <v>133</v>
      </c>
      <c r="AW382" s="16" t="s">
        <v>135</v>
      </c>
      <c r="AX382" s="16" t="s">
        <v>76</v>
      </c>
      <c r="AY382" s="263" t="s">
        <v>126</v>
      </c>
    </row>
    <row r="383" s="12" customFormat="1" ht="20.88" customHeight="1">
      <c r="A383" s="12"/>
      <c r="B383" s="191"/>
      <c r="C383" s="192"/>
      <c r="D383" s="193" t="s">
        <v>67</v>
      </c>
      <c r="E383" s="205" t="s">
        <v>1148</v>
      </c>
      <c r="F383" s="205" t="s">
        <v>1149</v>
      </c>
      <c r="G383" s="192"/>
      <c r="H383" s="192"/>
      <c r="I383" s="195"/>
      <c r="J383" s="206">
        <f>BK383</f>
        <v>0</v>
      </c>
      <c r="K383" s="192"/>
      <c r="L383" s="197"/>
      <c r="M383" s="198"/>
      <c r="N383" s="199"/>
      <c r="O383" s="199"/>
      <c r="P383" s="200">
        <f>SUM(P384:P396)</f>
        <v>0</v>
      </c>
      <c r="Q383" s="199"/>
      <c r="R383" s="200">
        <f>SUM(R384:R396)</f>
        <v>157.50933000000001</v>
      </c>
      <c r="S383" s="199"/>
      <c r="T383" s="201">
        <f>SUM(T384:T396)</f>
        <v>0</v>
      </c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R383" s="202" t="s">
        <v>78</v>
      </c>
      <c r="AT383" s="203" t="s">
        <v>67</v>
      </c>
      <c r="AU383" s="203" t="s">
        <v>78</v>
      </c>
      <c r="AY383" s="202" t="s">
        <v>126</v>
      </c>
      <c r="BK383" s="204">
        <f>SUM(BK384:BK396)</f>
        <v>0</v>
      </c>
    </row>
    <row r="384" s="2" customFormat="1" ht="16.5" customHeight="1">
      <c r="A384" s="41"/>
      <c r="B384" s="42"/>
      <c r="C384" s="207" t="s">
        <v>411</v>
      </c>
      <c r="D384" s="207" t="s">
        <v>128</v>
      </c>
      <c r="E384" s="208" t="s">
        <v>942</v>
      </c>
      <c r="F384" s="209" t="s">
        <v>943</v>
      </c>
      <c r="G384" s="210" t="s">
        <v>240</v>
      </c>
      <c r="H384" s="211">
        <v>186.59999999999999</v>
      </c>
      <c r="I384" s="212"/>
      <c r="J384" s="213">
        <f>ROUND(I384*H384,2)</f>
        <v>0</v>
      </c>
      <c r="K384" s="209" t="s">
        <v>150</v>
      </c>
      <c r="L384" s="47"/>
      <c r="M384" s="214" t="s">
        <v>19</v>
      </c>
      <c r="N384" s="215" t="s">
        <v>39</v>
      </c>
      <c r="O384" s="87"/>
      <c r="P384" s="216">
        <f>O384*H384</f>
        <v>0</v>
      </c>
      <c r="Q384" s="216">
        <v>5.0000000000000002E-05</v>
      </c>
      <c r="R384" s="216">
        <f>Q384*H384</f>
        <v>0.0093299999999999998</v>
      </c>
      <c r="S384" s="216">
        <v>0</v>
      </c>
      <c r="T384" s="217">
        <f>S384*H384</f>
        <v>0</v>
      </c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  <c r="AE384" s="41"/>
      <c r="AR384" s="218" t="s">
        <v>180</v>
      </c>
      <c r="AT384" s="218" t="s">
        <v>128</v>
      </c>
      <c r="AU384" s="218" t="s">
        <v>138</v>
      </c>
      <c r="AY384" s="20" t="s">
        <v>126</v>
      </c>
      <c r="BE384" s="219">
        <f>IF(N384="základní",J384,0)</f>
        <v>0</v>
      </c>
      <c r="BF384" s="219">
        <f>IF(N384="snížená",J384,0)</f>
        <v>0</v>
      </c>
      <c r="BG384" s="219">
        <f>IF(N384="zákl. přenesená",J384,0)</f>
        <v>0</v>
      </c>
      <c r="BH384" s="219">
        <f>IF(N384="sníž. přenesená",J384,0)</f>
        <v>0</v>
      </c>
      <c r="BI384" s="219">
        <f>IF(N384="nulová",J384,0)</f>
        <v>0</v>
      </c>
      <c r="BJ384" s="20" t="s">
        <v>76</v>
      </c>
      <c r="BK384" s="219">
        <f>ROUND(I384*H384,2)</f>
        <v>0</v>
      </c>
      <c r="BL384" s="20" t="s">
        <v>180</v>
      </c>
      <c r="BM384" s="218" t="s">
        <v>1150</v>
      </c>
    </row>
    <row r="385" s="2" customFormat="1">
      <c r="A385" s="41"/>
      <c r="B385" s="42"/>
      <c r="C385" s="43"/>
      <c r="D385" s="264" t="s">
        <v>152</v>
      </c>
      <c r="E385" s="43"/>
      <c r="F385" s="265" t="s">
        <v>945</v>
      </c>
      <c r="G385" s="43"/>
      <c r="H385" s="43"/>
      <c r="I385" s="266"/>
      <c r="J385" s="43"/>
      <c r="K385" s="43"/>
      <c r="L385" s="47"/>
      <c r="M385" s="267"/>
      <c r="N385" s="268"/>
      <c r="O385" s="87"/>
      <c r="P385" s="87"/>
      <c r="Q385" s="87"/>
      <c r="R385" s="87"/>
      <c r="S385" s="87"/>
      <c r="T385" s="88"/>
      <c r="U385" s="41"/>
      <c r="V385" s="41"/>
      <c r="W385" s="41"/>
      <c r="X385" s="41"/>
      <c r="Y385" s="41"/>
      <c r="Z385" s="41"/>
      <c r="AA385" s="41"/>
      <c r="AB385" s="41"/>
      <c r="AC385" s="41"/>
      <c r="AD385" s="41"/>
      <c r="AE385" s="41"/>
      <c r="AT385" s="20" t="s">
        <v>152</v>
      </c>
      <c r="AU385" s="20" t="s">
        <v>138</v>
      </c>
    </row>
    <row r="386" s="2" customFormat="1" ht="16.5" customHeight="1">
      <c r="A386" s="41"/>
      <c r="B386" s="42"/>
      <c r="C386" s="269" t="s">
        <v>1151</v>
      </c>
      <c r="D386" s="269" t="s">
        <v>222</v>
      </c>
      <c r="E386" s="270" t="s">
        <v>1152</v>
      </c>
      <c r="F386" s="271" t="s">
        <v>1153</v>
      </c>
      <c r="G386" s="272" t="s">
        <v>240</v>
      </c>
      <c r="H386" s="273">
        <v>68.700000000000003</v>
      </c>
      <c r="I386" s="274"/>
      <c r="J386" s="275">
        <f>ROUND(I386*H386,2)</f>
        <v>0</v>
      </c>
      <c r="K386" s="271" t="s">
        <v>880</v>
      </c>
      <c r="L386" s="276"/>
      <c r="M386" s="277" t="s">
        <v>19</v>
      </c>
      <c r="N386" s="278" t="s">
        <v>39</v>
      </c>
      <c r="O386" s="87"/>
      <c r="P386" s="216">
        <f>O386*H386</f>
        <v>0</v>
      </c>
      <c r="Q386" s="216">
        <v>1</v>
      </c>
      <c r="R386" s="216">
        <f>Q386*H386</f>
        <v>68.700000000000003</v>
      </c>
      <c r="S386" s="216">
        <v>0</v>
      </c>
      <c r="T386" s="217">
        <f>S386*H386</f>
        <v>0</v>
      </c>
      <c r="U386" s="41"/>
      <c r="V386" s="41"/>
      <c r="W386" s="41"/>
      <c r="X386" s="41"/>
      <c r="Y386" s="41"/>
      <c r="Z386" s="41"/>
      <c r="AA386" s="41"/>
      <c r="AB386" s="41"/>
      <c r="AC386" s="41"/>
      <c r="AD386" s="41"/>
      <c r="AE386" s="41"/>
      <c r="AR386" s="218" t="s">
        <v>241</v>
      </c>
      <c r="AT386" s="218" t="s">
        <v>222</v>
      </c>
      <c r="AU386" s="218" t="s">
        <v>138</v>
      </c>
      <c r="AY386" s="20" t="s">
        <v>126</v>
      </c>
      <c r="BE386" s="219">
        <f>IF(N386="základní",J386,0)</f>
        <v>0</v>
      </c>
      <c r="BF386" s="219">
        <f>IF(N386="snížená",J386,0)</f>
        <v>0</v>
      </c>
      <c r="BG386" s="219">
        <f>IF(N386="zákl. přenesená",J386,0)</f>
        <v>0</v>
      </c>
      <c r="BH386" s="219">
        <f>IF(N386="sníž. přenesená",J386,0)</f>
        <v>0</v>
      </c>
      <c r="BI386" s="219">
        <f>IF(N386="nulová",J386,0)</f>
        <v>0</v>
      </c>
      <c r="BJ386" s="20" t="s">
        <v>76</v>
      </c>
      <c r="BK386" s="219">
        <f>ROUND(I386*H386,2)</f>
        <v>0</v>
      </c>
      <c r="BL386" s="20" t="s">
        <v>180</v>
      </c>
      <c r="BM386" s="218" t="s">
        <v>1154</v>
      </c>
    </row>
    <row r="387" s="13" customFormat="1">
      <c r="A387" s="13"/>
      <c r="B387" s="220"/>
      <c r="C387" s="221"/>
      <c r="D387" s="222" t="s">
        <v>134</v>
      </c>
      <c r="E387" s="223" t="s">
        <v>19</v>
      </c>
      <c r="F387" s="224" t="s">
        <v>1155</v>
      </c>
      <c r="G387" s="221"/>
      <c r="H387" s="225">
        <v>68.699999999999989</v>
      </c>
      <c r="I387" s="226"/>
      <c r="J387" s="221"/>
      <c r="K387" s="221"/>
      <c r="L387" s="227"/>
      <c r="M387" s="228"/>
      <c r="N387" s="229"/>
      <c r="O387" s="229"/>
      <c r="P387" s="229"/>
      <c r="Q387" s="229"/>
      <c r="R387" s="229"/>
      <c r="S387" s="229"/>
      <c r="T387" s="230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31" t="s">
        <v>134</v>
      </c>
      <c r="AU387" s="231" t="s">
        <v>138</v>
      </c>
      <c r="AV387" s="13" t="s">
        <v>78</v>
      </c>
      <c r="AW387" s="13" t="s">
        <v>135</v>
      </c>
      <c r="AX387" s="13" t="s">
        <v>76</v>
      </c>
      <c r="AY387" s="231" t="s">
        <v>126</v>
      </c>
    </row>
    <row r="388" s="2" customFormat="1" ht="24.15" customHeight="1">
      <c r="A388" s="41"/>
      <c r="B388" s="42"/>
      <c r="C388" s="269" t="s">
        <v>415</v>
      </c>
      <c r="D388" s="269" t="s">
        <v>222</v>
      </c>
      <c r="E388" s="270" t="s">
        <v>883</v>
      </c>
      <c r="F388" s="271" t="s">
        <v>884</v>
      </c>
      <c r="G388" s="272" t="s">
        <v>240</v>
      </c>
      <c r="H388" s="273">
        <v>70.799999999999997</v>
      </c>
      <c r="I388" s="274"/>
      <c r="J388" s="275">
        <f>ROUND(I388*H388,2)</f>
        <v>0</v>
      </c>
      <c r="K388" s="271" t="s">
        <v>880</v>
      </c>
      <c r="L388" s="276"/>
      <c r="M388" s="277" t="s">
        <v>19</v>
      </c>
      <c r="N388" s="278" t="s">
        <v>39</v>
      </c>
      <c r="O388" s="87"/>
      <c r="P388" s="216">
        <f>O388*H388</f>
        <v>0</v>
      </c>
      <c r="Q388" s="216">
        <v>1</v>
      </c>
      <c r="R388" s="216">
        <f>Q388*H388</f>
        <v>70.799999999999997</v>
      </c>
      <c r="S388" s="216">
        <v>0</v>
      </c>
      <c r="T388" s="217">
        <f>S388*H388</f>
        <v>0</v>
      </c>
      <c r="U388" s="41"/>
      <c r="V388" s="41"/>
      <c r="W388" s="41"/>
      <c r="X388" s="41"/>
      <c r="Y388" s="41"/>
      <c r="Z388" s="41"/>
      <c r="AA388" s="41"/>
      <c r="AB388" s="41"/>
      <c r="AC388" s="41"/>
      <c r="AD388" s="41"/>
      <c r="AE388" s="41"/>
      <c r="AR388" s="218" t="s">
        <v>241</v>
      </c>
      <c r="AT388" s="218" t="s">
        <v>222</v>
      </c>
      <c r="AU388" s="218" t="s">
        <v>138</v>
      </c>
      <c r="AY388" s="20" t="s">
        <v>126</v>
      </c>
      <c r="BE388" s="219">
        <f>IF(N388="základní",J388,0)</f>
        <v>0</v>
      </c>
      <c r="BF388" s="219">
        <f>IF(N388="snížená",J388,0)</f>
        <v>0</v>
      </c>
      <c r="BG388" s="219">
        <f>IF(N388="zákl. přenesená",J388,0)</f>
        <v>0</v>
      </c>
      <c r="BH388" s="219">
        <f>IF(N388="sníž. přenesená",J388,0)</f>
        <v>0</v>
      </c>
      <c r="BI388" s="219">
        <f>IF(N388="nulová",J388,0)</f>
        <v>0</v>
      </c>
      <c r="BJ388" s="20" t="s">
        <v>76</v>
      </c>
      <c r="BK388" s="219">
        <f>ROUND(I388*H388,2)</f>
        <v>0</v>
      </c>
      <c r="BL388" s="20" t="s">
        <v>180</v>
      </c>
      <c r="BM388" s="218" t="s">
        <v>1156</v>
      </c>
    </row>
    <row r="389" s="13" customFormat="1">
      <c r="A389" s="13"/>
      <c r="B389" s="220"/>
      <c r="C389" s="221"/>
      <c r="D389" s="222" t="s">
        <v>134</v>
      </c>
      <c r="E389" s="223" t="s">
        <v>19</v>
      </c>
      <c r="F389" s="224" t="s">
        <v>1157</v>
      </c>
      <c r="G389" s="221"/>
      <c r="H389" s="225">
        <v>70.799999999999997</v>
      </c>
      <c r="I389" s="226"/>
      <c r="J389" s="221"/>
      <c r="K389" s="221"/>
      <c r="L389" s="227"/>
      <c r="M389" s="228"/>
      <c r="N389" s="229"/>
      <c r="O389" s="229"/>
      <c r="P389" s="229"/>
      <c r="Q389" s="229"/>
      <c r="R389" s="229"/>
      <c r="S389" s="229"/>
      <c r="T389" s="230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31" t="s">
        <v>134</v>
      </c>
      <c r="AU389" s="231" t="s">
        <v>138</v>
      </c>
      <c r="AV389" s="13" t="s">
        <v>78</v>
      </c>
      <c r="AW389" s="13" t="s">
        <v>135</v>
      </c>
      <c r="AX389" s="13" t="s">
        <v>76</v>
      </c>
      <c r="AY389" s="231" t="s">
        <v>126</v>
      </c>
    </row>
    <row r="390" s="2" customFormat="1" ht="24.15" customHeight="1">
      <c r="A390" s="41"/>
      <c r="B390" s="42"/>
      <c r="C390" s="269" t="s">
        <v>1158</v>
      </c>
      <c r="D390" s="269" t="s">
        <v>222</v>
      </c>
      <c r="E390" s="270" t="s">
        <v>889</v>
      </c>
      <c r="F390" s="271" t="s">
        <v>890</v>
      </c>
      <c r="G390" s="272" t="s">
        <v>240</v>
      </c>
      <c r="H390" s="273">
        <v>18</v>
      </c>
      <c r="I390" s="274"/>
      <c r="J390" s="275">
        <f>ROUND(I390*H390,2)</f>
        <v>0</v>
      </c>
      <c r="K390" s="271" t="s">
        <v>880</v>
      </c>
      <c r="L390" s="276"/>
      <c r="M390" s="277" t="s">
        <v>19</v>
      </c>
      <c r="N390" s="278" t="s">
        <v>39</v>
      </c>
      <c r="O390" s="87"/>
      <c r="P390" s="216">
        <f>O390*H390</f>
        <v>0</v>
      </c>
      <c r="Q390" s="216">
        <v>1</v>
      </c>
      <c r="R390" s="216">
        <f>Q390*H390</f>
        <v>18</v>
      </c>
      <c r="S390" s="216">
        <v>0</v>
      </c>
      <c r="T390" s="217">
        <f>S390*H390</f>
        <v>0</v>
      </c>
      <c r="U390" s="41"/>
      <c r="V390" s="41"/>
      <c r="W390" s="41"/>
      <c r="X390" s="41"/>
      <c r="Y390" s="41"/>
      <c r="Z390" s="41"/>
      <c r="AA390" s="41"/>
      <c r="AB390" s="41"/>
      <c r="AC390" s="41"/>
      <c r="AD390" s="41"/>
      <c r="AE390" s="41"/>
      <c r="AR390" s="218" t="s">
        <v>241</v>
      </c>
      <c r="AT390" s="218" t="s">
        <v>222</v>
      </c>
      <c r="AU390" s="218" t="s">
        <v>138</v>
      </c>
      <c r="AY390" s="20" t="s">
        <v>126</v>
      </c>
      <c r="BE390" s="219">
        <f>IF(N390="základní",J390,0)</f>
        <v>0</v>
      </c>
      <c r="BF390" s="219">
        <f>IF(N390="snížená",J390,0)</f>
        <v>0</v>
      </c>
      <c r="BG390" s="219">
        <f>IF(N390="zákl. přenesená",J390,0)</f>
        <v>0</v>
      </c>
      <c r="BH390" s="219">
        <f>IF(N390="sníž. přenesená",J390,0)</f>
        <v>0</v>
      </c>
      <c r="BI390" s="219">
        <f>IF(N390="nulová",J390,0)</f>
        <v>0</v>
      </c>
      <c r="BJ390" s="20" t="s">
        <v>76</v>
      </c>
      <c r="BK390" s="219">
        <f>ROUND(I390*H390,2)</f>
        <v>0</v>
      </c>
      <c r="BL390" s="20" t="s">
        <v>180</v>
      </c>
      <c r="BM390" s="218" t="s">
        <v>1159</v>
      </c>
    </row>
    <row r="391" s="13" customFormat="1">
      <c r="A391" s="13"/>
      <c r="B391" s="220"/>
      <c r="C391" s="221"/>
      <c r="D391" s="222" t="s">
        <v>134</v>
      </c>
      <c r="E391" s="223" t="s">
        <v>19</v>
      </c>
      <c r="F391" s="224" t="s">
        <v>1160</v>
      </c>
      <c r="G391" s="221"/>
      <c r="H391" s="225">
        <v>18</v>
      </c>
      <c r="I391" s="226"/>
      <c r="J391" s="221"/>
      <c r="K391" s="221"/>
      <c r="L391" s="227"/>
      <c r="M391" s="228"/>
      <c r="N391" s="229"/>
      <c r="O391" s="229"/>
      <c r="P391" s="229"/>
      <c r="Q391" s="229"/>
      <c r="R391" s="229"/>
      <c r="S391" s="229"/>
      <c r="T391" s="230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31" t="s">
        <v>134</v>
      </c>
      <c r="AU391" s="231" t="s">
        <v>138</v>
      </c>
      <c r="AV391" s="13" t="s">
        <v>78</v>
      </c>
      <c r="AW391" s="13" t="s">
        <v>135</v>
      </c>
      <c r="AX391" s="13" t="s">
        <v>68</v>
      </c>
      <c r="AY391" s="231" t="s">
        <v>126</v>
      </c>
    </row>
    <row r="392" s="16" customFormat="1">
      <c r="A392" s="16"/>
      <c r="B392" s="253"/>
      <c r="C392" s="254"/>
      <c r="D392" s="222" t="s">
        <v>134</v>
      </c>
      <c r="E392" s="255" t="s">
        <v>19</v>
      </c>
      <c r="F392" s="256" t="s">
        <v>139</v>
      </c>
      <c r="G392" s="254"/>
      <c r="H392" s="257">
        <v>18</v>
      </c>
      <c r="I392" s="258"/>
      <c r="J392" s="254"/>
      <c r="K392" s="254"/>
      <c r="L392" s="259"/>
      <c r="M392" s="260"/>
      <c r="N392" s="261"/>
      <c r="O392" s="261"/>
      <c r="P392" s="261"/>
      <c r="Q392" s="261"/>
      <c r="R392" s="261"/>
      <c r="S392" s="261"/>
      <c r="T392" s="262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T392" s="263" t="s">
        <v>134</v>
      </c>
      <c r="AU392" s="263" t="s">
        <v>138</v>
      </c>
      <c r="AV392" s="16" t="s">
        <v>133</v>
      </c>
      <c r="AW392" s="16" t="s">
        <v>135</v>
      </c>
      <c r="AX392" s="16" t="s">
        <v>76</v>
      </c>
      <c r="AY392" s="263" t="s">
        <v>126</v>
      </c>
    </row>
    <row r="393" s="2" customFormat="1" ht="16.5" customHeight="1">
      <c r="A393" s="41"/>
      <c r="B393" s="42"/>
      <c r="C393" s="269" t="s">
        <v>420</v>
      </c>
      <c r="D393" s="269" t="s">
        <v>222</v>
      </c>
      <c r="E393" s="270" t="s">
        <v>897</v>
      </c>
      <c r="F393" s="271" t="s">
        <v>898</v>
      </c>
      <c r="G393" s="272" t="s">
        <v>240</v>
      </c>
      <c r="H393" s="273">
        <v>29.100000000000001</v>
      </c>
      <c r="I393" s="274"/>
      <c r="J393" s="275">
        <f>ROUND(I393*H393,2)</f>
        <v>0</v>
      </c>
      <c r="K393" s="271" t="s">
        <v>880</v>
      </c>
      <c r="L393" s="276"/>
      <c r="M393" s="277" t="s">
        <v>19</v>
      </c>
      <c r="N393" s="278" t="s">
        <v>39</v>
      </c>
      <c r="O393" s="87"/>
      <c r="P393" s="216">
        <f>O393*H393</f>
        <v>0</v>
      </c>
      <c r="Q393" s="216">
        <v>0</v>
      </c>
      <c r="R393" s="216">
        <f>Q393*H393</f>
        <v>0</v>
      </c>
      <c r="S393" s="216">
        <v>0</v>
      </c>
      <c r="T393" s="217">
        <f>S393*H393</f>
        <v>0</v>
      </c>
      <c r="U393" s="41"/>
      <c r="V393" s="41"/>
      <c r="W393" s="41"/>
      <c r="X393" s="41"/>
      <c r="Y393" s="41"/>
      <c r="Z393" s="41"/>
      <c r="AA393" s="41"/>
      <c r="AB393" s="41"/>
      <c r="AC393" s="41"/>
      <c r="AD393" s="41"/>
      <c r="AE393" s="41"/>
      <c r="AR393" s="218" t="s">
        <v>241</v>
      </c>
      <c r="AT393" s="218" t="s">
        <v>222</v>
      </c>
      <c r="AU393" s="218" t="s">
        <v>138</v>
      </c>
      <c r="AY393" s="20" t="s">
        <v>126</v>
      </c>
      <c r="BE393" s="219">
        <f>IF(N393="základní",J393,0)</f>
        <v>0</v>
      </c>
      <c r="BF393" s="219">
        <f>IF(N393="snížená",J393,0)</f>
        <v>0</v>
      </c>
      <c r="BG393" s="219">
        <f>IF(N393="zákl. přenesená",J393,0)</f>
        <v>0</v>
      </c>
      <c r="BH393" s="219">
        <f>IF(N393="sníž. přenesená",J393,0)</f>
        <v>0</v>
      </c>
      <c r="BI393" s="219">
        <f>IF(N393="nulová",J393,0)</f>
        <v>0</v>
      </c>
      <c r="BJ393" s="20" t="s">
        <v>76</v>
      </c>
      <c r="BK393" s="219">
        <f>ROUND(I393*H393,2)</f>
        <v>0</v>
      </c>
      <c r="BL393" s="20" t="s">
        <v>180</v>
      </c>
      <c r="BM393" s="218" t="s">
        <v>1161</v>
      </c>
    </row>
    <row r="394" s="13" customFormat="1">
      <c r="A394" s="13"/>
      <c r="B394" s="220"/>
      <c r="C394" s="221"/>
      <c r="D394" s="222" t="s">
        <v>134</v>
      </c>
      <c r="E394" s="223" t="s">
        <v>19</v>
      </c>
      <c r="F394" s="224" t="s">
        <v>1162</v>
      </c>
      <c r="G394" s="221"/>
      <c r="H394" s="225">
        <v>2.3999999999999999</v>
      </c>
      <c r="I394" s="226"/>
      <c r="J394" s="221"/>
      <c r="K394" s="221"/>
      <c r="L394" s="227"/>
      <c r="M394" s="228"/>
      <c r="N394" s="229"/>
      <c r="O394" s="229"/>
      <c r="P394" s="229"/>
      <c r="Q394" s="229"/>
      <c r="R394" s="229"/>
      <c r="S394" s="229"/>
      <c r="T394" s="230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31" t="s">
        <v>134</v>
      </c>
      <c r="AU394" s="231" t="s">
        <v>138</v>
      </c>
      <c r="AV394" s="13" t="s">
        <v>78</v>
      </c>
      <c r="AW394" s="13" t="s">
        <v>135</v>
      </c>
      <c r="AX394" s="13" t="s">
        <v>68</v>
      </c>
      <c r="AY394" s="231" t="s">
        <v>126</v>
      </c>
    </row>
    <row r="395" s="13" customFormat="1">
      <c r="A395" s="13"/>
      <c r="B395" s="220"/>
      <c r="C395" s="221"/>
      <c r="D395" s="222" t="s">
        <v>134</v>
      </c>
      <c r="E395" s="223" t="s">
        <v>19</v>
      </c>
      <c r="F395" s="224" t="s">
        <v>1163</v>
      </c>
      <c r="G395" s="221"/>
      <c r="H395" s="225">
        <v>26.699999999999999</v>
      </c>
      <c r="I395" s="226"/>
      <c r="J395" s="221"/>
      <c r="K395" s="221"/>
      <c r="L395" s="227"/>
      <c r="M395" s="228"/>
      <c r="N395" s="229"/>
      <c r="O395" s="229"/>
      <c r="P395" s="229"/>
      <c r="Q395" s="229"/>
      <c r="R395" s="229"/>
      <c r="S395" s="229"/>
      <c r="T395" s="230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31" t="s">
        <v>134</v>
      </c>
      <c r="AU395" s="231" t="s">
        <v>138</v>
      </c>
      <c r="AV395" s="13" t="s">
        <v>78</v>
      </c>
      <c r="AW395" s="13" t="s">
        <v>135</v>
      </c>
      <c r="AX395" s="13" t="s">
        <v>68</v>
      </c>
      <c r="AY395" s="231" t="s">
        <v>126</v>
      </c>
    </row>
    <row r="396" s="16" customFormat="1">
      <c r="A396" s="16"/>
      <c r="B396" s="253"/>
      <c r="C396" s="254"/>
      <c r="D396" s="222" t="s">
        <v>134</v>
      </c>
      <c r="E396" s="255" t="s">
        <v>19</v>
      </c>
      <c r="F396" s="256" t="s">
        <v>139</v>
      </c>
      <c r="G396" s="254"/>
      <c r="H396" s="257">
        <v>29.100000000000001</v>
      </c>
      <c r="I396" s="258"/>
      <c r="J396" s="254"/>
      <c r="K396" s="254"/>
      <c r="L396" s="259"/>
      <c r="M396" s="260"/>
      <c r="N396" s="261"/>
      <c r="O396" s="261"/>
      <c r="P396" s="261"/>
      <c r="Q396" s="261"/>
      <c r="R396" s="261"/>
      <c r="S396" s="261"/>
      <c r="T396" s="262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T396" s="263" t="s">
        <v>134</v>
      </c>
      <c r="AU396" s="263" t="s">
        <v>138</v>
      </c>
      <c r="AV396" s="16" t="s">
        <v>133</v>
      </c>
      <c r="AW396" s="16" t="s">
        <v>135</v>
      </c>
      <c r="AX396" s="16" t="s">
        <v>76</v>
      </c>
      <c r="AY396" s="263" t="s">
        <v>126</v>
      </c>
    </row>
    <row r="397" s="12" customFormat="1" ht="20.88" customHeight="1">
      <c r="A397" s="12"/>
      <c r="B397" s="191"/>
      <c r="C397" s="192"/>
      <c r="D397" s="193" t="s">
        <v>67</v>
      </c>
      <c r="E397" s="205" t="s">
        <v>1164</v>
      </c>
      <c r="F397" s="205" t="s">
        <v>1165</v>
      </c>
      <c r="G397" s="192"/>
      <c r="H397" s="192"/>
      <c r="I397" s="195"/>
      <c r="J397" s="206">
        <f>BK397</f>
        <v>0</v>
      </c>
      <c r="K397" s="192"/>
      <c r="L397" s="197"/>
      <c r="M397" s="198"/>
      <c r="N397" s="199"/>
      <c r="O397" s="199"/>
      <c r="P397" s="200">
        <f>SUM(P398:P417)</f>
        <v>0</v>
      </c>
      <c r="Q397" s="199"/>
      <c r="R397" s="200">
        <f>SUM(R398:R417)</f>
        <v>737.34767500000009</v>
      </c>
      <c r="S397" s="199"/>
      <c r="T397" s="201">
        <f>SUM(T398:T417)</f>
        <v>0</v>
      </c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R397" s="202" t="s">
        <v>78</v>
      </c>
      <c r="AT397" s="203" t="s">
        <v>67</v>
      </c>
      <c r="AU397" s="203" t="s">
        <v>78</v>
      </c>
      <c r="AY397" s="202" t="s">
        <v>126</v>
      </c>
      <c r="BK397" s="204">
        <f>SUM(BK398:BK417)</f>
        <v>0</v>
      </c>
    </row>
    <row r="398" s="2" customFormat="1" ht="16.5" customHeight="1">
      <c r="A398" s="41"/>
      <c r="B398" s="42"/>
      <c r="C398" s="207" t="s">
        <v>1166</v>
      </c>
      <c r="D398" s="207" t="s">
        <v>128</v>
      </c>
      <c r="E398" s="208" t="s">
        <v>942</v>
      </c>
      <c r="F398" s="209" t="s">
        <v>943</v>
      </c>
      <c r="G398" s="210" t="s">
        <v>240</v>
      </c>
      <c r="H398" s="211">
        <v>953.5</v>
      </c>
      <c r="I398" s="212"/>
      <c r="J398" s="213">
        <f>ROUND(I398*H398,2)</f>
        <v>0</v>
      </c>
      <c r="K398" s="209" t="s">
        <v>150</v>
      </c>
      <c r="L398" s="47"/>
      <c r="M398" s="214" t="s">
        <v>19</v>
      </c>
      <c r="N398" s="215" t="s">
        <v>39</v>
      </c>
      <c r="O398" s="87"/>
      <c r="P398" s="216">
        <f>O398*H398</f>
        <v>0</v>
      </c>
      <c r="Q398" s="216">
        <v>5.0000000000000002E-05</v>
      </c>
      <c r="R398" s="216">
        <f>Q398*H398</f>
        <v>0.047675000000000002</v>
      </c>
      <c r="S398" s="216">
        <v>0</v>
      </c>
      <c r="T398" s="217">
        <f>S398*H398</f>
        <v>0</v>
      </c>
      <c r="U398" s="41"/>
      <c r="V398" s="41"/>
      <c r="W398" s="41"/>
      <c r="X398" s="41"/>
      <c r="Y398" s="41"/>
      <c r="Z398" s="41"/>
      <c r="AA398" s="41"/>
      <c r="AB398" s="41"/>
      <c r="AC398" s="41"/>
      <c r="AD398" s="41"/>
      <c r="AE398" s="41"/>
      <c r="AR398" s="218" t="s">
        <v>180</v>
      </c>
      <c r="AT398" s="218" t="s">
        <v>128</v>
      </c>
      <c r="AU398" s="218" t="s">
        <v>138</v>
      </c>
      <c r="AY398" s="20" t="s">
        <v>126</v>
      </c>
      <c r="BE398" s="219">
        <f>IF(N398="základní",J398,0)</f>
        <v>0</v>
      </c>
      <c r="BF398" s="219">
        <f>IF(N398="snížená",J398,0)</f>
        <v>0</v>
      </c>
      <c r="BG398" s="219">
        <f>IF(N398="zákl. přenesená",J398,0)</f>
        <v>0</v>
      </c>
      <c r="BH398" s="219">
        <f>IF(N398="sníž. přenesená",J398,0)</f>
        <v>0</v>
      </c>
      <c r="BI398" s="219">
        <f>IF(N398="nulová",J398,0)</f>
        <v>0</v>
      </c>
      <c r="BJ398" s="20" t="s">
        <v>76</v>
      </c>
      <c r="BK398" s="219">
        <f>ROUND(I398*H398,2)</f>
        <v>0</v>
      </c>
      <c r="BL398" s="20" t="s">
        <v>180</v>
      </c>
      <c r="BM398" s="218" t="s">
        <v>1167</v>
      </c>
    </row>
    <row r="399" s="2" customFormat="1">
      <c r="A399" s="41"/>
      <c r="B399" s="42"/>
      <c r="C399" s="43"/>
      <c r="D399" s="264" t="s">
        <v>152</v>
      </c>
      <c r="E399" s="43"/>
      <c r="F399" s="265" t="s">
        <v>945</v>
      </c>
      <c r="G399" s="43"/>
      <c r="H399" s="43"/>
      <c r="I399" s="266"/>
      <c r="J399" s="43"/>
      <c r="K399" s="43"/>
      <c r="L399" s="47"/>
      <c r="M399" s="267"/>
      <c r="N399" s="268"/>
      <c r="O399" s="87"/>
      <c r="P399" s="87"/>
      <c r="Q399" s="87"/>
      <c r="R399" s="87"/>
      <c r="S399" s="87"/>
      <c r="T399" s="88"/>
      <c r="U399" s="41"/>
      <c r="V399" s="41"/>
      <c r="W399" s="41"/>
      <c r="X399" s="41"/>
      <c r="Y399" s="41"/>
      <c r="Z399" s="41"/>
      <c r="AA399" s="41"/>
      <c r="AB399" s="41"/>
      <c r="AC399" s="41"/>
      <c r="AD399" s="41"/>
      <c r="AE399" s="41"/>
      <c r="AT399" s="20" t="s">
        <v>152</v>
      </c>
      <c r="AU399" s="20" t="s">
        <v>138</v>
      </c>
    </row>
    <row r="400" s="2" customFormat="1" ht="16.5" customHeight="1">
      <c r="A400" s="41"/>
      <c r="B400" s="42"/>
      <c r="C400" s="269" t="s">
        <v>426</v>
      </c>
      <c r="D400" s="269" t="s">
        <v>222</v>
      </c>
      <c r="E400" s="270" t="s">
        <v>1140</v>
      </c>
      <c r="F400" s="271" t="s">
        <v>1141</v>
      </c>
      <c r="G400" s="272" t="s">
        <v>240</v>
      </c>
      <c r="H400" s="273">
        <v>117.59999999999999</v>
      </c>
      <c r="I400" s="274"/>
      <c r="J400" s="275">
        <f>ROUND(I400*H400,2)</f>
        <v>0</v>
      </c>
      <c r="K400" s="271" t="s">
        <v>880</v>
      </c>
      <c r="L400" s="276"/>
      <c r="M400" s="277" t="s">
        <v>19</v>
      </c>
      <c r="N400" s="278" t="s">
        <v>39</v>
      </c>
      <c r="O400" s="87"/>
      <c r="P400" s="216">
        <f>O400*H400</f>
        <v>0</v>
      </c>
      <c r="Q400" s="216">
        <v>1</v>
      </c>
      <c r="R400" s="216">
        <f>Q400*H400</f>
        <v>117.59999999999999</v>
      </c>
      <c r="S400" s="216">
        <v>0</v>
      </c>
      <c r="T400" s="217">
        <f>S400*H400</f>
        <v>0</v>
      </c>
      <c r="U400" s="41"/>
      <c r="V400" s="41"/>
      <c r="W400" s="41"/>
      <c r="X400" s="41"/>
      <c r="Y400" s="41"/>
      <c r="Z400" s="41"/>
      <c r="AA400" s="41"/>
      <c r="AB400" s="41"/>
      <c r="AC400" s="41"/>
      <c r="AD400" s="41"/>
      <c r="AE400" s="41"/>
      <c r="AR400" s="218" t="s">
        <v>241</v>
      </c>
      <c r="AT400" s="218" t="s">
        <v>222</v>
      </c>
      <c r="AU400" s="218" t="s">
        <v>138</v>
      </c>
      <c r="AY400" s="20" t="s">
        <v>126</v>
      </c>
      <c r="BE400" s="219">
        <f>IF(N400="základní",J400,0)</f>
        <v>0</v>
      </c>
      <c r="BF400" s="219">
        <f>IF(N400="snížená",J400,0)</f>
        <v>0</v>
      </c>
      <c r="BG400" s="219">
        <f>IF(N400="zákl. přenesená",J400,0)</f>
        <v>0</v>
      </c>
      <c r="BH400" s="219">
        <f>IF(N400="sníž. přenesená",J400,0)</f>
        <v>0</v>
      </c>
      <c r="BI400" s="219">
        <f>IF(N400="nulová",J400,0)</f>
        <v>0</v>
      </c>
      <c r="BJ400" s="20" t="s">
        <v>76</v>
      </c>
      <c r="BK400" s="219">
        <f>ROUND(I400*H400,2)</f>
        <v>0</v>
      </c>
      <c r="BL400" s="20" t="s">
        <v>180</v>
      </c>
      <c r="BM400" s="218" t="s">
        <v>1168</v>
      </c>
    </row>
    <row r="401" s="13" customFormat="1">
      <c r="A401" s="13"/>
      <c r="B401" s="220"/>
      <c r="C401" s="221"/>
      <c r="D401" s="222" t="s">
        <v>134</v>
      </c>
      <c r="E401" s="223" t="s">
        <v>19</v>
      </c>
      <c r="F401" s="224" t="s">
        <v>1169</v>
      </c>
      <c r="G401" s="221"/>
      <c r="H401" s="225">
        <v>117.60000000000001</v>
      </c>
      <c r="I401" s="226"/>
      <c r="J401" s="221"/>
      <c r="K401" s="221"/>
      <c r="L401" s="227"/>
      <c r="M401" s="228"/>
      <c r="N401" s="229"/>
      <c r="O401" s="229"/>
      <c r="P401" s="229"/>
      <c r="Q401" s="229"/>
      <c r="R401" s="229"/>
      <c r="S401" s="229"/>
      <c r="T401" s="230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31" t="s">
        <v>134</v>
      </c>
      <c r="AU401" s="231" t="s">
        <v>138</v>
      </c>
      <c r="AV401" s="13" t="s">
        <v>78</v>
      </c>
      <c r="AW401" s="13" t="s">
        <v>135</v>
      </c>
      <c r="AX401" s="13" t="s">
        <v>76</v>
      </c>
      <c r="AY401" s="231" t="s">
        <v>126</v>
      </c>
    </row>
    <row r="402" s="2" customFormat="1" ht="16.5" customHeight="1">
      <c r="A402" s="41"/>
      <c r="B402" s="42"/>
      <c r="C402" s="269" t="s">
        <v>1170</v>
      </c>
      <c r="D402" s="269" t="s">
        <v>222</v>
      </c>
      <c r="E402" s="270" t="s">
        <v>1152</v>
      </c>
      <c r="F402" s="271" t="s">
        <v>1153</v>
      </c>
      <c r="G402" s="272" t="s">
        <v>240</v>
      </c>
      <c r="H402" s="273">
        <v>10.199999999999999</v>
      </c>
      <c r="I402" s="274"/>
      <c r="J402" s="275">
        <f>ROUND(I402*H402,2)</f>
        <v>0</v>
      </c>
      <c r="K402" s="271" t="s">
        <v>880</v>
      </c>
      <c r="L402" s="276"/>
      <c r="M402" s="277" t="s">
        <v>19</v>
      </c>
      <c r="N402" s="278" t="s">
        <v>39</v>
      </c>
      <c r="O402" s="87"/>
      <c r="P402" s="216">
        <f>O402*H402</f>
        <v>0</v>
      </c>
      <c r="Q402" s="216">
        <v>1</v>
      </c>
      <c r="R402" s="216">
        <f>Q402*H402</f>
        <v>10.199999999999999</v>
      </c>
      <c r="S402" s="216">
        <v>0</v>
      </c>
      <c r="T402" s="217">
        <f>S402*H402</f>
        <v>0</v>
      </c>
      <c r="U402" s="41"/>
      <c r="V402" s="41"/>
      <c r="W402" s="41"/>
      <c r="X402" s="41"/>
      <c r="Y402" s="41"/>
      <c r="Z402" s="41"/>
      <c r="AA402" s="41"/>
      <c r="AB402" s="41"/>
      <c r="AC402" s="41"/>
      <c r="AD402" s="41"/>
      <c r="AE402" s="41"/>
      <c r="AR402" s="218" t="s">
        <v>241</v>
      </c>
      <c r="AT402" s="218" t="s">
        <v>222</v>
      </c>
      <c r="AU402" s="218" t="s">
        <v>138</v>
      </c>
      <c r="AY402" s="20" t="s">
        <v>126</v>
      </c>
      <c r="BE402" s="219">
        <f>IF(N402="základní",J402,0)</f>
        <v>0</v>
      </c>
      <c r="BF402" s="219">
        <f>IF(N402="snížená",J402,0)</f>
        <v>0</v>
      </c>
      <c r="BG402" s="219">
        <f>IF(N402="zákl. přenesená",J402,0)</f>
        <v>0</v>
      </c>
      <c r="BH402" s="219">
        <f>IF(N402="sníž. přenesená",J402,0)</f>
        <v>0</v>
      </c>
      <c r="BI402" s="219">
        <f>IF(N402="nulová",J402,0)</f>
        <v>0</v>
      </c>
      <c r="BJ402" s="20" t="s">
        <v>76</v>
      </c>
      <c r="BK402" s="219">
        <f>ROUND(I402*H402,2)</f>
        <v>0</v>
      </c>
      <c r="BL402" s="20" t="s">
        <v>180</v>
      </c>
      <c r="BM402" s="218" t="s">
        <v>1171</v>
      </c>
    </row>
    <row r="403" s="13" customFormat="1">
      <c r="A403" s="13"/>
      <c r="B403" s="220"/>
      <c r="C403" s="221"/>
      <c r="D403" s="222" t="s">
        <v>134</v>
      </c>
      <c r="E403" s="223" t="s">
        <v>19</v>
      </c>
      <c r="F403" s="224" t="s">
        <v>1172</v>
      </c>
      <c r="G403" s="221"/>
      <c r="H403" s="225">
        <v>10.199999999999999</v>
      </c>
      <c r="I403" s="226"/>
      <c r="J403" s="221"/>
      <c r="K403" s="221"/>
      <c r="L403" s="227"/>
      <c r="M403" s="228"/>
      <c r="N403" s="229"/>
      <c r="O403" s="229"/>
      <c r="P403" s="229"/>
      <c r="Q403" s="229"/>
      <c r="R403" s="229"/>
      <c r="S403" s="229"/>
      <c r="T403" s="230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31" t="s">
        <v>134</v>
      </c>
      <c r="AU403" s="231" t="s">
        <v>138</v>
      </c>
      <c r="AV403" s="13" t="s">
        <v>78</v>
      </c>
      <c r="AW403" s="13" t="s">
        <v>135</v>
      </c>
      <c r="AX403" s="13" t="s">
        <v>76</v>
      </c>
      <c r="AY403" s="231" t="s">
        <v>126</v>
      </c>
    </row>
    <row r="404" s="2" customFormat="1" ht="16.5" customHeight="1">
      <c r="A404" s="41"/>
      <c r="B404" s="42"/>
      <c r="C404" s="269" t="s">
        <v>431</v>
      </c>
      <c r="D404" s="269" t="s">
        <v>222</v>
      </c>
      <c r="E404" s="270" t="s">
        <v>1173</v>
      </c>
      <c r="F404" s="271" t="s">
        <v>1174</v>
      </c>
      <c r="G404" s="272" t="s">
        <v>240</v>
      </c>
      <c r="H404" s="273">
        <v>181.5</v>
      </c>
      <c r="I404" s="274"/>
      <c r="J404" s="275">
        <f>ROUND(I404*H404,2)</f>
        <v>0</v>
      </c>
      <c r="K404" s="271" t="s">
        <v>880</v>
      </c>
      <c r="L404" s="276"/>
      <c r="M404" s="277" t="s">
        <v>19</v>
      </c>
      <c r="N404" s="278" t="s">
        <v>39</v>
      </c>
      <c r="O404" s="87"/>
      <c r="P404" s="216">
        <f>O404*H404</f>
        <v>0</v>
      </c>
      <c r="Q404" s="216">
        <v>0</v>
      </c>
      <c r="R404" s="216">
        <f>Q404*H404</f>
        <v>0</v>
      </c>
      <c r="S404" s="216">
        <v>0</v>
      </c>
      <c r="T404" s="217">
        <f>S404*H404</f>
        <v>0</v>
      </c>
      <c r="U404" s="41"/>
      <c r="V404" s="41"/>
      <c r="W404" s="41"/>
      <c r="X404" s="41"/>
      <c r="Y404" s="41"/>
      <c r="Z404" s="41"/>
      <c r="AA404" s="41"/>
      <c r="AB404" s="41"/>
      <c r="AC404" s="41"/>
      <c r="AD404" s="41"/>
      <c r="AE404" s="41"/>
      <c r="AR404" s="218" t="s">
        <v>241</v>
      </c>
      <c r="AT404" s="218" t="s">
        <v>222</v>
      </c>
      <c r="AU404" s="218" t="s">
        <v>138</v>
      </c>
      <c r="AY404" s="20" t="s">
        <v>126</v>
      </c>
      <c r="BE404" s="219">
        <f>IF(N404="základní",J404,0)</f>
        <v>0</v>
      </c>
      <c r="BF404" s="219">
        <f>IF(N404="snížená",J404,0)</f>
        <v>0</v>
      </c>
      <c r="BG404" s="219">
        <f>IF(N404="zákl. přenesená",J404,0)</f>
        <v>0</v>
      </c>
      <c r="BH404" s="219">
        <f>IF(N404="sníž. přenesená",J404,0)</f>
        <v>0</v>
      </c>
      <c r="BI404" s="219">
        <f>IF(N404="nulová",J404,0)</f>
        <v>0</v>
      </c>
      <c r="BJ404" s="20" t="s">
        <v>76</v>
      </c>
      <c r="BK404" s="219">
        <f>ROUND(I404*H404,2)</f>
        <v>0</v>
      </c>
      <c r="BL404" s="20" t="s">
        <v>180</v>
      </c>
      <c r="BM404" s="218" t="s">
        <v>1175</v>
      </c>
    </row>
    <row r="405" s="13" customFormat="1">
      <c r="A405" s="13"/>
      <c r="B405" s="220"/>
      <c r="C405" s="221"/>
      <c r="D405" s="222" t="s">
        <v>134</v>
      </c>
      <c r="E405" s="223" t="s">
        <v>19</v>
      </c>
      <c r="F405" s="224" t="s">
        <v>1176</v>
      </c>
      <c r="G405" s="221"/>
      <c r="H405" s="225">
        <v>181.5</v>
      </c>
      <c r="I405" s="226"/>
      <c r="J405" s="221"/>
      <c r="K405" s="221"/>
      <c r="L405" s="227"/>
      <c r="M405" s="228"/>
      <c r="N405" s="229"/>
      <c r="O405" s="229"/>
      <c r="P405" s="229"/>
      <c r="Q405" s="229"/>
      <c r="R405" s="229"/>
      <c r="S405" s="229"/>
      <c r="T405" s="230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31" t="s">
        <v>134</v>
      </c>
      <c r="AU405" s="231" t="s">
        <v>138</v>
      </c>
      <c r="AV405" s="13" t="s">
        <v>78</v>
      </c>
      <c r="AW405" s="13" t="s">
        <v>135</v>
      </c>
      <c r="AX405" s="13" t="s">
        <v>76</v>
      </c>
      <c r="AY405" s="231" t="s">
        <v>126</v>
      </c>
    </row>
    <row r="406" s="2" customFormat="1" ht="24.15" customHeight="1">
      <c r="A406" s="41"/>
      <c r="B406" s="42"/>
      <c r="C406" s="269" t="s">
        <v>1177</v>
      </c>
      <c r="D406" s="269" t="s">
        <v>222</v>
      </c>
      <c r="E406" s="270" t="s">
        <v>883</v>
      </c>
      <c r="F406" s="271" t="s">
        <v>884</v>
      </c>
      <c r="G406" s="272" t="s">
        <v>240</v>
      </c>
      <c r="H406" s="273">
        <v>45.200000000000003</v>
      </c>
      <c r="I406" s="274"/>
      <c r="J406" s="275">
        <f>ROUND(I406*H406,2)</f>
        <v>0</v>
      </c>
      <c r="K406" s="271" t="s">
        <v>880</v>
      </c>
      <c r="L406" s="276"/>
      <c r="M406" s="277" t="s">
        <v>19</v>
      </c>
      <c r="N406" s="278" t="s">
        <v>39</v>
      </c>
      <c r="O406" s="87"/>
      <c r="P406" s="216">
        <f>O406*H406</f>
        <v>0</v>
      </c>
      <c r="Q406" s="216">
        <v>1</v>
      </c>
      <c r="R406" s="216">
        <f>Q406*H406</f>
        <v>45.200000000000003</v>
      </c>
      <c r="S406" s="216">
        <v>0</v>
      </c>
      <c r="T406" s="217">
        <f>S406*H406</f>
        <v>0</v>
      </c>
      <c r="U406" s="41"/>
      <c r="V406" s="41"/>
      <c r="W406" s="41"/>
      <c r="X406" s="41"/>
      <c r="Y406" s="41"/>
      <c r="Z406" s="41"/>
      <c r="AA406" s="41"/>
      <c r="AB406" s="41"/>
      <c r="AC406" s="41"/>
      <c r="AD406" s="41"/>
      <c r="AE406" s="41"/>
      <c r="AR406" s="218" t="s">
        <v>241</v>
      </c>
      <c r="AT406" s="218" t="s">
        <v>222</v>
      </c>
      <c r="AU406" s="218" t="s">
        <v>138</v>
      </c>
      <c r="AY406" s="20" t="s">
        <v>126</v>
      </c>
      <c r="BE406" s="219">
        <f>IF(N406="základní",J406,0)</f>
        <v>0</v>
      </c>
      <c r="BF406" s="219">
        <f>IF(N406="snížená",J406,0)</f>
        <v>0</v>
      </c>
      <c r="BG406" s="219">
        <f>IF(N406="zákl. přenesená",J406,0)</f>
        <v>0</v>
      </c>
      <c r="BH406" s="219">
        <f>IF(N406="sníž. přenesená",J406,0)</f>
        <v>0</v>
      </c>
      <c r="BI406" s="219">
        <f>IF(N406="nulová",J406,0)</f>
        <v>0</v>
      </c>
      <c r="BJ406" s="20" t="s">
        <v>76</v>
      </c>
      <c r="BK406" s="219">
        <f>ROUND(I406*H406,2)</f>
        <v>0</v>
      </c>
      <c r="BL406" s="20" t="s">
        <v>180</v>
      </c>
      <c r="BM406" s="218" t="s">
        <v>1178</v>
      </c>
    </row>
    <row r="407" s="13" customFormat="1">
      <c r="A407" s="13"/>
      <c r="B407" s="220"/>
      <c r="C407" s="221"/>
      <c r="D407" s="222" t="s">
        <v>134</v>
      </c>
      <c r="E407" s="223" t="s">
        <v>19</v>
      </c>
      <c r="F407" s="224" t="s">
        <v>1107</v>
      </c>
      <c r="G407" s="221"/>
      <c r="H407" s="225">
        <v>45.200000000000003</v>
      </c>
      <c r="I407" s="226"/>
      <c r="J407" s="221"/>
      <c r="K407" s="221"/>
      <c r="L407" s="227"/>
      <c r="M407" s="228"/>
      <c r="N407" s="229"/>
      <c r="O407" s="229"/>
      <c r="P407" s="229"/>
      <c r="Q407" s="229"/>
      <c r="R407" s="229"/>
      <c r="S407" s="229"/>
      <c r="T407" s="230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31" t="s">
        <v>134</v>
      </c>
      <c r="AU407" s="231" t="s">
        <v>138</v>
      </c>
      <c r="AV407" s="13" t="s">
        <v>78</v>
      </c>
      <c r="AW407" s="13" t="s">
        <v>135</v>
      </c>
      <c r="AX407" s="13" t="s">
        <v>76</v>
      </c>
      <c r="AY407" s="231" t="s">
        <v>126</v>
      </c>
    </row>
    <row r="408" s="2" customFormat="1" ht="24.15" customHeight="1">
      <c r="A408" s="41"/>
      <c r="B408" s="42"/>
      <c r="C408" s="269" t="s">
        <v>435</v>
      </c>
      <c r="D408" s="269" t="s">
        <v>222</v>
      </c>
      <c r="E408" s="270" t="s">
        <v>889</v>
      </c>
      <c r="F408" s="271" t="s">
        <v>890</v>
      </c>
      <c r="G408" s="272" t="s">
        <v>240</v>
      </c>
      <c r="H408" s="273">
        <v>267.5</v>
      </c>
      <c r="I408" s="274"/>
      <c r="J408" s="275">
        <f>ROUND(I408*H408,2)</f>
        <v>0</v>
      </c>
      <c r="K408" s="271" t="s">
        <v>880</v>
      </c>
      <c r="L408" s="276"/>
      <c r="M408" s="277" t="s">
        <v>19</v>
      </c>
      <c r="N408" s="278" t="s">
        <v>39</v>
      </c>
      <c r="O408" s="87"/>
      <c r="P408" s="216">
        <f>O408*H408</f>
        <v>0</v>
      </c>
      <c r="Q408" s="216">
        <v>1</v>
      </c>
      <c r="R408" s="216">
        <f>Q408*H408</f>
        <v>267.5</v>
      </c>
      <c r="S408" s="216">
        <v>0</v>
      </c>
      <c r="T408" s="217">
        <f>S408*H408</f>
        <v>0</v>
      </c>
      <c r="U408" s="41"/>
      <c r="V408" s="41"/>
      <c r="W408" s="41"/>
      <c r="X408" s="41"/>
      <c r="Y408" s="41"/>
      <c r="Z408" s="41"/>
      <c r="AA408" s="41"/>
      <c r="AB408" s="41"/>
      <c r="AC408" s="41"/>
      <c r="AD408" s="41"/>
      <c r="AE408" s="41"/>
      <c r="AR408" s="218" t="s">
        <v>241</v>
      </c>
      <c r="AT408" s="218" t="s">
        <v>222</v>
      </c>
      <c r="AU408" s="218" t="s">
        <v>138</v>
      </c>
      <c r="AY408" s="20" t="s">
        <v>126</v>
      </c>
      <c r="BE408" s="219">
        <f>IF(N408="základní",J408,0)</f>
        <v>0</v>
      </c>
      <c r="BF408" s="219">
        <f>IF(N408="snížená",J408,0)</f>
        <v>0</v>
      </c>
      <c r="BG408" s="219">
        <f>IF(N408="zákl. přenesená",J408,0)</f>
        <v>0</v>
      </c>
      <c r="BH408" s="219">
        <f>IF(N408="sníž. přenesená",J408,0)</f>
        <v>0</v>
      </c>
      <c r="BI408" s="219">
        <f>IF(N408="nulová",J408,0)</f>
        <v>0</v>
      </c>
      <c r="BJ408" s="20" t="s">
        <v>76</v>
      </c>
      <c r="BK408" s="219">
        <f>ROUND(I408*H408,2)</f>
        <v>0</v>
      </c>
      <c r="BL408" s="20" t="s">
        <v>180</v>
      </c>
      <c r="BM408" s="218" t="s">
        <v>1179</v>
      </c>
    </row>
    <row r="409" s="13" customFormat="1">
      <c r="A409" s="13"/>
      <c r="B409" s="220"/>
      <c r="C409" s="221"/>
      <c r="D409" s="222" t="s">
        <v>134</v>
      </c>
      <c r="E409" s="223" t="s">
        <v>19</v>
      </c>
      <c r="F409" s="224" t="s">
        <v>1180</v>
      </c>
      <c r="G409" s="221"/>
      <c r="H409" s="225">
        <v>267.5</v>
      </c>
      <c r="I409" s="226"/>
      <c r="J409" s="221"/>
      <c r="K409" s="221"/>
      <c r="L409" s="227"/>
      <c r="M409" s="228"/>
      <c r="N409" s="229"/>
      <c r="O409" s="229"/>
      <c r="P409" s="229"/>
      <c r="Q409" s="229"/>
      <c r="R409" s="229"/>
      <c r="S409" s="229"/>
      <c r="T409" s="230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31" t="s">
        <v>134</v>
      </c>
      <c r="AU409" s="231" t="s">
        <v>138</v>
      </c>
      <c r="AV409" s="13" t="s">
        <v>78</v>
      </c>
      <c r="AW409" s="13" t="s">
        <v>135</v>
      </c>
      <c r="AX409" s="13" t="s">
        <v>68</v>
      </c>
      <c r="AY409" s="231" t="s">
        <v>126</v>
      </c>
    </row>
    <row r="410" s="16" customFormat="1">
      <c r="A410" s="16"/>
      <c r="B410" s="253"/>
      <c r="C410" s="254"/>
      <c r="D410" s="222" t="s">
        <v>134</v>
      </c>
      <c r="E410" s="255" t="s">
        <v>19</v>
      </c>
      <c r="F410" s="256" t="s">
        <v>139</v>
      </c>
      <c r="G410" s="254"/>
      <c r="H410" s="257">
        <v>267.5</v>
      </c>
      <c r="I410" s="258"/>
      <c r="J410" s="254"/>
      <c r="K410" s="254"/>
      <c r="L410" s="259"/>
      <c r="M410" s="260"/>
      <c r="N410" s="261"/>
      <c r="O410" s="261"/>
      <c r="P410" s="261"/>
      <c r="Q410" s="261"/>
      <c r="R410" s="261"/>
      <c r="S410" s="261"/>
      <c r="T410" s="262"/>
      <c r="U410" s="16"/>
      <c r="V410" s="16"/>
      <c r="W410" s="16"/>
      <c r="X410" s="16"/>
      <c r="Y410" s="16"/>
      <c r="Z410" s="16"/>
      <c r="AA410" s="16"/>
      <c r="AB410" s="16"/>
      <c r="AC410" s="16"/>
      <c r="AD410" s="16"/>
      <c r="AE410" s="16"/>
      <c r="AT410" s="263" t="s">
        <v>134</v>
      </c>
      <c r="AU410" s="263" t="s">
        <v>138</v>
      </c>
      <c r="AV410" s="16" t="s">
        <v>133</v>
      </c>
      <c r="AW410" s="16" t="s">
        <v>135</v>
      </c>
      <c r="AX410" s="16" t="s">
        <v>76</v>
      </c>
      <c r="AY410" s="263" t="s">
        <v>126</v>
      </c>
    </row>
    <row r="411" s="2" customFormat="1" ht="16.5" customHeight="1">
      <c r="A411" s="41"/>
      <c r="B411" s="42"/>
      <c r="C411" s="269" t="s">
        <v>1181</v>
      </c>
      <c r="D411" s="269" t="s">
        <v>222</v>
      </c>
      <c r="E411" s="270" t="s">
        <v>897</v>
      </c>
      <c r="F411" s="271" t="s">
        <v>898</v>
      </c>
      <c r="G411" s="272" t="s">
        <v>240</v>
      </c>
      <c r="H411" s="273">
        <v>34.700000000000003</v>
      </c>
      <c r="I411" s="274"/>
      <c r="J411" s="275">
        <f>ROUND(I411*H411,2)</f>
        <v>0</v>
      </c>
      <c r="K411" s="271" t="s">
        <v>880</v>
      </c>
      <c r="L411" s="276"/>
      <c r="M411" s="277" t="s">
        <v>19</v>
      </c>
      <c r="N411" s="278" t="s">
        <v>39</v>
      </c>
      <c r="O411" s="87"/>
      <c r="P411" s="216">
        <f>O411*H411</f>
        <v>0</v>
      </c>
      <c r="Q411" s="216">
        <v>0</v>
      </c>
      <c r="R411" s="216">
        <f>Q411*H411</f>
        <v>0</v>
      </c>
      <c r="S411" s="216">
        <v>0</v>
      </c>
      <c r="T411" s="217">
        <f>S411*H411</f>
        <v>0</v>
      </c>
      <c r="U411" s="41"/>
      <c r="V411" s="41"/>
      <c r="W411" s="41"/>
      <c r="X411" s="41"/>
      <c r="Y411" s="41"/>
      <c r="Z411" s="41"/>
      <c r="AA411" s="41"/>
      <c r="AB411" s="41"/>
      <c r="AC411" s="41"/>
      <c r="AD411" s="41"/>
      <c r="AE411" s="41"/>
      <c r="AR411" s="218" t="s">
        <v>241</v>
      </c>
      <c r="AT411" s="218" t="s">
        <v>222</v>
      </c>
      <c r="AU411" s="218" t="s">
        <v>138</v>
      </c>
      <c r="AY411" s="20" t="s">
        <v>126</v>
      </c>
      <c r="BE411" s="219">
        <f>IF(N411="základní",J411,0)</f>
        <v>0</v>
      </c>
      <c r="BF411" s="219">
        <f>IF(N411="snížená",J411,0)</f>
        <v>0</v>
      </c>
      <c r="BG411" s="219">
        <f>IF(N411="zákl. přenesená",J411,0)</f>
        <v>0</v>
      </c>
      <c r="BH411" s="219">
        <f>IF(N411="sníž. přenesená",J411,0)</f>
        <v>0</v>
      </c>
      <c r="BI411" s="219">
        <f>IF(N411="nulová",J411,0)</f>
        <v>0</v>
      </c>
      <c r="BJ411" s="20" t="s">
        <v>76</v>
      </c>
      <c r="BK411" s="219">
        <f>ROUND(I411*H411,2)</f>
        <v>0</v>
      </c>
      <c r="BL411" s="20" t="s">
        <v>180</v>
      </c>
      <c r="BM411" s="218" t="s">
        <v>1182</v>
      </c>
    </row>
    <row r="412" s="13" customFormat="1">
      <c r="A412" s="13"/>
      <c r="B412" s="220"/>
      <c r="C412" s="221"/>
      <c r="D412" s="222" t="s">
        <v>134</v>
      </c>
      <c r="E412" s="223" t="s">
        <v>19</v>
      </c>
      <c r="F412" s="224" t="s">
        <v>900</v>
      </c>
      <c r="G412" s="221"/>
      <c r="H412" s="225">
        <v>0.80000000000000004</v>
      </c>
      <c r="I412" s="226"/>
      <c r="J412" s="221"/>
      <c r="K412" s="221"/>
      <c r="L412" s="227"/>
      <c r="M412" s="228"/>
      <c r="N412" s="229"/>
      <c r="O412" s="229"/>
      <c r="P412" s="229"/>
      <c r="Q412" s="229"/>
      <c r="R412" s="229"/>
      <c r="S412" s="229"/>
      <c r="T412" s="230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31" t="s">
        <v>134</v>
      </c>
      <c r="AU412" s="231" t="s">
        <v>138</v>
      </c>
      <c r="AV412" s="13" t="s">
        <v>78</v>
      </c>
      <c r="AW412" s="13" t="s">
        <v>135</v>
      </c>
      <c r="AX412" s="13" t="s">
        <v>68</v>
      </c>
      <c r="AY412" s="231" t="s">
        <v>126</v>
      </c>
    </row>
    <row r="413" s="13" customFormat="1">
      <c r="A413" s="13"/>
      <c r="B413" s="220"/>
      <c r="C413" s="221"/>
      <c r="D413" s="222" t="s">
        <v>134</v>
      </c>
      <c r="E413" s="223" t="s">
        <v>19</v>
      </c>
      <c r="F413" s="224" t="s">
        <v>1183</v>
      </c>
      <c r="G413" s="221"/>
      <c r="H413" s="225">
        <v>8.9000000000000004</v>
      </c>
      <c r="I413" s="226"/>
      <c r="J413" s="221"/>
      <c r="K413" s="221"/>
      <c r="L413" s="227"/>
      <c r="M413" s="228"/>
      <c r="N413" s="229"/>
      <c r="O413" s="229"/>
      <c r="P413" s="229"/>
      <c r="Q413" s="229"/>
      <c r="R413" s="229"/>
      <c r="S413" s="229"/>
      <c r="T413" s="230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31" t="s">
        <v>134</v>
      </c>
      <c r="AU413" s="231" t="s">
        <v>138</v>
      </c>
      <c r="AV413" s="13" t="s">
        <v>78</v>
      </c>
      <c r="AW413" s="13" t="s">
        <v>135</v>
      </c>
      <c r="AX413" s="13" t="s">
        <v>68</v>
      </c>
      <c r="AY413" s="231" t="s">
        <v>126</v>
      </c>
    </row>
    <row r="414" s="13" customFormat="1">
      <c r="A414" s="13"/>
      <c r="B414" s="220"/>
      <c r="C414" s="221"/>
      <c r="D414" s="222" t="s">
        <v>134</v>
      </c>
      <c r="E414" s="223" t="s">
        <v>19</v>
      </c>
      <c r="F414" s="224" t="s">
        <v>218</v>
      </c>
      <c r="G414" s="221"/>
      <c r="H414" s="225">
        <v>25</v>
      </c>
      <c r="I414" s="226"/>
      <c r="J414" s="221"/>
      <c r="K414" s="221"/>
      <c r="L414" s="227"/>
      <c r="M414" s="228"/>
      <c r="N414" s="229"/>
      <c r="O414" s="229"/>
      <c r="P414" s="229"/>
      <c r="Q414" s="229"/>
      <c r="R414" s="229"/>
      <c r="S414" s="229"/>
      <c r="T414" s="230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31" t="s">
        <v>134</v>
      </c>
      <c r="AU414" s="231" t="s">
        <v>138</v>
      </c>
      <c r="AV414" s="13" t="s">
        <v>78</v>
      </c>
      <c r="AW414" s="13" t="s">
        <v>135</v>
      </c>
      <c r="AX414" s="13" t="s">
        <v>68</v>
      </c>
      <c r="AY414" s="231" t="s">
        <v>126</v>
      </c>
    </row>
    <row r="415" s="16" customFormat="1">
      <c r="A415" s="16"/>
      <c r="B415" s="253"/>
      <c r="C415" s="254"/>
      <c r="D415" s="222" t="s">
        <v>134</v>
      </c>
      <c r="E415" s="255" t="s">
        <v>19</v>
      </c>
      <c r="F415" s="256" t="s">
        <v>139</v>
      </c>
      <c r="G415" s="254"/>
      <c r="H415" s="257">
        <v>34.700000000000003</v>
      </c>
      <c r="I415" s="258"/>
      <c r="J415" s="254"/>
      <c r="K415" s="254"/>
      <c r="L415" s="259"/>
      <c r="M415" s="260"/>
      <c r="N415" s="261"/>
      <c r="O415" s="261"/>
      <c r="P415" s="261"/>
      <c r="Q415" s="261"/>
      <c r="R415" s="261"/>
      <c r="S415" s="261"/>
      <c r="T415" s="262"/>
      <c r="U415" s="16"/>
      <c r="V415" s="16"/>
      <c r="W415" s="16"/>
      <c r="X415" s="16"/>
      <c r="Y415" s="16"/>
      <c r="Z415" s="16"/>
      <c r="AA415" s="16"/>
      <c r="AB415" s="16"/>
      <c r="AC415" s="16"/>
      <c r="AD415" s="16"/>
      <c r="AE415" s="16"/>
      <c r="AT415" s="263" t="s">
        <v>134</v>
      </c>
      <c r="AU415" s="263" t="s">
        <v>138</v>
      </c>
      <c r="AV415" s="16" t="s">
        <v>133</v>
      </c>
      <c r="AW415" s="16" t="s">
        <v>135</v>
      </c>
      <c r="AX415" s="16" t="s">
        <v>76</v>
      </c>
      <c r="AY415" s="263" t="s">
        <v>126</v>
      </c>
    </row>
    <row r="416" s="2" customFormat="1" ht="16.5" customHeight="1">
      <c r="A416" s="41"/>
      <c r="B416" s="42"/>
      <c r="C416" s="269" t="s">
        <v>441</v>
      </c>
      <c r="D416" s="269" t="s">
        <v>222</v>
      </c>
      <c r="E416" s="270" t="s">
        <v>1184</v>
      </c>
      <c r="F416" s="271" t="s">
        <v>1185</v>
      </c>
      <c r="G416" s="272" t="s">
        <v>240</v>
      </c>
      <c r="H416" s="273">
        <v>296.80000000000001</v>
      </c>
      <c r="I416" s="274"/>
      <c r="J416" s="275">
        <f>ROUND(I416*H416,2)</f>
        <v>0</v>
      </c>
      <c r="K416" s="271" t="s">
        <v>880</v>
      </c>
      <c r="L416" s="276"/>
      <c r="M416" s="277" t="s">
        <v>19</v>
      </c>
      <c r="N416" s="278" t="s">
        <v>39</v>
      </c>
      <c r="O416" s="87"/>
      <c r="P416" s="216">
        <f>O416*H416</f>
        <v>0</v>
      </c>
      <c r="Q416" s="216">
        <v>1</v>
      </c>
      <c r="R416" s="216">
        <f>Q416*H416</f>
        <v>296.80000000000001</v>
      </c>
      <c r="S416" s="216">
        <v>0</v>
      </c>
      <c r="T416" s="217">
        <f>S416*H416</f>
        <v>0</v>
      </c>
      <c r="U416" s="41"/>
      <c r="V416" s="41"/>
      <c r="W416" s="41"/>
      <c r="X416" s="41"/>
      <c r="Y416" s="41"/>
      <c r="Z416" s="41"/>
      <c r="AA416" s="41"/>
      <c r="AB416" s="41"/>
      <c r="AC416" s="41"/>
      <c r="AD416" s="41"/>
      <c r="AE416" s="41"/>
      <c r="AR416" s="218" t="s">
        <v>241</v>
      </c>
      <c r="AT416" s="218" t="s">
        <v>222</v>
      </c>
      <c r="AU416" s="218" t="s">
        <v>138</v>
      </c>
      <c r="AY416" s="20" t="s">
        <v>126</v>
      </c>
      <c r="BE416" s="219">
        <f>IF(N416="základní",J416,0)</f>
        <v>0</v>
      </c>
      <c r="BF416" s="219">
        <f>IF(N416="snížená",J416,0)</f>
        <v>0</v>
      </c>
      <c r="BG416" s="219">
        <f>IF(N416="zákl. přenesená",J416,0)</f>
        <v>0</v>
      </c>
      <c r="BH416" s="219">
        <f>IF(N416="sníž. přenesená",J416,0)</f>
        <v>0</v>
      </c>
      <c r="BI416" s="219">
        <f>IF(N416="nulová",J416,0)</f>
        <v>0</v>
      </c>
      <c r="BJ416" s="20" t="s">
        <v>76</v>
      </c>
      <c r="BK416" s="219">
        <f>ROUND(I416*H416,2)</f>
        <v>0</v>
      </c>
      <c r="BL416" s="20" t="s">
        <v>180</v>
      </c>
      <c r="BM416" s="218" t="s">
        <v>1186</v>
      </c>
    </row>
    <row r="417" s="13" customFormat="1">
      <c r="A417" s="13"/>
      <c r="B417" s="220"/>
      <c r="C417" s="221"/>
      <c r="D417" s="222" t="s">
        <v>134</v>
      </c>
      <c r="E417" s="223" t="s">
        <v>19</v>
      </c>
      <c r="F417" s="224" t="s">
        <v>1187</v>
      </c>
      <c r="G417" s="221"/>
      <c r="H417" s="225">
        <v>296.80000000000001</v>
      </c>
      <c r="I417" s="226"/>
      <c r="J417" s="221"/>
      <c r="K417" s="221"/>
      <c r="L417" s="227"/>
      <c r="M417" s="228"/>
      <c r="N417" s="229"/>
      <c r="O417" s="229"/>
      <c r="P417" s="229"/>
      <c r="Q417" s="229"/>
      <c r="R417" s="229"/>
      <c r="S417" s="229"/>
      <c r="T417" s="230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31" t="s">
        <v>134</v>
      </c>
      <c r="AU417" s="231" t="s">
        <v>138</v>
      </c>
      <c r="AV417" s="13" t="s">
        <v>78</v>
      </c>
      <c r="AW417" s="13" t="s">
        <v>135</v>
      </c>
      <c r="AX417" s="13" t="s">
        <v>76</v>
      </c>
      <c r="AY417" s="231" t="s">
        <v>126</v>
      </c>
    </row>
    <row r="418" s="12" customFormat="1" ht="22.8" customHeight="1">
      <c r="A418" s="12"/>
      <c r="B418" s="191"/>
      <c r="C418" s="192"/>
      <c r="D418" s="193" t="s">
        <v>67</v>
      </c>
      <c r="E418" s="205" t="s">
        <v>1188</v>
      </c>
      <c r="F418" s="205" t="s">
        <v>1189</v>
      </c>
      <c r="G418" s="192"/>
      <c r="H418" s="192"/>
      <c r="I418" s="195"/>
      <c r="J418" s="206">
        <f>BK418</f>
        <v>0</v>
      </c>
      <c r="K418" s="192"/>
      <c r="L418" s="197"/>
      <c r="M418" s="198"/>
      <c r="N418" s="199"/>
      <c r="O418" s="199"/>
      <c r="P418" s="200">
        <f>SUM(P419:P427)</f>
        <v>0</v>
      </c>
      <c r="Q418" s="199"/>
      <c r="R418" s="200">
        <f>SUM(R419:R427)</f>
        <v>106.607145</v>
      </c>
      <c r="S418" s="199"/>
      <c r="T418" s="201">
        <f>SUM(T419:T427)</f>
        <v>0</v>
      </c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R418" s="202" t="s">
        <v>78</v>
      </c>
      <c r="AT418" s="203" t="s">
        <v>67</v>
      </c>
      <c r="AU418" s="203" t="s">
        <v>76</v>
      </c>
      <c r="AY418" s="202" t="s">
        <v>126</v>
      </c>
      <c r="BK418" s="204">
        <f>SUM(BK419:BK427)</f>
        <v>0</v>
      </c>
    </row>
    <row r="419" s="2" customFormat="1" ht="16.5" customHeight="1">
      <c r="A419" s="41"/>
      <c r="B419" s="42"/>
      <c r="C419" s="207" t="s">
        <v>1190</v>
      </c>
      <c r="D419" s="207" t="s">
        <v>128</v>
      </c>
      <c r="E419" s="208" t="s">
        <v>926</v>
      </c>
      <c r="F419" s="209" t="s">
        <v>927</v>
      </c>
      <c r="G419" s="210" t="s">
        <v>240</v>
      </c>
      <c r="H419" s="211">
        <v>142.90000000000001</v>
      </c>
      <c r="I419" s="212"/>
      <c r="J419" s="213">
        <f>ROUND(I419*H419,2)</f>
        <v>0</v>
      </c>
      <c r="K419" s="209" t="s">
        <v>150</v>
      </c>
      <c r="L419" s="47"/>
      <c r="M419" s="214" t="s">
        <v>19</v>
      </c>
      <c r="N419" s="215" t="s">
        <v>39</v>
      </c>
      <c r="O419" s="87"/>
      <c r="P419" s="216">
        <f>O419*H419</f>
        <v>0</v>
      </c>
      <c r="Q419" s="216">
        <v>5.0000000000000002E-05</v>
      </c>
      <c r="R419" s="216">
        <f>Q419*H419</f>
        <v>0.0071450000000000003</v>
      </c>
      <c r="S419" s="216">
        <v>0</v>
      </c>
      <c r="T419" s="217">
        <f>S419*H419</f>
        <v>0</v>
      </c>
      <c r="U419" s="41"/>
      <c r="V419" s="41"/>
      <c r="W419" s="41"/>
      <c r="X419" s="41"/>
      <c r="Y419" s="41"/>
      <c r="Z419" s="41"/>
      <c r="AA419" s="41"/>
      <c r="AB419" s="41"/>
      <c r="AC419" s="41"/>
      <c r="AD419" s="41"/>
      <c r="AE419" s="41"/>
      <c r="AR419" s="218" t="s">
        <v>180</v>
      </c>
      <c r="AT419" s="218" t="s">
        <v>128</v>
      </c>
      <c r="AU419" s="218" t="s">
        <v>78</v>
      </c>
      <c r="AY419" s="20" t="s">
        <v>126</v>
      </c>
      <c r="BE419" s="219">
        <f>IF(N419="základní",J419,0)</f>
        <v>0</v>
      </c>
      <c r="BF419" s="219">
        <f>IF(N419="snížená",J419,0)</f>
        <v>0</v>
      </c>
      <c r="BG419" s="219">
        <f>IF(N419="zákl. přenesená",J419,0)</f>
        <v>0</v>
      </c>
      <c r="BH419" s="219">
        <f>IF(N419="sníž. přenesená",J419,0)</f>
        <v>0</v>
      </c>
      <c r="BI419" s="219">
        <f>IF(N419="nulová",J419,0)</f>
        <v>0</v>
      </c>
      <c r="BJ419" s="20" t="s">
        <v>76</v>
      </c>
      <c r="BK419" s="219">
        <f>ROUND(I419*H419,2)</f>
        <v>0</v>
      </c>
      <c r="BL419" s="20" t="s">
        <v>180</v>
      </c>
      <c r="BM419" s="218" t="s">
        <v>1191</v>
      </c>
    </row>
    <row r="420" s="2" customFormat="1">
      <c r="A420" s="41"/>
      <c r="B420" s="42"/>
      <c r="C420" s="43"/>
      <c r="D420" s="264" t="s">
        <v>152</v>
      </c>
      <c r="E420" s="43"/>
      <c r="F420" s="265" t="s">
        <v>929</v>
      </c>
      <c r="G420" s="43"/>
      <c r="H420" s="43"/>
      <c r="I420" s="266"/>
      <c r="J420" s="43"/>
      <c r="K420" s="43"/>
      <c r="L420" s="47"/>
      <c r="M420" s="267"/>
      <c r="N420" s="268"/>
      <c r="O420" s="87"/>
      <c r="P420" s="87"/>
      <c r="Q420" s="87"/>
      <c r="R420" s="87"/>
      <c r="S420" s="87"/>
      <c r="T420" s="88"/>
      <c r="U420" s="41"/>
      <c r="V420" s="41"/>
      <c r="W420" s="41"/>
      <c r="X420" s="41"/>
      <c r="Y420" s="41"/>
      <c r="Z420" s="41"/>
      <c r="AA420" s="41"/>
      <c r="AB420" s="41"/>
      <c r="AC420" s="41"/>
      <c r="AD420" s="41"/>
      <c r="AE420" s="41"/>
      <c r="AT420" s="20" t="s">
        <v>152</v>
      </c>
      <c r="AU420" s="20" t="s">
        <v>78</v>
      </c>
    </row>
    <row r="421" s="2" customFormat="1" ht="16.5" customHeight="1">
      <c r="A421" s="41"/>
      <c r="B421" s="42"/>
      <c r="C421" s="269" t="s">
        <v>448</v>
      </c>
      <c r="D421" s="269" t="s">
        <v>222</v>
      </c>
      <c r="E421" s="270" t="s">
        <v>1173</v>
      </c>
      <c r="F421" s="271" t="s">
        <v>1174</v>
      </c>
      <c r="G421" s="272" t="s">
        <v>240</v>
      </c>
      <c r="H421" s="273">
        <v>36.299999999999997</v>
      </c>
      <c r="I421" s="274"/>
      <c r="J421" s="275">
        <f>ROUND(I421*H421,2)</f>
        <v>0</v>
      </c>
      <c r="K421" s="271" t="s">
        <v>880</v>
      </c>
      <c r="L421" s="276"/>
      <c r="M421" s="277" t="s">
        <v>19</v>
      </c>
      <c r="N421" s="278" t="s">
        <v>39</v>
      </c>
      <c r="O421" s="87"/>
      <c r="P421" s="216">
        <f>O421*H421</f>
        <v>0</v>
      </c>
      <c r="Q421" s="216">
        <v>0</v>
      </c>
      <c r="R421" s="216">
        <f>Q421*H421</f>
        <v>0</v>
      </c>
      <c r="S421" s="216">
        <v>0</v>
      </c>
      <c r="T421" s="217">
        <f>S421*H421</f>
        <v>0</v>
      </c>
      <c r="U421" s="41"/>
      <c r="V421" s="41"/>
      <c r="W421" s="41"/>
      <c r="X421" s="41"/>
      <c r="Y421" s="41"/>
      <c r="Z421" s="41"/>
      <c r="AA421" s="41"/>
      <c r="AB421" s="41"/>
      <c r="AC421" s="41"/>
      <c r="AD421" s="41"/>
      <c r="AE421" s="41"/>
      <c r="AR421" s="218" t="s">
        <v>241</v>
      </c>
      <c r="AT421" s="218" t="s">
        <v>222</v>
      </c>
      <c r="AU421" s="218" t="s">
        <v>78</v>
      </c>
      <c r="AY421" s="20" t="s">
        <v>126</v>
      </c>
      <c r="BE421" s="219">
        <f>IF(N421="základní",J421,0)</f>
        <v>0</v>
      </c>
      <c r="BF421" s="219">
        <f>IF(N421="snížená",J421,0)</f>
        <v>0</v>
      </c>
      <c r="BG421" s="219">
        <f>IF(N421="zákl. přenesená",J421,0)</f>
        <v>0</v>
      </c>
      <c r="BH421" s="219">
        <f>IF(N421="sníž. přenesená",J421,0)</f>
        <v>0</v>
      </c>
      <c r="BI421" s="219">
        <f>IF(N421="nulová",J421,0)</f>
        <v>0</v>
      </c>
      <c r="BJ421" s="20" t="s">
        <v>76</v>
      </c>
      <c r="BK421" s="219">
        <f>ROUND(I421*H421,2)</f>
        <v>0</v>
      </c>
      <c r="BL421" s="20" t="s">
        <v>180</v>
      </c>
      <c r="BM421" s="218" t="s">
        <v>1192</v>
      </c>
    </row>
    <row r="422" s="13" customFormat="1">
      <c r="A422" s="13"/>
      <c r="B422" s="220"/>
      <c r="C422" s="221"/>
      <c r="D422" s="222" t="s">
        <v>134</v>
      </c>
      <c r="E422" s="223" t="s">
        <v>19</v>
      </c>
      <c r="F422" s="224" t="s">
        <v>1193</v>
      </c>
      <c r="G422" s="221"/>
      <c r="H422" s="225">
        <v>36.299999999999997</v>
      </c>
      <c r="I422" s="226"/>
      <c r="J422" s="221"/>
      <c r="K422" s="221"/>
      <c r="L422" s="227"/>
      <c r="M422" s="228"/>
      <c r="N422" s="229"/>
      <c r="O422" s="229"/>
      <c r="P422" s="229"/>
      <c r="Q422" s="229"/>
      <c r="R422" s="229"/>
      <c r="S422" s="229"/>
      <c r="T422" s="230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31" t="s">
        <v>134</v>
      </c>
      <c r="AU422" s="231" t="s">
        <v>78</v>
      </c>
      <c r="AV422" s="13" t="s">
        <v>78</v>
      </c>
      <c r="AW422" s="13" t="s">
        <v>135</v>
      </c>
      <c r="AX422" s="13" t="s">
        <v>76</v>
      </c>
      <c r="AY422" s="231" t="s">
        <v>126</v>
      </c>
    </row>
    <row r="423" s="2" customFormat="1" ht="24.15" customHeight="1">
      <c r="A423" s="41"/>
      <c r="B423" s="42"/>
      <c r="C423" s="269" t="s">
        <v>1194</v>
      </c>
      <c r="D423" s="269" t="s">
        <v>222</v>
      </c>
      <c r="E423" s="270" t="s">
        <v>889</v>
      </c>
      <c r="F423" s="271" t="s">
        <v>890</v>
      </c>
      <c r="G423" s="272" t="s">
        <v>240</v>
      </c>
      <c r="H423" s="273">
        <v>64.200000000000003</v>
      </c>
      <c r="I423" s="274"/>
      <c r="J423" s="275">
        <f>ROUND(I423*H423,2)</f>
        <v>0</v>
      </c>
      <c r="K423" s="271" t="s">
        <v>880</v>
      </c>
      <c r="L423" s="276"/>
      <c r="M423" s="277" t="s">
        <v>19</v>
      </c>
      <c r="N423" s="278" t="s">
        <v>39</v>
      </c>
      <c r="O423" s="87"/>
      <c r="P423" s="216">
        <f>O423*H423</f>
        <v>0</v>
      </c>
      <c r="Q423" s="216">
        <v>1</v>
      </c>
      <c r="R423" s="216">
        <f>Q423*H423</f>
        <v>64.200000000000003</v>
      </c>
      <c r="S423" s="216">
        <v>0</v>
      </c>
      <c r="T423" s="217">
        <f>S423*H423</f>
        <v>0</v>
      </c>
      <c r="U423" s="41"/>
      <c r="V423" s="41"/>
      <c r="W423" s="41"/>
      <c r="X423" s="41"/>
      <c r="Y423" s="41"/>
      <c r="Z423" s="41"/>
      <c r="AA423" s="41"/>
      <c r="AB423" s="41"/>
      <c r="AC423" s="41"/>
      <c r="AD423" s="41"/>
      <c r="AE423" s="41"/>
      <c r="AR423" s="218" t="s">
        <v>241</v>
      </c>
      <c r="AT423" s="218" t="s">
        <v>222</v>
      </c>
      <c r="AU423" s="218" t="s">
        <v>78</v>
      </c>
      <c r="AY423" s="20" t="s">
        <v>126</v>
      </c>
      <c r="BE423" s="219">
        <f>IF(N423="základní",J423,0)</f>
        <v>0</v>
      </c>
      <c r="BF423" s="219">
        <f>IF(N423="snížená",J423,0)</f>
        <v>0</v>
      </c>
      <c r="BG423" s="219">
        <f>IF(N423="zákl. přenesená",J423,0)</f>
        <v>0</v>
      </c>
      <c r="BH423" s="219">
        <f>IF(N423="sníž. přenesená",J423,0)</f>
        <v>0</v>
      </c>
      <c r="BI423" s="219">
        <f>IF(N423="nulová",J423,0)</f>
        <v>0</v>
      </c>
      <c r="BJ423" s="20" t="s">
        <v>76</v>
      </c>
      <c r="BK423" s="219">
        <f>ROUND(I423*H423,2)</f>
        <v>0</v>
      </c>
      <c r="BL423" s="20" t="s">
        <v>180</v>
      </c>
      <c r="BM423" s="218" t="s">
        <v>1195</v>
      </c>
    </row>
    <row r="424" s="13" customFormat="1">
      <c r="A424" s="13"/>
      <c r="B424" s="220"/>
      <c r="C424" s="221"/>
      <c r="D424" s="222" t="s">
        <v>134</v>
      </c>
      <c r="E424" s="223" t="s">
        <v>19</v>
      </c>
      <c r="F424" s="224" t="s">
        <v>1196</v>
      </c>
      <c r="G424" s="221"/>
      <c r="H424" s="225">
        <v>64.200000000000003</v>
      </c>
      <c r="I424" s="226"/>
      <c r="J424" s="221"/>
      <c r="K424" s="221"/>
      <c r="L424" s="227"/>
      <c r="M424" s="228"/>
      <c r="N424" s="229"/>
      <c r="O424" s="229"/>
      <c r="P424" s="229"/>
      <c r="Q424" s="229"/>
      <c r="R424" s="229"/>
      <c r="S424" s="229"/>
      <c r="T424" s="230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31" t="s">
        <v>134</v>
      </c>
      <c r="AU424" s="231" t="s">
        <v>78</v>
      </c>
      <c r="AV424" s="13" t="s">
        <v>78</v>
      </c>
      <c r="AW424" s="13" t="s">
        <v>135</v>
      </c>
      <c r="AX424" s="13" t="s">
        <v>68</v>
      </c>
      <c r="AY424" s="231" t="s">
        <v>126</v>
      </c>
    </row>
    <row r="425" s="16" customFormat="1">
      <c r="A425" s="16"/>
      <c r="B425" s="253"/>
      <c r="C425" s="254"/>
      <c r="D425" s="222" t="s">
        <v>134</v>
      </c>
      <c r="E425" s="255" t="s">
        <v>19</v>
      </c>
      <c r="F425" s="256" t="s">
        <v>139</v>
      </c>
      <c r="G425" s="254"/>
      <c r="H425" s="257">
        <v>64.200000000000003</v>
      </c>
      <c r="I425" s="258"/>
      <c r="J425" s="254"/>
      <c r="K425" s="254"/>
      <c r="L425" s="259"/>
      <c r="M425" s="260"/>
      <c r="N425" s="261"/>
      <c r="O425" s="261"/>
      <c r="P425" s="261"/>
      <c r="Q425" s="261"/>
      <c r="R425" s="261"/>
      <c r="S425" s="261"/>
      <c r="T425" s="262"/>
      <c r="U425" s="16"/>
      <c r="V425" s="16"/>
      <c r="W425" s="16"/>
      <c r="X425" s="16"/>
      <c r="Y425" s="16"/>
      <c r="Z425" s="16"/>
      <c r="AA425" s="16"/>
      <c r="AB425" s="16"/>
      <c r="AC425" s="16"/>
      <c r="AD425" s="16"/>
      <c r="AE425" s="16"/>
      <c r="AT425" s="263" t="s">
        <v>134</v>
      </c>
      <c r="AU425" s="263" t="s">
        <v>78</v>
      </c>
      <c r="AV425" s="16" t="s">
        <v>133</v>
      </c>
      <c r="AW425" s="16" t="s">
        <v>135</v>
      </c>
      <c r="AX425" s="16" t="s">
        <v>76</v>
      </c>
      <c r="AY425" s="263" t="s">
        <v>126</v>
      </c>
    </row>
    <row r="426" s="2" customFormat="1" ht="16.5" customHeight="1">
      <c r="A426" s="41"/>
      <c r="B426" s="42"/>
      <c r="C426" s="269" t="s">
        <v>457</v>
      </c>
      <c r="D426" s="269" t="s">
        <v>222</v>
      </c>
      <c r="E426" s="270" t="s">
        <v>1184</v>
      </c>
      <c r="F426" s="271" t="s">
        <v>1185</v>
      </c>
      <c r="G426" s="272" t="s">
        <v>240</v>
      </c>
      <c r="H426" s="273">
        <v>42.399999999999999</v>
      </c>
      <c r="I426" s="274"/>
      <c r="J426" s="275">
        <f>ROUND(I426*H426,2)</f>
        <v>0</v>
      </c>
      <c r="K426" s="271" t="s">
        <v>880</v>
      </c>
      <c r="L426" s="276"/>
      <c r="M426" s="277" t="s">
        <v>19</v>
      </c>
      <c r="N426" s="278" t="s">
        <v>39</v>
      </c>
      <c r="O426" s="87"/>
      <c r="P426" s="216">
        <f>O426*H426</f>
        <v>0</v>
      </c>
      <c r="Q426" s="216">
        <v>1</v>
      </c>
      <c r="R426" s="216">
        <f>Q426*H426</f>
        <v>42.399999999999999</v>
      </c>
      <c r="S426" s="216">
        <v>0</v>
      </c>
      <c r="T426" s="217">
        <f>S426*H426</f>
        <v>0</v>
      </c>
      <c r="U426" s="41"/>
      <c r="V426" s="41"/>
      <c r="W426" s="41"/>
      <c r="X426" s="41"/>
      <c r="Y426" s="41"/>
      <c r="Z426" s="41"/>
      <c r="AA426" s="41"/>
      <c r="AB426" s="41"/>
      <c r="AC426" s="41"/>
      <c r="AD426" s="41"/>
      <c r="AE426" s="41"/>
      <c r="AR426" s="218" t="s">
        <v>241</v>
      </c>
      <c r="AT426" s="218" t="s">
        <v>222</v>
      </c>
      <c r="AU426" s="218" t="s">
        <v>78</v>
      </c>
      <c r="AY426" s="20" t="s">
        <v>126</v>
      </c>
      <c r="BE426" s="219">
        <f>IF(N426="základní",J426,0)</f>
        <v>0</v>
      </c>
      <c r="BF426" s="219">
        <f>IF(N426="snížená",J426,0)</f>
        <v>0</v>
      </c>
      <c r="BG426" s="219">
        <f>IF(N426="zákl. přenesená",J426,0)</f>
        <v>0</v>
      </c>
      <c r="BH426" s="219">
        <f>IF(N426="sníž. přenesená",J426,0)</f>
        <v>0</v>
      </c>
      <c r="BI426" s="219">
        <f>IF(N426="nulová",J426,0)</f>
        <v>0</v>
      </c>
      <c r="BJ426" s="20" t="s">
        <v>76</v>
      </c>
      <c r="BK426" s="219">
        <f>ROUND(I426*H426,2)</f>
        <v>0</v>
      </c>
      <c r="BL426" s="20" t="s">
        <v>180</v>
      </c>
      <c r="BM426" s="218" t="s">
        <v>1197</v>
      </c>
    </row>
    <row r="427" s="13" customFormat="1">
      <c r="A427" s="13"/>
      <c r="B427" s="220"/>
      <c r="C427" s="221"/>
      <c r="D427" s="222" t="s">
        <v>134</v>
      </c>
      <c r="E427" s="223" t="s">
        <v>19</v>
      </c>
      <c r="F427" s="224" t="s">
        <v>1198</v>
      </c>
      <c r="G427" s="221"/>
      <c r="H427" s="225">
        <v>42.399999999999999</v>
      </c>
      <c r="I427" s="226"/>
      <c r="J427" s="221"/>
      <c r="K427" s="221"/>
      <c r="L427" s="227"/>
      <c r="M427" s="228"/>
      <c r="N427" s="229"/>
      <c r="O427" s="229"/>
      <c r="P427" s="229"/>
      <c r="Q427" s="229"/>
      <c r="R427" s="229"/>
      <c r="S427" s="229"/>
      <c r="T427" s="230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31" t="s">
        <v>134</v>
      </c>
      <c r="AU427" s="231" t="s">
        <v>78</v>
      </c>
      <c r="AV427" s="13" t="s">
        <v>78</v>
      </c>
      <c r="AW427" s="13" t="s">
        <v>135</v>
      </c>
      <c r="AX427" s="13" t="s">
        <v>76</v>
      </c>
      <c r="AY427" s="231" t="s">
        <v>126</v>
      </c>
    </row>
    <row r="428" s="12" customFormat="1" ht="22.8" customHeight="1">
      <c r="A428" s="12"/>
      <c r="B428" s="191"/>
      <c r="C428" s="192"/>
      <c r="D428" s="193" t="s">
        <v>67</v>
      </c>
      <c r="E428" s="205" t="s">
        <v>1199</v>
      </c>
      <c r="F428" s="205" t="s">
        <v>1200</v>
      </c>
      <c r="G428" s="192"/>
      <c r="H428" s="192"/>
      <c r="I428" s="195"/>
      <c r="J428" s="206">
        <f>BK428</f>
        <v>0</v>
      </c>
      <c r="K428" s="192"/>
      <c r="L428" s="197"/>
      <c r="M428" s="198"/>
      <c r="N428" s="199"/>
      <c r="O428" s="199"/>
      <c r="P428" s="200">
        <f>SUM(P429:P436)</f>
        <v>0</v>
      </c>
      <c r="Q428" s="199"/>
      <c r="R428" s="200">
        <f>SUM(R429:R436)</f>
        <v>46.802340000000001</v>
      </c>
      <c r="S428" s="199"/>
      <c r="T428" s="201">
        <f>SUM(T429:T436)</f>
        <v>0</v>
      </c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R428" s="202" t="s">
        <v>78</v>
      </c>
      <c r="AT428" s="203" t="s">
        <v>67</v>
      </c>
      <c r="AU428" s="203" t="s">
        <v>76</v>
      </c>
      <c r="AY428" s="202" t="s">
        <v>126</v>
      </c>
      <c r="BK428" s="204">
        <f>SUM(BK429:BK436)</f>
        <v>0</v>
      </c>
    </row>
    <row r="429" s="2" customFormat="1" ht="16.5" customHeight="1">
      <c r="A429" s="41"/>
      <c r="B429" s="42"/>
      <c r="C429" s="207" t="s">
        <v>1201</v>
      </c>
      <c r="D429" s="207" t="s">
        <v>128</v>
      </c>
      <c r="E429" s="208" t="s">
        <v>926</v>
      </c>
      <c r="F429" s="209" t="s">
        <v>927</v>
      </c>
      <c r="G429" s="210" t="s">
        <v>240</v>
      </c>
      <c r="H429" s="211">
        <v>46.799999999999997</v>
      </c>
      <c r="I429" s="212"/>
      <c r="J429" s="213">
        <f>ROUND(I429*H429,2)</f>
        <v>0</v>
      </c>
      <c r="K429" s="209" t="s">
        <v>150</v>
      </c>
      <c r="L429" s="47"/>
      <c r="M429" s="214" t="s">
        <v>19</v>
      </c>
      <c r="N429" s="215" t="s">
        <v>39</v>
      </c>
      <c r="O429" s="87"/>
      <c r="P429" s="216">
        <f>O429*H429</f>
        <v>0</v>
      </c>
      <c r="Q429" s="216">
        <v>5.0000000000000002E-05</v>
      </c>
      <c r="R429" s="216">
        <f>Q429*H429</f>
        <v>0.0023400000000000001</v>
      </c>
      <c r="S429" s="216">
        <v>0</v>
      </c>
      <c r="T429" s="217">
        <f>S429*H429</f>
        <v>0</v>
      </c>
      <c r="U429" s="41"/>
      <c r="V429" s="41"/>
      <c r="W429" s="41"/>
      <c r="X429" s="41"/>
      <c r="Y429" s="41"/>
      <c r="Z429" s="41"/>
      <c r="AA429" s="41"/>
      <c r="AB429" s="41"/>
      <c r="AC429" s="41"/>
      <c r="AD429" s="41"/>
      <c r="AE429" s="41"/>
      <c r="AR429" s="218" t="s">
        <v>180</v>
      </c>
      <c r="AT429" s="218" t="s">
        <v>128</v>
      </c>
      <c r="AU429" s="218" t="s">
        <v>78</v>
      </c>
      <c r="AY429" s="20" t="s">
        <v>126</v>
      </c>
      <c r="BE429" s="219">
        <f>IF(N429="základní",J429,0)</f>
        <v>0</v>
      </c>
      <c r="BF429" s="219">
        <f>IF(N429="snížená",J429,0)</f>
        <v>0</v>
      </c>
      <c r="BG429" s="219">
        <f>IF(N429="zákl. přenesená",J429,0)</f>
        <v>0</v>
      </c>
      <c r="BH429" s="219">
        <f>IF(N429="sníž. přenesená",J429,0)</f>
        <v>0</v>
      </c>
      <c r="BI429" s="219">
        <f>IF(N429="nulová",J429,0)</f>
        <v>0</v>
      </c>
      <c r="BJ429" s="20" t="s">
        <v>76</v>
      </c>
      <c r="BK429" s="219">
        <f>ROUND(I429*H429,2)</f>
        <v>0</v>
      </c>
      <c r="BL429" s="20" t="s">
        <v>180</v>
      </c>
      <c r="BM429" s="218" t="s">
        <v>1202</v>
      </c>
    </row>
    <row r="430" s="2" customFormat="1">
      <c r="A430" s="41"/>
      <c r="B430" s="42"/>
      <c r="C430" s="43"/>
      <c r="D430" s="264" t="s">
        <v>152</v>
      </c>
      <c r="E430" s="43"/>
      <c r="F430" s="265" t="s">
        <v>929</v>
      </c>
      <c r="G430" s="43"/>
      <c r="H430" s="43"/>
      <c r="I430" s="266"/>
      <c r="J430" s="43"/>
      <c r="K430" s="43"/>
      <c r="L430" s="47"/>
      <c r="M430" s="267"/>
      <c r="N430" s="268"/>
      <c r="O430" s="87"/>
      <c r="P430" s="87"/>
      <c r="Q430" s="87"/>
      <c r="R430" s="87"/>
      <c r="S430" s="87"/>
      <c r="T430" s="88"/>
      <c r="U430" s="41"/>
      <c r="V430" s="41"/>
      <c r="W430" s="41"/>
      <c r="X430" s="41"/>
      <c r="Y430" s="41"/>
      <c r="Z430" s="41"/>
      <c r="AA430" s="41"/>
      <c r="AB430" s="41"/>
      <c r="AC430" s="41"/>
      <c r="AD430" s="41"/>
      <c r="AE430" s="41"/>
      <c r="AT430" s="20" t="s">
        <v>152</v>
      </c>
      <c r="AU430" s="20" t="s">
        <v>78</v>
      </c>
    </row>
    <row r="431" s="2" customFormat="1" ht="16.5" customHeight="1">
      <c r="A431" s="41"/>
      <c r="B431" s="42"/>
      <c r="C431" s="269" t="s">
        <v>460</v>
      </c>
      <c r="D431" s="269" t="s">
        <v>222</v>
      </c>
      <c r="E431" s="270" t="s">
        <v>1124</v>
      </c>
      <c r="F431" s="271" t="s">
        <v>1125</v>
      </c>
      <c r="G431" s="272" t="s">
        <v>240</v>
      </c>
      <c r="H431" s="273">
        <v>27.600000000000001</v>
      </c>
      <c r="I431" s="274"/>
      <c r="J431" s="275">
        <f>ROUND(I431*H431,2)</f>
        <v>0</v>
      </c>
      <c r="K431" s="271" t="s">
        <v>880</v>
      </c>
      <c r="L431" s="276"/>
      <c r="M431" s="277" t="s">
        <v>19</v>
      </c>
      <c r="N431" s="278" t="s">
        <v>39</v>
      </c>
      <c r="O431" s="87"/>
      <c r="P431" s="216">
        <f>O431*H431</f>
        <v>0</v>
      </c>
      <c r="Q431" s="216">
        <v>1</v>
      </c>
      <c r="R431" s="216">
        <f>Q431*H431</f>
        <v>27.600000000000001</v>
      </c>
      <c r="S431" s="216">
        <v>0</v>
      </c>
      <c r="T431" s="217">
        <f>S431*H431</f>
        <v>0</v>
      </c>
      <c r="U431" s="41"/>
      <c r="V431" s="41"/>
      <c r="W431" s="41"/>
      <c r="X431" s="41"/>
      <c r="Y431" s="41"/>
      <c r="Z431" s="41"/>
      <c r="AA431" s="41"/>
      <c r="AB431" s="41"/>
      <c r="AC431" s="41"/>
      <c r="AD431" s="41"/>
      <c r="AE431" s="41"/>
      <c r="AR431" s="218" t="s">
        <v>241</v>
      </c>
      <c r="AT431" s="218" t="s">
        <v>222</v>
      </c>
      <c r="AU431" s="218" t="s">
        <v>78</v>
      </c>
      <c r="AY431" s="20" t="s">
        <v>126</v>
      </c>
      <c r="BE431" s="219">
        <f>IF(N431="základní",J431,0)</f>
        <v>0</v>
      </c>
      <c r="BF431" s="219">
        <f>IF(N431="snížená",J431,0)</f>
        <v>0</v>
      </c>
      <c r="BG431" s="219">
        <f>IF(N431="zákl. přenesená",J431,0)</f>
        <v>0</v>
      </c>
      <c r="BH431" s="219">
        <f>IF(N431="sníž. přenesená",J431,0)</f>
        <v>0</v>
      </c>
      <c r="BI431" s="219">
        <f>IF(N431="nulová",J431,0)</f>
        <v>0</v>
      </c>
      <c r="BJ431" s="20" t="s">
        <v>76</v>
      </c>
      <c r="BK431" s="219">
        <f>ROUND(I431*H431,2)</f>
        <v>0</v>
      </c>
      <c r="BL431" s="20" t="s">
        <v>180</v>
      </c>
      <c r="BM431" s="218" t="s">
        <v>1203</v>
      </c>
    </row>
    <row r="432" s="13" customFormat="1">
      <c r="A432" s="13"/>
      <c r="B432" s="220"/>
      <c r="C432" s="221"/>
      <c r="D432" s="222" t="s">
        <v>134</v>
      </c>
      <c r="E432" s="223" t="s">
        <v>19</v>
      </c>
      <c r="F432" s="224" t="s">
        <v>1204</v>
      </c>
      <c r="G432" s="221"/>
      <c r="H432" s="225">
        <v>27.600000000000001</v>
      </c>
      <c r="I432" s="226"/>
      <c r="J432" s="221"/>
      <c r="K432" s="221"/>
      <c r="L432" s="227"/>
      <c r="M432" s="228"/>
      <c r="N432" s="229"/>
      <c r="O432" s="229"/>
      <c r="P432" s="229"/>
      <c r="Q432" s="229"/>
      <c r="R432" s="229"/>
      <c r="S432" s="229"/>
      <c r="T432" s="230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31" t="s">
        <v>134</v>
      </c>
      <c r="AU432" s="231" t="s">
        <v>78</v>
      </c>
      <c r="AV432" s="13" t="s">
        <v>78</v>
      </c>
      <c r="AW432" s="13" t="s">
        <v>135</v>
      </c>
      <c r="AX432" s="13" t="s">
        <v>76</v>
      </c>
      <c r="AY432" s="231" t="s">
        <v>126</v>
      </c>
    </row>
    <row r="433" s="2" customFormat="1" ht="24.15" customHeight="1">
      <c r="A433" s="41"/>
      <c r="B433" s="42"/>
      <c r="C433" s="269" t="s">
        <v>1205</v>
      </c>
      <c r="D433" s="269" t="s">
        <v>222</v>
      </c>
      <c r="E433" s="270" t="s">
        <v>883</v>
      </c>
      <c r="F433" s="271" t="s">
        <v>884</v>
      </c>
      <c r="G433" s="272" t="s">
        <v>240</v>
      </c>
      <c r="H433" s="273">
        <v>18</v>
      </c>
      <c r="I433" s="274"/>
      <c r="J433" s="275">
        <f>ROUND(I433*H433,2)</f>
        <v>0</v>
      </c>
      <c r="K433" s="271" t="s">
        <v>880</v>
      </c>
      <c r="L433" s="276"/>
      <c r="M433" s="277" t="s">
        <v>19</v>
      </c>
      <c r="N433" s="278" t="s">
        <v>39</v>
      </c>
      <c r="O433" s="87"/>
      <c r="P433" s="216">
        <f>O433*H433</f>
        <v>0</v>
      </c>
      <c r="Q433" s="216">
        <v>1</v>
      </c>
      <c r="R433" s="216">
        <f>Q433*H433</f>
        <v>18</v>
      </c>
      <c r="S433" s="216">
        <v>0</v>
      </c>
      <c r="T433" s="217">
        <f>S433*H433</f>
        <v>0</v>
      </c>
      <c r="U433" s="41"/>
      <c r="V433" s="41"/>
      <c r="W433" s="41"/>
      <c r="X433" s="41"/>
      <c r="Y433" s="41"/>
      <c r="Z433" s="41"/>
      <c r="AA433" s="41"/>
      <c r="AB433" s="41"/>
      <c r="AC433" s="41"/>
      <c r="AD433" s="41"/>
      <c r="AE433" s="41"/>
      <c r="AR433" s="218" t="s">
        <v>241</v>
      </c>
      <c r="AT433" s="218" t="s">
        <v>222</v>
      </c>
      <c r="AU433" s="218" t="s">
        <v>78</v>
      </c>
      <c r="AY433" s="20" t="s">
        <v>126</v>
      </c>
      <c r="BE433" s="219">
        <f>IF(N433="základní",J433,0)</f>
        <v>0</v>
      </c>
      <c r="BF433" s="219">
        <f>IF(N433="snížená",J433,0)</f>
        <v>0</v>
      </c>
      <c r="BG433" s="219">
        <f>IF(N433="zákl. přenesená",J433,0)</f>
        <v>0</v>
      </c>
      <c r="BH433" s="219">
        <f>IF(N433="sníž. přenesená",J433,0)</f>
        <v>0</v>
      </c>
      <c r="BI433" s="219">
        <f>IF(N433="nulová",J433,0)</f>
        <v>0</v>
      </c>
      <c r="BJ433" s="20" t="s">
        <v>76</v>
      </c>
      <c r="BK433" s="219">
        <f>ROUND(I433*H433,2)</f>
        <v>0</v>
      </c>
      <c r="BL433" s="20" t="s">
        <v>180</v>
      </c>
      <c r="BM433" s="218" t="s">
        <v>1206</v>
      </c>
    </row>
    <row r="434" s="13" customFormat="1">
      <c r="A434" s="13"/>
      <c r="B434" s="220"/>
      <c r="C434" s="221"/>
      <c r="D434" s="222" t="s">
        <v>134</v>
      </c>
      <c r="E434" s="223" t="s">
        <v>19</v>
      </c>
      <c r="F434" s="224" t="s">
        <v>1207</v>
      </c>
      <c r="G434" s="221"/>
      <c r="H434" s="225">
        <v>18</v>
      </c>
      <c r="I434" s="226"/>
      <c r="J434" s="221"/>
      <c r="K434" s="221"/>
      <c r="L434" s="227"/>
      <c r="M434" s="228"/>
      <c r="N434" s="229"/>
      <c r="O434" s="229"/>
      <c r="P434" s="229"/>
      <c r="Q434" s="229"/>
      <c r="R434" s="229"/>
      <c r="S434" s="229"/>
      <c r="T434" s="230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31" t="s">
        <v>134</v>
      </c>
      <c r="AU434" s="231" t="s">
        <v>78</v>
      </c>
      <c r="AV434" s="13" t="s">
        <v>78</v>
      </c>
      <c r="AW434" s="13" t="s">
        <v>135</v>
      </c>
      <c r="AX434" s="13" t="s">
        <v>76</v>
      </c>
      <c r="AY434" s="231" t="s">
        <v>126</v>
      </c>
    </row>
    <row r="435" s="2" customFormat="1" ht="24.15" customHeight="1">
      <c r="A435" s="41"/>
      <c r="B435" s="42"/>
      <c r="C435" s="269" t="s">
        <v>467</v>
      </c>
      <c r="D435" s="269" t="s">
        <v>222</v>
      </c>
      <c r="E435" s="270" t="s">
        <v>889</v>
      </c>
      <c r="F435" s="271" t="s">
        <v>890</v>
      </c>
      <c r="G435" s="272" t="s">
        <v>240</v>
      </c>
      <c r="H435" s="273">
        <v>1.2</v>
      </c>
      <c r="I435" s="274"/>
      <c r="J435" s="275">
        <f>ROUND(I435*H435,2)</f>
        <v>0</v>
      </c>
      <c r="K435" s="271" t="s">
        <v>880</v>
      </c>
      <c r="L435" s="276"/>
      <c r="M435" s="277" t="s">
        <v>19</v>
      </c>
      <c r="N435" s="278" t="s">
        <v>39</v>
      </c>
      <c r="O435" s="87"/>
      <c r="P435" s="216">
        <f>O435*H435</f>
        <v>0</v>
      </c>
      <c r="Q435" s="216">
        <v>1</v>
      </c>
      <c r="R435" s="216">
        <f>Q435*H435</f>
        <v>1.2</v>
      </c>
      <c r="S435" s="216">
        <v>0</v>
      </c>
      <c r="T435" s="217">
        <f>S435*H435</f>
        <v>0</v>
      </c>
      <c r="U435" s="41"/>
      <c r="V435" s="41"/>
      <c r="W435" s="41"/>
      <c r="X435" s="41"/>
      <c r="Y435" s="41"/>
      <c r="Z435" s="41"/>
      <c r="AA435" s="41"/>
      <c r="AB435" s="41"/>
      <c r="AC435" s="41"/>
      <c r="AD435" s="41"/>
      <c r="AE435" s="41"/>
      <c r="AR435" s="218" t="s">
        <v>241</v>
      </c>
      <c r="AT435" s="218" t="s">
        <v>222</v>
      </c>
      <c r="AU435" s="218" t="s">
        <v>78</v>
      </c>
      <c r="AY435" s="20" t="s">
        <v>126</v>
      </c>
      <c r="BE435" s="219">
        <f>IF(N435="základní",J435,0)</f>
        <v>0</v>
      </c>
      <c r="BF435" s="219">
        <f>IF(N435="snížená",J435,0)</f>
        <v>0</v>
      </c>
      <c r="BG435" s="219">
        <f>IF(N435="zákl. přenesená",J435,0)</f>
        <v>0</v>
      </c>
      <c r="BH435" s="219">
        <f>IF(N435="sníž. přenesená",J435,0)</f>
        <v>0</v>
      </c>
      <c r="BI435" s="219">
        <f>IF(N435="nulová",J435,0)</f>
        <v>0</v>
      </c>
      <c r="BJ435" s="20" t="s">
        <v>76</v>
      </c>
      <c r="BK435" s="219">
        <f>ROUND(I435*H435,2)</f>
        <v>0</v>
      </c>
      <c r="BL435" s="20" t="s">
        <v>180</v>
      </c>
      <c r="BM435" s="218" t="s">
        <v>1208</v>
      </c>
    </row>
    <row r="436" s="13" customFormat="1">
      <c r="A436" s="13"/>
      <c r="B436" s="220"/>
      <c r="C436" s="221"/>
      <c r="D436" s="222" t="s">
        <v>134</v>
      </c>
      <c r="E436" s="223" t="s">
        <v>19</v>
      </c>
      <c r="F436" s="224" t="s">
        <v>1209</v>
      </c>
      <c r="G436" s="221"/>
      <c r="H436" s="225">
        <v>1.2</v>
      </c>
      <c r="I436" s="226"/>
      <c r="J436" s="221"/>
      <c r="K436" s="221"/>
      <c r="L436" s="227"/>
      <c r="M436" s="228"/>
      <c r="N436" s="229"/>
      <c r="O436" s="229"/>
      <c r="P436" s="229"/>
      <c r="Q436" s="229"/>
      <c r="R436" s="229"/>
      <c r="S436" s="229"/>
      <c r="T436" s="230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31" t="s">
        <v>134</v>
      </c>
      <c r="AU436" s="231" t="s">
        <v>78</v>
      </c>
      <c r="AV436" s="13" t="s">
        <v>78</v>
      </c>
      <c r="AW436" s="13" t="s">
        <v>135</v>
      </c>
      <c r="AX436" s="13" t="s">
        <v>76</v>
      </c>
      <c r="AY436" s="231" t="s">
        <v>126</v>
      </c>
    </row>
    <row r="437" s="12" customFormat="1" ht="22.8" customHeight="1">
      <c r="A437" s="12"/>
      <c r="B437" s="191"/>
      <c r="C437" s="192"/>
      <c r="D437" s="193" t="s">
        <v>67</v>
      </c>
      <c r="E437" s="205" t="s">
        <v>1210</v>
      </c>
      <c r="F437" s="205" t="s">
        <v>1211</v>
      </c>
      <c r="G437" s="192"/>
      <c r="H437" s="192"/>
      <c r="I437" s="195"/>
      <c r="J437" s="206">
        <f>BK437</f>
        <v>0</v>
      </c>
      <c r="K437" s="192"/>
      <c r="L437" s="197"/>
      <c r="M437" s="198"/>
      <c r="N437" s="199"/>
      <c r="O437" s="199"/>
      <c r="P437" s="200">
        <f>SUM(P438:P443)</f>
        <v>0</v>
      </c>
      <c r="Q437" s="199"/>
      <c r="R437" s="200">
        <f>SUM(R438:R443)</f>
        <v>11.700818999999999</v>
      </c>
      <c r="S437" s="199"/>
      <c r="T437" s="201">
        <f>SUM(T438:T443)</f>
        <v>0</v>
      </c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R437" s="202" t="s">
        <v>78</v>
      </c>
      <c r="AT437" s="203" t="s">
        <v>67</v>
      </c>
      <c r="AU437" s="203" t="s">
        <v>76</v>
      </c>
      <c r="AY437" s="202" t="s">
        <v>126</v>
      </c>
      <c r="BK437" s="204">
        <f>SUM(BK438:BK443)</f>
        <v>0</v>
      </c>
    </row>
    <row r="438" s="2" customFormat="1" ht="16.5" customHeight="1">
      <c r="A438" s="41"/>
      <c r="B438" s="42"/>
      <c r="C438" s="207" t="s">
        <v>1212</v>
      </c>
      <c r="D438" s="207" t="s">
        <v>128</v>
      </c>
      <c r="E438" s="208" t="s">
        <v>1136</v>
      </c>
      <c r="F438" s="209" t="s">
        <v>1137</v>
      </c>
      <c r="G438" s="210" t="s">
        <v>240</v>
      </c>
      <c r="H438" s="211">
        <v>11.699999999999999</v>
      </c>
      <c r="I438" s="212"/>
      <c r="J438" s="213">
        <f>ROUND(I438*H438,2)</f>
        <v>0</v>
      </c>
      <c r="K438" s="209" t="s">
        <v>150</v>
      </c>
      <c r="L438" s="47"/>
      <c r="M438" s="214" t="s">
        <v>19</v>
      </c>
      <c r="N438" s="215" t="s">
        <v>39</v>
      </c>
      <c r="O438" s="87"/>
      <c r="P438" s="216">
        <f>O438*H438</f>
        <v>0</v>
      </c>
      <c r="Q438" s="216">
        <v>6.9999999999999994E-05</v>
      </c>
      <c r="R438" s="216">
        <f>Q438*H438</f>
        <v>0.00081899999999999985</v>
      </c>
      <c r="S438" s="216">
        <v>0</v>
      </c>
      <c r="T438" s="217">
        <f>S438*H438</f>
        <v>0</v>
      </c>
      <c r="U438" s="41"/>
      <c r="V438" s="41"/>
      <c r="W438" s="41"/>
      <c r="X438" s="41"/>
      <c r="Y438" s="41"/>
      <c r="Z438" s="41"/>
      <c r="AA438" s="41"/>
      <c r="AB438" s="41"/>
      <c r="AC438" s="41"/>
      <c r="AD438" s="41"/>
      <c r="AE438" s="41"/>
      <c r="AR438" s="218" t="s">
        <v>180</v>
      </c>
      <c r="AT438" s="218" t="s">
        <v>128</v>
      </c>
      <c r="AU438" s="218" t="s">
        <v>78</v>
      </c>
      <c r="AY438" s="20" t="s">
        <v>126</v>
      </c>
      <c r="BE438" s="219">
        <f>IF(N438="základní",J438,0)</f>
        <v>0</v>
      </c>
      <c r="BF438" s="219">
        <f>IF(N438="snížená",J438,0)</f>
        <v>0</v>
      </c>
      <c r="BG438" s="219">
        <f>IF(N438="zákl. přenesená",J438,0)</f>
        <v>0</v>
      </c>
      <c r="BH438" s="219">
        <f>IF(N438="sníž. přenesená",J438,0)</f>
        <v>0</v>
      </c>
      <c r="BI438" s="219">
        <f>IF(N438="nulová",J438,0)</f>
        <v>0</v>
      </c>
      <c r="BJ438" s="20" t="s">
        <v>76</v>
      </c>
      <c r="BK438" s="219">
        <f>ROUND(I438*H438,2)</f>
        <v>0</v>
      </c>
      <c r="BL438" s="20" t="s">
        <v>180</v>
      </c>
      <c r="BM438" s="218" t="s">
        <v>1213</v>
      </c>
    </row>
    <row r="439" s="2" customFormat="1">
      <c r="A439" s="41"/>
      <c r="B439" s="42"/>
      <c r="C439" s="43"/>
      <c r="D439" s="264" t="s">
        <v>152</v>
      </c>
      <c r="E439" s="43"/>
      <c r="F439" s="265" t="s">
        <v>1139</v>
      </c>
      <c r="G439" s="43"/>
      <c r="H439" s="43"/>
      <c r="I439" s="266"/>
      <c r="J439" s="43"/>
      <c r="K439" s="43"/>
      <c r="L439" s="47"/>
      <c r="M439" s="267"/>
      <c r="N439" s="268"/>
      <c r="O439" s="87"/>
      <c r="P439" s="87"/>
      <c r="Q439" s="87"/>
      <c r="R439" s="87"/>
      <c r="S439" s="87"/>
      <c r="T439" s="88"/>
      <c r="U439" s="41"/>
      <c r="V439" s="41"/>
      <c r="W439" s="41"/>
      <c r="X439" s="41"/>
      <c r="Y439" s="41"/>
      <c r="Z439" s="41"/>
      <c r="AA439" s="41"/>
      <c r="AB439" s="41"/>
      <c r="AC439" s="41"/>
      <c r="AD439" s="41"/>
      <c r="AE439" s="41"/>
      <c r="AT439" s="20" t="s">
        <v>152</v>
      </c>
      <c r="AU439" s="20" t="s">
        <v>78</v>
      </c>
    </row>
    <row r="440" s="2" customFormat="1" ht="24.15" customHeight="1">
      <c r="A440" s="41"/>
      <c r="B440" s="42"/>
      <c r="C440" s="269" t="s">
        <v>471</v>
      </c>
      <c r="D440" s="269" t="s">
        <v>222</v>
      </c>
      <c r="E440" s="270" t="s">
        <v>889</v>
      </c>
      <c r="F440" s="271" t="s">
        <v>890</v>
      </c>
      <c r="G440" s="272" t="s">
        <v>240</v>
      </c>
      <c r="H440" s="273">
        <v>11.699999999999999</v>
      </c>
      <c r="I440" s="274"/>
      <c r="J440" s="275">
        <f>ROUND(I440*H440,2)</f>
        <v>0</v>
      </c>
      <c r="K440" s="271" t="s">
        <v>880</v>
      </c>
      <c r="L440" s="276"/>
      <c r="M440" s="277" t="s">
        <v>19</v>
      </c>
      <c r="N440" s="278" t="s">
        <v>39</v>
      </c>
      <c r="O440" s="87"/>
      <c r="P440" s="216">
        <f>O440*H440</f>
        <v>0</v>
      </c>
      <c r="Q440" s="216">
        <v>1</v>
      </c>
      <c r="R440" s="216">
        <f>Q440*H440</f>
        <v>11.699999999999999</v>
      </c>
      <c r="S440" s="216">
        <v>0</v>
      </c>
      <c r="T440" s="217">
        <f>S440*H440</f>
        <v>0</v>
      </c>
      <c r="U440" s="41"/>
      <c r="V440" s="41"/>
      <c r="W440" s="41"/>
      <c r="X440" s="41"/>
      <c r="Y440" s="41"/>
      <c r="Z440" s="41"/>
      <c r="AA440" s="41"/>
      <c r="AB440" s="41"/>
      <c r="AC440" s="41"/>
      <c r="AD440" s="41"/>
      <c r="AE440" s="41"/>
      <c r="AR440" s="218" t="s">
        <v>241</v>
      </c>
      <c r="AT440" s="218" t="s">
        <v>222</v>
      </c>
      <c r="AU440" s="218" t="s">
        <v>78</v>
      </c>
      <c r="AY440" s="20" t="s">
        <v>126</v>
      </c>
      <c r="BE440" s="219">
        <f>IF(N440="základní",J440,0)</f>
        <v>0</v>
      </c>
      <c r="BF440" s="219">
        <f>IF(N440="snížená",J440,0)</f>
        <v>0</v>
      </c>
      <c r="BG440" s="219">
        <f>IF(N440="zákl. přenesená",J440,0)</f>
        <v>0</v>
      </c>
      <c r="BH440" s="219">
        <f>IF(N440="sníž. přenesená",J440,0)</f>
        <v>0</v>
      </c>
      <c r="BI440" s="219">
        <f>IF(N440="nulová",J440,0)</f>
        <v>0</v>
      </c>
      <c r="BJ440" s="20" t="s">
        <v>76</v>
      </c>
      <c r="BK440" s="219">
        <f>ROUND(I440*H440,2)</f>
        <v>0</v>
      </c>
      <c r="BL440" s="20" t="s">
        <v>180</v>
      </c>
      <c r="BM440" s="218" t="s">
        <v>1214</v>
      </c>
    </row>
    <row r="441" s="13" customFormat="1">
      <c r="A441" s="13"/>
      <c r="B441" s="220"/>
      <c r="C441" s="221"/>
      <c r="D441" s="222" t="s">
        <v>134</v>
      </c>
      <c r="E441" s="223" t="s">
        <v>19</v>
      </c>
      <c r="F441" s="224" t="s">
        <v>1215</v>
      </c>
      <c r="G441" s="221"/>
      <c r="H441" s="225">
        <v>2.7000000000000002</v>
      </c>
      <c r="I441" s="226"/>
      <c r="J441" s="221"/>
      <c r="K441" s="221"/>
      <c r="L441" s="227"/>
      <c r="M441" s="228"/>
      <c r="N441" s="229"/>
      <c r="O441" s="229"/>
      <c r="P441" s="229"/>
      <c r="Q441" s="229"/>
      <c r="R441" s="229"/>
      <c r="S441" s="229"/>
      <c r="T441" s="230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231" t="s">
        <v>134</v>
      </c>
      <c r="AU441" s="231" t="s">
        <v>78</v>
      </c>
      <c r="AV441" s="13" t="s">
        <v>78</v>
      </c>
      <c r="AW441" s="13" t="s">
        <v>135</v>
      </c>
      <c r="AX441" s="13" t="s">
        <v>68</v>
      </c>
      <c r="AY441" s="231" t="s">
        <v>126</v>
      </c>
    </row>
    <row r="442" s="13" customFormat="1">
      <c r="A442" s="13"/>
      <c r="B442" s="220"/>
      <c r="C442" s="221"/>
      <c r="D442" s="222" t="s">
        <v>134</v>
      </c>
      <c r="E442" s="223" t="s">
        <v>19</v>
      </c>
      <c r="F442" s="224" t="s">
        <v>1216</v>
      </c>
      <c r="G442" s="221"/>
      <c r="H442" s="225">
        <v>9</v>
      </c>
      <c r="I442" s="226"/>
      <c r="J442" s="221"/>
      <c r="K442" s="221"/>
      <c r="L442" s="227"/>
      <c r="M442" s="228"/>
      <c r="N442" s="229"/>
      <c r="O442" s="229"/>
      <c r="P442" s="229"/>
      <c r="Q442" s="229"/>
      <c r="R442" s="229"/>
      <c r="S442" s="229"/>
      <c r="T442" s="230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31" t="s">
        <v>134</v>
      </c>
      <c r="AU442" s="231" t="s">
        <v>78</v>
      </c>
      <c r="AV442" s="13" t="s">
        <v>78</v>
      </c>
      <c r="AW442" s="13" t="s">
        <v>135</v>
      </c>
      <c r="AX442" s="13" t="s">
        <v>68</v>
      </c>
      <c r="AY442" s="231" t="s">
        <v>126</v>
      </c>
    </row>
    <row r="443" s="16" customFormat="1">
      <c r="A443" s="16"/>
      <c r="B443" s="253"/>
      <c r="C443" s="254"/>
      <c r="D443" s="222" t="s">
        <v>134</v>
      </c>
      <c r="E443" s="255" t="s">
        <v>19</v>
      </c>
      <c r="F443" s="256" t="s">
        <v>139</v>
      </c>
      <c r="G443" s="254"/>
      <c r="H443" s="257">
        <v>11.699999999999999</v>
      </c>
      <c r="I443" s="258"/>
      <c r="J443" s="254"/>
      <c r="K443" s="254"/>
      <c r="L443" s="259"/>
      <c r="M443" s="260"/>
      <c r="N443" s="261"/>
      <c r="O443" s="261"/>
      <c r="P443" s="261"/>
      <c r="Q443" s="261"/>
      <c r="R443" s="261"/>
      <c r="S443" s="261"/>
      <c r="T443" s="262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T443" s="263" t="s">
        <v>134</v>
      </c>
      <c r="AU443" s="263" t="s">
        <v>78</v>
      </c>
      <c r="AV443" s="16" t="s">
        <v>133</v>
      </c>
      <c r="AW443" s="16" t="s">
        <v>135</v>
      </c>
      <c r="AX443" s="16" t="s">
        <v>76</v>
      </c>
      <c r="AY443" s="263" t="s">
        <v>126</v>
      </c>
    </row>
    <row r="444" s="12" customFormat="1" ht="22.8" customHeight="1">
      <c r="A444" s="12"/>
      <c r="B444" s="191"/>
      <c r="C444" s="192"/>
      <c r="D444" s="193" t="s">
        <v>67</v>
      </c>
      <c r="E444" s="205" t="s">
        <v>1217</v>
      </c>
      <c r="F444" s="205" t="s">
        <v>1218</v>
      </c>
      <c r="G444" s="192"/>
      <c r="H444" s="192"/>
      <c r="I444" s="195"/>
      <c r="J444" s="206">
        <f>BK444</f>
        <v>0</v>
      </c>
      <c r="K444" s="192"/>
      <c r="L444" s="197"/>
      <c r="M444" s="198"/>
      <c r="N444" s="199"/>
      <c r="O444" s="199"/>
      <c r="P444" s="200">
        <f>SUM(P445:P467)</f>
        <v>0</v>
      </c>
      <c r="Q444" s="199"/>
      <c r="R444" s="200">
        <f>SUM(R445:R467)</f>
        <v>115.20205064000001</v>
      </c>
      <c r="S444" s="199"/>
      <c r="T444" s="201">
        <f>SUM(T445:T467)</f>
        <v>0.073499999999999996</v>
      </c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R444" s="202" t="s">
        <v>78</v>
      </c>
      <c r="AT444" s="203" t="s">
        <v>67</v>
      </c>
      <c r="AU444" s="203" t="s">
        <v>76</v>
      </c>
      <c r="AY444" s="202" t="s">
        <v>126</v>
      </c>
      <c r="BK444" s="204">
        <f>SUM(BK445:BK467)</f>
        <v>0</v>
      </c>
    </row>
    <row r="445" s="2" customFormat="1" ht="16.5" customHeight="1">
      <c r="A445" s="41"/>
      <c r="B445" s="42"/>
      <c r="C445" s="207" t="s">
        <v>1219</v>
      </c>
      <c r="D445" s="207" t="s">
        <v>128</v>
      </c>
      <c r="E445" s="208" t="s">
        <v>1220</v>
      </c>
      <c r="F445" s="209" t="s">
        <v>1221</v>
      </c>
      <c r="G445" s="210" t="s">
        <v>240</v>
      </c>
      <c r="H445" s="211">
        <v>110.952</v>
      </c>
      <c r="I445" s="212"/>
      <c r="J445" s="213">
        <f>ROUND(I445*H445,2)</f>
        <v>0</v>
      </c>
      <c r="K445" s="209" t="s">
        <v>150</v>
      </c>
      <c r="L445" s="47"/>
      <c r="M445" s="214" t="s">
        <v>19</v>
      </c>
      <c r="N445" s="215" t="s">
        <v>39</v>
      </c>
      <c r="O445" s="87"/>
      <c r="P445" s="216">
        <f>O445*H445</f>
        <v>0</v>
      </c>
      <c r="Q445" s="216">
        <v>6.9999999999999994E-05</v>
      </c>
      <c r="R445" s="216">
        <f>Q445*H445</f>
        <v>0.0077666399999999991</v>
      </c>
      <c r="S445" s="216">
        <v>0</v>
      </c>
      <c r="T445" s="217">
        <f>S445*H445</f>
        <v>0</v>
      </c>
      <c r="U445" s="41"/>
      <c r="V445" s="41"/>
      <c r="W445" s="41"/>
      <c r="X445" s="41"/>
      <c r="Y445" s="41"/>
      <c r="Z445" s="41"/>
      <c r="AA445" s="41"/>
      <c r="AB445" s="41"/>
      <c r="AC445" s="41"/>
      <c r="AD445" s="41"/>
      <c r="AE445" s="41"/>
      <c r="AR445" s="218" t="s">
        <v>180</v>
      </c>
      <c r="AT445" s="218" t="s">
        <v>128</v>
      </c>
      <c r="AU445" s="218" t="s">
        <v>78</v>
      </c>
      <c r="AY445" s="20" t="s">
        <v>126</v>
      </c>
      <c r="BE445" s="219">
        <f>IF(N445="základní",J445,0)</f>
        <v>0</v>
      </c>
      <c r="BF445" s="219">
        <f>IF(N445="snížená",J445,0)</f>
        <v>0</v>
      </c>
      <c r="BG445" s="219">
        <f>IF(N445="zákl. přenesená",J445,0)</f>
        <v>0</v>
      </c>
      <c r="BH445" s="219">
        <f>IF(N445="sníž. přenesená",J445,0)</f>
        <v>0</v>
      </c>
      <c r="BI445" s="219">
        <f>IF(N445="nulová",J445,0)</f>
        <v>0</v>
      </c>
      <c r="BJ445" s="20" t="s">
        <v>76</v>
      </c>
      <c r="BK445" s="219">
        <f>ROUND(I445*H445,2)</f>
        <v>0</v>
      </c>
      <c r="BL445" s="20" t="s">
        <v>180</v>
      </c>
      <c r="BM445" s="218" t="s">
        <v>1222</v>
      </c>
    </row>
    <row r="446" s="2" customFormat="1">
      <c r="A446" s="41"/>
      <c r="B446" s="42"/>
      <c r="C446" s="43"/>
      <c r="D446" s="264" t="s">
        <v>152</v>
      </c>
      <c r="E446" s="43"/>
      <c r="F446" s="265" t="s">
        <v>1223</v>
      </c>
      <c r="G446" s="43"/>
      <c r="H446" s="43"/>
      <c r="I446" s="266"/>
      <c r="J446" s="43"/>
      <c r="K446" s="43"/>
      <c r="L446" s="47"/>
      <c r="M446" s="267"/>
      <c r="N446" s="268"/>
      <c r="O446" s="87"/>
      <c r="P446" s="87"/>
      <c r="Q446" s="87"/>
      <c r="R446" s="87"/>
      <c r="S446" s="87"/>
      <c r="T446" s="88"/>
      <c r="U446" s="41"/>
      <c r="V446" s="41"/>
      <c r="W446" s="41"/>
      <c r="X446" s="41"/>
      <c r="Y446" s="41"/>
      <c r="Z446" s="41"/>
      <c r="AA446" s="41"/>
      <c r="AB446" s="41"/>
      <c r="AC446" s="41"/>
      <c r="AD446" s="41"/>
      <c r="AE446" s="41"/>
      <c r="AT446" s="20" t="s">
        <v>152</v>
      </c>
      <c r="AU446" s="20" t="s">
        <v>78</v>
      </c>
    </row>
    <row r="447" s="13" customFormat="1">
      <c r="A447" s="13"/>
      <c r="B447" s="220"/>
      <c r="C447" s="221"/>
      <c r="D447" s="222" t="s">
        <v>134</v>
      </c>
      <c r="E447" s="223" t="s">
        <v>19</v>
      </c>
      <c r="F447" s="224" t="s">
        <v>1224</v>
      </c>
      <c r="G447" s="221"/>
      <c r="H447" s="225">
        <v>68.400000000000006</v>
      </c>
      <c r="I447" s="226"/>
      <c r="J447" s="221"/>
      <c r="K447" s="221"/>
      <c r="L447" s="227"/>
      <c r="M447" s="228"/>
      <c r="N447" s="229"/>
      <c r="O447" s="229"/>
      <c r="P447" s="229"/>
      <c r="Q447" s="229"/>
      <c r="R447" s="229"/>
      <c r="S447" s="229"/>
      <c r="T447" s="230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31" t="s">
        <v>134</v>
      </c>
      <c r="AU447" s="231" t="s">
        <v>78</v>
      </c>
      <c r="AV447" s="13" t="s">
        <v>78</v>
      </c>
      <c r="AW447" s="13" t="s">
        <v>135</v>
      </c>
      <c r="AX447" s="13" t="s">
        <v>68</v>
      </c>
      <c r="AY447" s="231" t="s">
        <v>126</v>
      </c>
    </row>
    <row r="448" s="13" customFormat="1">
      <c r="A448" s="13"/>
      <c r="B448" s="220"/>
      <c r="C448" s="221"/>
      <c r="D448" s="222" t="s">
        <v>134</v>
      </c>
      <c r="E448" s="223" t="s">
        <v>19</v>
      </c>
      <c r="F448" s="224" t="s">
        <v>1225</v>
      </c>
      <c r="G448" s="221"/>
      <c r="H448" s="225">
        <v>1.2</v>
      </c>
      <c r="I448" s="226"/>
      <c r="J448" s="221"/>
      <c r="K448" s="221"/>
      <c r="L448" s="227"/>
      <c r="M448" s="228"/>
      <c r="N448" s="229"/>
      <c r="O448" s="229"/>
      <c r="P448" s="229"/>
      <c r="Q448" s="229"/>
      <c r="R448" s="229"/>
      <c r="S448" s="229"/>
      <c r="T448" s="230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31" t="s">
        <v>134</v>
      </c>
      <c r="AU448" s="231" t="s">
        <v>78</v>
      </c>
      <c r="AV448" s="13" t="s">
        <v>78</v>
      </c>
      <c r="AW448" s="13" t="s">
        <v>135</v>
      </c>
      <c r="AX448" s="13" t="s">
        <v>68</v>
      </c>
      <c r="AY448" s="231" t="s">
        <v>126</v>
      </c>
    </row>
    <row r="449" s="13" customFormat="1">
      <c r="A449" s="13"/>
      <c r="B449" s="220"/>
      <c r="C449" s="221"/>
      <c r="D449" s="222" t="s">
        <v>134</v>
      </c>
      <c r="E449" s="223" t="s">
        <v>19</v>
      </c>
      <c r="F449" s="224" t="s">
        <v>1226</v>
      </c>
      <c r="G449" s="221"/>
      <c r="H449" s="225">
        <v>4.4800000000000004</v>
      </c>
      <c r="I449" s="226"/>
      <c r="J449" s="221"/>
      <c r="K449" s="221"/>
      <c r="L449" s="227"/>
      <c r="M449" s="228"/>
      <c r="N449" s="229"/>
      <c r="O449" s="229"/>
      <c r="P449" s="229"/>
      <c r="Q449" s="229"/>
      <c r="R449" s="229"/>
      <c r="S449" s="229"/>
      <c r="T449" s="230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31" t="s">
        <v>134</v>
      </c>
      <c r="AU449" s="231" t="s">
        <v>78</v>
      </c>
      <c r="AV449" s="13" t="s">
        <v>78</v>
      </c>
      <c r="AW449" s="13" t="s">
        <v>135</v>
      </c>
      <c r="AX449" s="13" t="s">
        <v>68</v>
      </c>
      <c r="AY449" s="231" t="s">
        <v>126</v>
      </c>
    </row>
    <row r="450" s="13" customFormat="1">
      <c r="A450" s="13"/>
      <c r="B450" s="220"/>
      <c r="C450" s="221"/>
      <c r="D450" s="222" t="s">
        <v>134</v>
      </c>
      <c r="E450" s="223" t="s">
        <v>19</v>
      </c>
      <c r="F450" s="224" t="s">
        <v>1227</v>
      </c>
      <c r="G450" s="221"/>
      <c r="H450" s="225">
        <v>0.071999999999999995</v>
      </c>
      <c r="I450" s="226"/>
      <c r="J450" s="221"/>
      <c r="K450" s="221"/>
      <c r="L450" s="227"/>
      <c r="M450" s="228"/>
      <c r="N450" s="229"/>
      <c r="O450" s="229"/>
      <c r="P450" s="229"/>
      <c r="Q450" s="229"/>
      <c r="R450" s="229"/>
      <c r="S450" s="229"/>
      <c r="T450" s="230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31" t="s">
        <v>134</v>
      </c>
      <c r="AU450" s="231" t="s">
        <v>78</v>
      </c>
      <c r="AV450" s="13" t="s">
        <v>78</v>
      </c>
      <c r="AW450" s="13" t="s">
        <v>135</v>
      </c>
      <c r="AX450" s="13" t="s">
        <v>68</v>
      </c>
      <c r="AY450" s="231" t="s">
        <v>126</v>
      </c>
    </row>
    <row r="451" s="13" customFormat="1">
      <c r="A451" s="13"/>
      <c r="B451" s="220"/>
      <c r="C451" s="221"/>
      <c r="D451" s="222" t="s">
        <v>134</v>
      </c>
      <c r="E451" s="223" t="s">
        <v>19</v>
      </c>
      <c r="F451" s="224" t="s">
        <v>1228</v>
      </c>
      <c r="G451" s="221"/>
      <c r="H451" s="225">
        <v>36.799999999999997</v>
      </c>
      <c r="I451" s="226"/>
      <c r="J451" s="221"/>
      <c r="K451" s="221"/>
      <c r="L451" s="227"/>
      <c r="M451" s="228"/>
      <c r="N451" s="229"/>
      <c r="O451" s="229"/>
      <c r="P451" s="229"/>
      <c r="Q451" s="229"/>
      <c r="R451" s="229"/>
      <c r="S451" s="229"/>
      <c r="T451" s="230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31" t="s">
        <v>134</v>
      </c>
      <c r="AU451" s="231" t="s">
        <v>78</v>
      </c>
      <c r="AV451" s="13" t="s">
        <v>78</v>
      </c>
      <c r="AW451" s="13" t="s">
        <v>135</v>
      </c>
      <c r="AX451" s="13" t="s">
        <v>68</v>
      </c>
      <c r="AY451" s="231" t="s">
        <v>126</v>
      </c>
    </row>
    <row r="452" s="16" customFormat="1">
      <c r="A452" s="16"/>
      <c r="B452" s="253"/>
      <c r="C452" s="254"/>
      <c r="D452" s="222" t="s">
        <v>134</v>
      </c>
      <c r="E452" s="255" t="s">
        <v>19</v>
      </c>
      <c r="F452" s="256" t="s">
        <v>139</v>
      </c>
      <c r="G452" s="254"/>
      <c r="H452" s="257">
        <v>110.952</v>
      </c>
      <c r="I452" s="258"/>
      <c r="J452" s="254"/>
      <c r="K452" s="254"/>
      <c r="L452" s="259"/>
      <c r="M452" s="260"/>
      <c r="N452" s="261"/>
      <c r="O452" s="261"/>
      <c r="P452" s="261"/>
      <c r="Q452" s="261"/>
      <c r="R452" s="261"/>
      <c r="S452" s="261"/>
      <c r="T452" s="262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T452" s="263" t="s">
        <v>134</v>
      </c>
      <c r="AU452" s="263" t="s">
        <v>78</v>
      </c>
      <c r="AV452" s="16" t="s">
        <v>133</v>
      </c>
      <c r="AW452" s="16" t="s">
        <v>135</v>
      </c>
      <c r="AX452" s="16" t="s">
        <v>76</v>
      </c>
      <c r="AY452" s="263" t="s">
        <v>126</v>
      </c>
    </row>
    <row r="453" s="2" customFormat="1" ht="16.5" customHeight="1">
      <c r="A453" s="41"/>
      <c r="B453" s="42"/>
      <c r="C453" s="269" t="s">
        <v>477</v>
      </c>
      <c r="D453" s="269" t="s">
        <v>222</v>
      </c>
      <c r="E453" s="270" t="s">
        <v>1229</v>
      </c>
      <c r="F453" s="271" t="s">
        <v>1230</v>
      </c>
      <c r="G453" s="272" t="s">
        <v>158</v>
      </c>
      <c r="H453" s="273">
        <v>95</v>
      </c>
      <c r="I453" s="274"/>
      <c r="J453" s="275">
        <f>ROUND(I453*H453,2)</f>
        <v>0</v>
      </c>
      <c r="K453" s="271" t="s">
        <v>880</v>
      </c>
      <c r="L453" s="276"/>
      <c r="M453" s="277" t="s">
        <v>19</v>
      </c>
      <c r="N453" s="278" t="s">
        <v>39</v>
      </c>
      <c r="O453" s="87"/>
      <c r="P453" s="216">
        <f>O453*H453</f>
        <v>0</v>
      </c>
      <c r="Q453" s="216">
        <v>0.71999999999999997</v>
      </c>
      <c r="R453" s="216">
        <f>Q453*H453</f>
        <v>68.399999999999991</v>
      </c>
      <c r="S453" s="216">
        <v>0</v>
      </c>
      <c r="T453" s="217">
        <f>S453*H453</f>
        <v>0</v>
      </c>
      <c r="U453" s="41"/>
      <c r="V453" s="41"/>
      <c r="W453" s="41"/>
      <c r="X453" s="41"/>
      <c r="Y453" s="41"/>
      <c r="Z453" s="41"/>
      <c r="AA453" s="41"/>
      <c r="AB453" s="41"/>
      <c r="AC453" s="41"/>
      <c r="AD453" s="41"/>
      <c r="AE453" s="41"/>
      <c r="AR453" s="218" t="s">
        <v>151</v>
      </c>
      <c r="AT453" s="218" t="s">
        <v>222</v>
      </c>
      <c r="AU453" s="218" t="s">
        <v>78</v>
      </c>
      <c r="AY453" s="20" t="s">
        <v>126</v>
      </c>
      <c r="BE453" s="219">
        <f>IF(N453="základní",J453,0)</f>
        <v>0</v>
      </c>
      <c r="BF453" s="219">
        <f>IF(N453="snížená",J453,0)</f>
        <v>0</v>
      </c>
      <c r="BG453" s="219">
        <f>IF(N453="zákl. přenesená",J453,0)</f>
        <v>0</v>
      </c>
      <c r="BH453" s="219">
        <f>IF(N453="sníž. přenesená",J453,0)</f>
        <v>0</v>
      </c>
      <c r="BI453" s="219">
        <f>IF(N453="nulová",J453,0)</f>
        <v>0</v>
      </c>
      <c r="BJ453" s="20" t="s">
        <v>76</v>
      </c>
      <c r="BK453" s="219">
        <f>ROUND(I453*H453,2)</f>
        <v>0</v>
      </c>
      <c r="BL453" s="20" t="s">
        <v>133</v>
      </c>
      <c r="BM453" s="218" t="s">
        <v>1231</v>
      </c>
    </row>
    <row r="454" s="2" customFormat="1" ht="16.5" customHeight="1">
      <c r="A454" s="41"/>
      <c r="B454" s="42"/>
      <c r="C454" s="269" t="s">
        <v>1232</v>
      </c>
      <c r="D454" s="269" t="s">
        <v>222</v>
      </c>
      <c r="E454" s="270" t="s">
        <v>1233</v>
      </c>
      <c r="F454" s="271" t="s">
        <v>1234</v>
      </c>
      <c r="G454" s="272" t="s">
        <v>131</v>
      </c>
      <c r="H454" s="273">
        <v>4</v>
      </c>
      <c r="I454" s="274"/>
      <c r="J454" s="275">
        <f>ROUND(I454*H454,2)</f>
        <v>0</v>
      </c>
      <c r="K454" s="271" t="s">
        <v>880</v>
      </c>
      <c r="L454" s="276"/>
      <c r="M454" s="277" t="s">
        <v>19</v>
      </c>
      <c r="N454" s="278" t="s">
        <v>39</v>
      </c>
      <c r="O454" s="87"/>
      <c r="P454" s="216">
        <f>O454*H454</f>
        <v>0</v>
      </c>
      <c r="Q454" s="216">
        <v>0.29999999999999999</v>
      </c>
      <c r="R454" s="216">
        <f>Q454*H454</f>
        <v>1.2</v>
      </c>
      <c r="S454" s="216">
        <v>0</v>
      </c>
      <c r="T454" s="217">
        <f>S454*H454</f>
        <v>0</v>
      </c>
      <c r="U454" s="41"/>
      <c r="V454" s="41"/>
      <c r="W454" s="41"/>
      <c r="X454" s="41"/>
      <c r="Y454" s="41"/>
      <c r="Z454" s="41"/>
      <c r="AA454" s="41"/>
      <c r="AB454" s="41"/>
      <c r="AC454" s="41"/>
      <c r="AD454" s="41"/>
      <c r="AE454" s="41"/>
      <c r="AR454" s="218" t="s">
        <v>241</v>
      </c>
      <c r="AT454" s="218" t="s">
        <v>222</v>
      </c>
      <c r="AU454" s="218" t="s">
        <v>78</v>
      </c>
      <c r="AY454" s="20" t="s">
        <v>126</v>
      </c>
      <c r="BE454" s="219">
        <f>IF(N454="základní",J454,0)</f>
        <v>0</v>
      </c>
      <c r="BF454" s="219">
        <f>IF(N454="snížená",J454,0)</f>
        <v>0</v>
      </c>
      <c r="BG454" s="219">
        <f>IF(N454="zákl. přenesená",J454,0)</f>
        <v>0</v>
      </c>
      <c r="BH454" s="219">
        <f>IF(N454="sníž. přenesená",J454,0)</f>
        <v>0</v>
      </c>
      <c r="BI454" s="219">
        <f>IF(N454="nulová",J454,0)</f>
        <v>0</v>
      </c>
      <c r="BJ454" s="20" t="s">
        <v>76</v>
      </c>
      <c r="BK454" s="219">
        <f>ROUND(I454*H454,2)</f>
        <v>0</v>
      </c>
      <c r="BL454" s="20" t="s">
        <v>180</v>
      </c>
      <c r="BM454" s="218" t="s">
        <v>1235</v>
      </c>
    </row>
    <row r="455" s="13" customFormat="1">
      <c r="A455" s="13"/>
      <c r="B455" s="220"/>
      <c r="C455" s="221"/>
      <c r="D455" s="222" t="s">
        <v>134</v>
      </c>
      <c r="E455" s="223" t="s">
        <v>19</v>
      </c>
      <c r="F455" s="224" t="s">
        <v>133</v>
      </c>
      <c r="G455" s="221"/>
      <c r="H455" s="225">
        <v>4</v>
      </c>
      <c r="I455" s="226"/>
      <c r="J455" s="221"/>
      <c r="K455" s="221"/>
      <c r="L455" s="227"/>
      <c r="M455" s="228"/>
      <c r="N455" s="229"/>
      <c r="O455" s="229"/>
      <c r="P455" s="229"/>
      <c r="Q455" s="229"/>
      <c r="R455" s="229"/>
      <c r="S455" s="229"/>
      <c r="T455" s="230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31" t="s">
        <v>134</v>
      </c>
      <c r="AU455" s="231" t="s">
        <v>78</v>
      </c>
      <c r="AV455" s="13" t="s">
        <v>78</v>
      </c>
      <c r="AW455" s="13" t="s">
        <v>135</v>
      </c>
      <c r="AX455" s="13" t="s">
        <v>76</v>
      </c>
      <c r="AY455" s="231" t="s">
        <v>126</v>
      </c>
    </row>
    <row r="456" s="2" customFormat="1" ht="16.5" customHeight="1">
      <c r="A456" s="41"/>
      <c r="B456" s="42"/>
      <c r="C456" s="269" t="s">
        <v>481</v>
      </c>
      <c r="D456" s="269" t="s">
        <v>222</v>
      </c>
      <c r="E456" s="270" t="s">
        <v>1236</v>
      </c>
      <c r="F456" s="271" t="s">
        <v>1237</v>
      </c>
      <c r="G456" s="272" t="s">
        <v>131</v>
      </c>
      <c r="H456" s="273">
        <v>8</v>
      </c>
      <c r="I456" s="274"/>
      <c r="J456" s="275">
        <f>ROUND(I456*H456,2)</f>
        <v>0</v>
      </c>
      <c r="K456" s="271" t="s">
        <v>880</v>
      </c>
      <c r="L456" s="276"/>
      <c r="M456" s="277" t="s">
        <v>19</v>
      </c>
      <c r="N456" s="278" t="s">
        <v>39</v>
      </c>
      <c r="O456" s="87"/>
      <c r="P456" s="216">
        <f>O456*H456</f>
        <v>0</v>
      </c>
      <c r="Q456" s="216">
        <v>0.56000000000000005</v>
      </c>
      <c r="R456" s="216">
        <f>Q456*H456</f>
        <v>4.4800000000000004</v>
      </c>
      <c r="S456" s="216">
        <v>0</v>
      </c>
      <c r="T456" s="217">
        <f>S456*H456</f>
        <v>0</v>
      </c>
      <c r="U456" s="41"/>
      <c r="V456" s="41"/>
      <c r="W456" s="41"/>
      <c r="X456" s="41"/>
      <c r="Y456" s="41"/>
      <c r="Z456" s="41"/>
      <c r="AA456" s="41"/>
      <c r="AB456" s="41"/>
      <c r="AC456" s="41"/>
      <c r="AD456" s="41"/>
      <c r="AE456" s="41"/>
      <c r="AR456" s="218" t="s">
        <v>241</v>
      </c>
      <c r="AT456" s="218" t="s">
        <v>222</v>
      </c>
      <c r="AU456" s="218" t="s">
        <v>78</v>
      </c>
      <c r="AY456" s="20" t="s">
        <v>126</v>
      </c>
      <c r="BE456" s="219">
        <f>IF(N456="základní",J456,0)</f>
        <v>0</v>
      </c>
      <c r="BF456" s="219">
        <f>IF(N456="snížená",J456,0)</f>
        <v>0</v>
      </c>
      <c r="BG456" s="219">
        <f>IF(N456="zákl. přenesená",J456,0)</f>
        <v>0</v>
      </c>
      <c r="BH456" s="219">
        <f>IF(N456="sníž. přenesená",J456,0)</f>
        <v>0</v>
      </c>
      <c r="BI456" s="219">
        <f>IF(N456="nulová",J456,0)</f>
        <v>0</v>
      </c>
      <c r="BJ456" s="20" t="s">
        <v>76</v>
      </c>
      <c r="BK456" s="219">
        <f>ROUND(I456*H456,2)</f>
        <v>0</v>
      </c>
      <c r="BL456" s="20" t="s">
        <v>180</v>
      </c>
      <c r="BM456" s="218" t="s">
        <v>1238</v>
      </c>
    </row>
    <row r="457" s="2" customFormat="1" ht="16.5" customHeight="1">
      <c r="A457" s="41"/>
      <c r="B457" s="42"/>
      <c r="C457" s="269" t="s">
        <v>1239</v>
      </c>
      <c r="D457" s="269" t="s">
        <v>222</v>
      </c>
      <c r="E457" s="270" t="s">
        <v>1240</v>
      </c>
      <c r="F457" s="271" t="s">
        <v>1241</v>
      </c>
      <c r="G457" s="272" t="s">
        <v>131</v>
      </c>
      <c r="H457" s="273">
        <v>48</v>
      </c>
      <c r="I457" s="274"/>
      <c r="J457" s="275">
        <f>ROUND(I457*H457,2)</f>
        <v>0</v>
      </c>
      <c r="K457" s="271" t="s">
        <v>880</v>
      </c>
      <c r="L457" s="276"/>
      <c r="M457" s="277" t="s">
        <v>19</v>
      </c>
      <c r="N457" s="278" t="s">
        <v>39</v>
      </c>
      <c r="O457" s="87"/>
      <c r="P457" s="216">
        <f>O457*H457</f>
        <v>0</v>
      </c>
      <c r="Q457" s="216">
        <v>0.0015</v>
      </c>
      <c r="R457" s="216">
        <f>Q457*H457</f>
        <v>0.072000000000000008</v>
      </c>
      <c r="S457" s="216">
        <v>0</v>
      </c>
      <c r="T457" s="217">
        <f>S457*H457</f>
        <v>0</v>
      </c>
      <c r="U457" s="41"/>
      <c r="V457" s="41"/>
      <c r="W457" s="41"/>
      <c r="X457" s="41"/>
      <c r="Y457" s="41"/>
      <c r="Z457" s="41"/>
      <c r="AA457" s="41"/>
      <c r="AB457" s="41"/>
      <c r="AC457" s="41"/>
      <c r="AD457" s="41"/>
      <c r="AE457" s="41"/>
      <c r="AR457" s="218" t="s">
        <v>241</v>
      </c>
      <c r="AT457" s="218" t="s">
        <v>222</v>
      </c>
      <c r="AU457" s="218" t="s">
        <v>78</v>
      </c>
      <c r="AY457" s="20" t="s">
        <v>126</v>
      </c>
      <c r="BE457" s="219">
        <f>IF(N457="základní",J457,0)</f>
        <v>0</v>
      </c>
      <c r="BF457" s="219">
        <f>IF(N457="snížená",J457,0)</f>
        <v>0</v>
      </c>
      <c r="BG457" s="219">
        <f>IF(N457="zákl. přenesená",J457,0)</f>
        <v>0</v>
      </c>
      <c r="BH457" s="219">
        <f>IF(N457="sníž. přenesená",J457,0)</f>
        <v>0</v>
      </c>
      <c r="BI457" s="219">
        <f>IF(N457="nulová",J457,0)</f>
        <v>0</v>
      </c>
      <c r="BJ457" s="20" t="s">
        <v>76</v>
      </c>
      <c r="BK457" s="219">
        <f>ROUND(I457*H457,2)</f>
        <v>0</v>
      </c>
      <c r="BL457" s="20" t="s">
        <v>180</v>
      </c>
      <c r="BM457" s="218" t="s">
        <v>1242</v>
      </c>
    </row>
    <row r="458" s="2" customFormat="1" ht="16.5" customHeight="1">
      <c r="A458" s="41"/>
      <c r="B458" s="42"/>
      <c r="C458" s="269" t="s">
        <v>488</v>
      </c>
      <c r="D458" s="269" t="s">
        <v>222</v>
      </c>
      <c r="E458" s="270" t="s">
        <v>1243</v>
      </c>
      <c r="F458" s="271" t="s">
        <v>1244</v>
      </c>
      <c r="G458" s="272" t="s">
        <v>1245</v>
      </c>
      <c r="H458" s="273">
        <v>230</v>
      </c>
      <c r="I458" s="274"/>
      <c r="J458" s="275">
        <f>ROUND(I458*H458,2)</f>
        <v>0</v>
      </c>
      <c r="K458" s="271" t="s">
        <v>880</v>
      </c>
      <c r="L458" s="276"/>
      <c r="M458" s="277" t="s">
        <v>19</v>
      </c>
      <c r="N458" s="278" t="s">
        <v>39</v>
      </c>
      <c r="O458" s="87"/>
      <c r="P458" s="216">
        <f>O458*H458</f>
        <v>0</v>
      </c>
      <c r="Q458" s="216">
        <v>0.16</v>
      </c>
      <c r="R458" s="216">
        <f>Q458*H458</f>
        <v>36.800000000000004</v>
      </c>
      <c r="S458" s="216">
        <v>0</v>
      </c>
      <c r="T458" s="217">
        <f>S458*H458</f>
        <v>0</v>
      </c>
      <c r="U458" s="41"/>
      <c r="V458" s="41"/>
      <c r="W458" s="41"/>
      <c r="X458" s="41"/>
      <c r="Y458" s="41"/>
      <c r="Z458" s="41"/>
      <c r="AA458" s="41"/>
      <c r="AB458" s="41"/>
      <c r="AC458" s="41"/>
      <c r="AD458" s="41"/>
      <c r="AE458" s="41"/>
      <c r="AR458" s="218" t="s">
        <v>151</v>
      </c>
      <c r="AT458" s="218" t="s">
        <v>222</v>
      </c>
      <c r="AU458" s="218" t="s">
        <v>78</v>
      </c>
      <c r="AY458" s="20" t="s">
        <v>126</v>
      </c>
      <c r="BE458" s="219">
        <f>IF(N458="základní",J458,0)</f>
        <v>0</v>
      </c>
      <c r="BF458" s="219">
        <f>IF(N458="snížená",J458,0)</f>
        <v>0</v>
      </c>
      <c r="BG458" s="219">
        <f>IF(N458="zákl. přenesená",J458,0)</f>
        <v>0</v>
      </c>
      <c r="BH458" s="219">
        <f>IF(N458="sníž. přenesená",J458,0)</f>
        <v>0</v>
      </c>
      <c r="BI458" s="219">
        <f>IF(N458="nulová",J458,0)</f>
        <v>0</v>
      </c>
      <c r="BJ458" s="20" t="s">
        <v>76</v>
      </c>
      <c r="BK458" s="219">
        <f>ROUND(I458*H458,2)</f>
        <v>0</v>
      </c>
      <c r="BL458" s="20" t="s">
        <v>133</v>
      </c>
      <c r="BM458" s="218" t="s">
        <v>1246</v>
      </c>
    </row>
    <row r="459" s="2" customFormat="1" ht="16.5" customHeight="1">
      <c r="A459" s="41"/>
      <c r="B459" s="42"/>
      <c r="C459" s="207" t="s">
        <v>1247</v>
      </c>
      <c r="D459" s="207" t="s">
        <v>128</v>
      </c>
      <c r="E459" s="208" t="s">
        <v>1248</v>
      </c>
      <c r="F459" s="209" t="s">
        <v>1249</v>
      </c>
      <c r="G459" s="210" t="s">
        <v>240</v>
      </c>
      <c r="H459" s="211">
        <v>4.2000000000000002</v>
      </c>
      <c r="I459" s="212"/>
      <c r="J459" s="213">
        <f>ROUND(I459*H459,2)</f>
        <v>0</v>
      </c>
      <c r="K459" s="209" t="s">
        <v>150</v>
      </c>
      <c r="L459" s="47"/>
      <c r="M459" s="214" t="s">
        <v>19</v>
      </c>
      <c r="N459" s="215" t="s">
        <v>39</v>
      </c>
      <c r="O459" s="87"/>
      <c r="P459" s="216">
        <f>O459*H459</f>
        <v>0</v>
      </c>
      <c r="Q459" s="216">
        <v>6.9999999999999994E-05</v>
      </c>
      <c r="R459" s="216">
        <f>Q459*H459</f>
        <v>0.00029399999999999999</v>
      </c>
      <c r="S459" s="216">
        <v>0</v>
      </c>
      <c r="T459" s="217">
        <f>S459*H459</f>
        <v>0</v>
      </c>
      <c r="U459" s="41"/>
      <c r="V459" s="41"/>
      <c r="W459" s="41"/>
      <c r="X459" s="41"/>
      <c r="Y459" s="41"/>
      <c r="Z459" s="41"/>
      <c r="AA459" s="41"/>
      <c r="AB459" s="41"/>
      <c r="AC459" s="41"/>
      <c r="AD459" s="41"/>
      <c r="AE459" s="41"/>
      <c r="AR459" s="218" t="s">
        <v>180</v>
      </c>
      <c r="AT459" s="218" t="s">
        <v>128</v>
      </c>
      <c r="AU459" s="218" t="s">
        <v>78</v>
      </c>
      <c r="AY459" s="20" t="s">
        <v>126</v>
      </c>
      <c r="BE459" s="219">
        <f>IF(N459="základní",J459,0)</f>
        <v>0</v>
      </c>
      <c r="BF459" s="219">
        <f>IF(N459="snížená",J459,0)</f>
        <v>0</v>
      </c>
      <c r="BG459" s="219">
        <f>IF(N459="zákl. přenesená",J459,0)</f>
        <v>0</v>
      </c>
      <c r="BH459" s="219">
        <f>IF(N459="sníž. přenesená",J459,0)</f>
        <v>0</v>
      </c>
      <c r="BI459" s="219">
        <f>IF(N459="nulová",J459,0)</f>
        <v>0</v>
      </c>
      <c r="BJ459" s="20" t="s">
        <v>76</v>
      </c>
      <c r="BK459" s="219">
        <f>ROUND(I459*H459,2)</f>
        <v>0</v>
      </c>
      <c r="BL459" s="20" t="s">
        <v>180</v>
      </c>
      <c r="BM459" s="218" t="s">
        <v>1250</v>
      </c>
    </row>
    <row r="460" s="2" customFormat="1">
      <c r="A460" s="41"/>
      <c r="B460" s="42"/>
      <c r="C460" s="43"/>
      <c r="D460" s="264" t="s">
        <v>152</v>
      </c>
      <c r="E460" s="43"/>
      <c r="F460" s="265" t="s">
        <v>1251</v>
      </c>
      <c r="G460" s="43"/>
      <c r="H460" s="43"/>
      <c r="I460" s="266"/>
      <c r="J460" s="43"/>
      <c r="K460" s="43"/>
      <c r="L460" s="47"/>
      <c r="M460" s="267"/>
      <c r="N460" s="268"/>
      <c r="O460" s="87"/>
      <c r="P460" s="87"/>
      <c r="Q460" s="87"/>
      <c r="R460" s="87"/>
      <c r="S460" s="87"/>
      <c r="T460" s="88"/>
      <c r="U460" s="41"/>
      <c r="V460" s="41"/>
      <c r="W460" s="41"/>
      <c r="X460" s="41"/>
      <c r="Y460" s="41"/>
      <c r="Z460" s="41"/>
      <c r="AA460" s="41"/>
      <c r="AB460" s="41"/>
      <c r="AC460" s="41"/>
      <c r="AD460" s="41"/>
      <c r="AE460" s="41"/>
      <c r="AT460" s="20" t="s">
        <v>152</v>
      </c>
      <c r="AU460" s="20" t="s">
        <v>78</v>
      </c>
    </row>
    <row r="461" s="13" customFormat="1">
      <c r="A461" s="13"/>
      <c r="B461" s="220"/>
      <c r="C461" s="221"/>
      <c r="D461" s="222" t="s">
        <v>134</v>
      </c>
      <c r="E461" s="223" t="s">
        <v>19</v>
      </c>
      <c r="F461" s="224" t="s">
        <v>1252</v>
      </c>
      <c r="G461" s="221"/>
      <c r="H461" s="225">
        <v>4.2000000000000002</v>
      </c>
      <c r="I461" s="226"/>
      <c r="J461" s="221"/>
      <c r="K461" s="221"/>
      <c r="L461" s="227"/>
      <c r="M461" s="228"/>
      <c r="N461" s="229"/>
      <c r="O461" s="229"/>
      <c r="P461" s="229"/>
      <c r="Q461" s="229"/>
      <c r="R461" s="229"/>
      <c r="S461" s="229"/>
      <c r="T461" s="230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31" t="s">
        <v>134</v>
      </c>
      <c r="AU461" s="231" t="s">
        <v>78</v>
      </c>
      <c r="AV461" s="13" t="s">
        <v>78</v>
      </c>
      <c r="AW461" s="13" t="s">
        <v>135</v>
      </c>
      <c r="AX461" s="13" t="s">
        <v>76</v>
      </c>
      <c r="AY461" s="231" t="s">
        <v>126</v>
      </c>
    </row>
    <row r="462" s="2" customFormat="1" ht="16.5" customHeight="1">
      <c r="A462" s="41"/>
      <c r="B462" s="42"/>
      <c r="C462" s="269" t="s">
        <v>492</v>
      </c>
      <c r="D462" s="269" t="s">
        <v>222</v>
      </c>
      <c r="E462" s="270" t="s">
        <v>1253</v>
      </c>
      <c r="F462" s="271" t="s">
        <v>1254</v>
      </c>
      <c r="G462" s="272" t="s">
        <v>131</v>
      </c>
      <c r="H462" s="273">
        <v>4</v>
      </c>
      <c r="I462" s="274"/>
      <c r="J462" s="275">
        <f>ROUND(I462*H462,2)</f>
        <v>0</v>
      </c>
      <c r="K462" s="271" t="s">
        <v>880</v>
      </c>
      <c r="L462" s="276"/>
      <c r="M462" s="277" t="s">
        <v>19</v>
      </c>
      <c r="N462" s="278" t="s">
        <v>39</v>
      </c>
      <c r="O462" s="87"/>
      <c r="P462" s="216">
        <f>O462*H462</f>
        <v>0</v>
      </c>
      <c r="Q462" s="216">
        <v>1.05</v>
      </c>
      <c r="R462" s="216">
        <f>Q462*H462</f>
        <v>4.2000000000000002</v>
      </c>
      <c r="S462" s="216">
        <v>0</v>
      </c>
      <c r="T462" s="217">
        <f>S462*H462</f>
        <v>0</v>
      </c>
      <c r="U462" s="41"/>
      <c r="V462" s="41"/>
      <c r="W462" s="41"/>
      <c r="X462" s="41"/>
      <c r="Y462" s="41"/>
      <c r="Z462" s="41"/>
      <c r="AA462" s="41"/>
      <c r="AB462" s="41"/>
      <c r="AC462" s="41"/>
      <c r="AD462" s="41"/>
      <c r="AE462" s="41"/>
      <c r="AR462" s="218" t="s">
        <v>241</v>
      </c>
      <c r="AT462" s="218" t="s">
        <v>222</v>
      </c>
      <c r="AU462" s="218" t="s">
        <v>78</v>
      </c>
      <c r="AY462" s="20" t="s">
        <v>126</v>
      </c>
      <c r="BE462" s="219">
        <f>IF(N462="základní",J462,0)</f>
        <v>0</v>
      </c>
      <c r="BF462" s="219">
        <f>IF(N462="snížená",J462,0)</f>
        <v>0</v>
      </c>
      <c r="BG462" s="219">
        <f>IF(N462="zákl. přenesená",J462,0)</f>
        <v>0</v>
      </c>
      <c r="BH462" s="219">
        <f>IF(N462="sníž. přenesená",J462,0)</f>
        <v>0</v>
      </c>
      <c r="BI462" s="219">
        <f>IF(N462="nulová",J462,0)</f>
        <v>0</v>
      </c>
      <c r="BJ462" s="20" t="s">
        <v>76</v>
      </c>
      <c r="BK462" s="219">
        <f>ROUND(I462*H462,2)</f>
        <v>0</v>
      </c>
      <c r="BL462" s="20" t="s">
        <v>180</v>
      </c>
      <c r="BM462" s="218" t="s">
        <v>1255</v>
      </c>
    </row>
    <row r="463" s="13" customFormat="1">
      <c r="A463" s="13"/>
      <c r="B463" s="220"/>
      <c r="C463" s="221"/>
      <c r="D463" s="222" t="s">
        <v>134</v>
      </c>
      <c r="E463" s="223" t="s">
        <v>19</v>
      </c>
      <c r="F463" s="224" t="s">
        <v>133</v>
      </c>
      <c r="G463" s="221"/>
      <c r="H463" s="225">
        <v>4</v>
      </c>
      <c r="I463" s="226"/>
      <c r="J463" s="221"/>
      <c r="K463" s="221"/>
      <c r="L463" s="227"/>
      <c r="M463" s="228"/>
      <c r="N463" s="229"/>
      <c r="O463" s="229"/>
      <c r="P463" s="229"/>
      <c r="Q463" s="229"/>
      <c r="R463" s="229"/>
      <c r="S463" s="229"/>
      <c r="T463" s="230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31" t="s">
        <v>134</v>
      </c>
      <c r="AU463" s="231" t="s">
        <v>78</v>
      </c>
      <c r="AV463" s="13" t="s">
        <v>78</v>
      </c>
      <c r="AW463" s="13" t="s">
        <v>135</v>
      </c>
      <c r="AX463" s="13" t="s">
        <v>76</v>
      </c>
      <c r="AY463" s="231" t="s">
        <v>126</v>
      </c>
    </row>
    <row r="464" s="2" customFormat="1" ht="16.5" customHeight="1">
      <c r="A464" s="41"/>
      <c r="B464" s="42"/>
      <c r="C464" s="207" t="s">
        <v>1256</v>
      </c>
      <c r="D464" s="207" t="s">
        <v>128</v>
      </c>
      <c r="E464" s="208" t="s">
        <v>1257</v>
      </c>
      <c r="F464" s="209" t="s">
        <v>1258</v>
      </c>
      <c r="G464" s="210" t="s">
        <v>158</v>
      </c>
      <c r="H464" s="211">
        <v>73.5</v>
      </c>
      <c r="I464" s="212"/>
      <c r="J464" s="213">
        <f>ROUND(I464*H464,2)</f>
        <v>0</v>
      </c>
      <c r="K464" s="209" t="s">
        <v>150</v>
      </c>
      <c r="L464" s="47"/>
      <c r="M464" s="214" t="s">
        <v>19</v>
      </c>
      <c r="N464" s="215" t="s">
        <v>39</v>
      </c>
      <c r="O464" s="87"/>
      <c r="P464" s="216">
        <f>O464*H464</f>
        <v>0</v>
      </c>
      <c r="Q464" s="216">
        <v>4.0000000000000003E-05</v>
      </c>
      <c r="R464" s="216">
        <f>Q464*H464</f>
        <v>0.0029400000000000003</v>
      </c>
      <c r="S464" s="216">
        <v>0.001</v>
      </c>
      <c r="T464" s="217">
        <f>S464*H464</f>
        <v>0.073499999999999996</v>
      </c>
      <c r="U464" s="41"/>
      <c r="V464" s="41"/>
      <c r="W464" s="41"/>
      <c r="X464" s="41"/>
      <c r="Y464" s="41"/>
      <c r="Z464" s="41"/>
      <c r="AA464" s="41"/>
      <c r="AB464" s="41"/>
      <c r="AC464" s="41"/>
      <c r="AD464" s="41"/>
      <c r="AE464" s="41"/>
      <c r="AR464" s="218" t="s">
        <v>133</v>
      </c>
      <c r="AT464" s="218" t="s">
        <v>128</v>
      </c>
      <c r="AU464" s="218" t="s">
        <v>78</v>
      </c>
      <c r="AY464" s="20" t="s">
        <v>126</v>
      </c>
      <c r="BE464" s="219">
        <f>IF(N464="základní",J464,0)</f>
        <v>0</v>
      </c>
      <c r="BF464" s="219">
        <f>IF(N464="snížená",J464,0)</f>
        <v>0</v>
      </c>
      <c r="BG464" s="219">
        <f>IF(N464="zákl. přenesená",J464,0)</f>
        <v>0</v>
      </c>
      <c r="BH464" s="219">
        <f>IF(N464="sníž. přenesená",J464,0)</f>
        <v>0</v>
      </c>
      <c r="BI464" s="219">
        <f>IF(N464="nulová",J464,0)</f>
        <v>0</v>
      </c>
      <c r="BJ464" s="20" t="s">
        <v>76</v>
      </c>
      <c r="BK464" s="219">
        <f>ROUND(I464*H464,2)</f>
        <v>0</v>
      </c>
      <c r="BL464" s="20" t="s">
        <v>133</v>
      </c>
      <c r="BM464" s="218" t="s">
        <v>1259</v>
      </c>
    </row>
    <row r="465" s="2" customFormat="1">
      <c r="A465" s="41"/>
      <c r="B465" s="42"/>
      <c r="C465" s="43"/>
      <c r="D465" s="264" t="s">
        <v>152</v>
      </c>
      <c r="E465" s="43"/>
      <c r="F465" s="265" t="s">
        <v>1260</v>
      </c>
      <c r="G465" s="43"/>
      <c r="H465" s="43"/>
      <c r="I465" s="266"/>
      <c r="J465" s="43"/>
      <c r="K465" s="43"/>
      <c r="L465" s="47"/>
      <c r="M465" s="267"/>
      <c r="N465" s="268"/>
      <c r="O465" s="87"/>
      <c r="P465" s="87"/>
      <c r="Q465" s="87"/>
      <c r="R465" s="87"/>
      <c r="S465" s="87"/>
      <c r="T465" s="88"/>
      <c r="U465" s="41"/>
      <c r="V465" s="41"/>
      <c r="W465" s="41"/>
      <c r="X465" s="41"/>
      <c r="Y465" s="41"/>
      <c r="Z465" s="41"/>
      <c r="AA465" s="41"/>
      <c r="AB465" s="41"/>
      <c r="AC465" s="41"/>
      <c r="AD465" s="41"/>
      <c r="AE465" s="41"/>
      <c r="AT465" s="20" t="s">
        <v>152</v>
      </c>
      <c r="AU465" s="20" t="s">
        <v>78</v>
      </c>
    </row>
    <row r="466" s="2" customFormat="1">
      <c r="A466" s="41"/>
      <c r="B466" s="42"/>
      <c r="C466" s="43"/>
      <c r="D466" s="222" t="s">
        <v>1261</v>
      </c>
      <c r="E466" s="43"/>
      <c r="F466" s="284" t="s">
        <v>1262</v>
      </c>
      <c r="G466" s="43"/>
      <c r="H466" s="43"/>
      <c r="I466" s="266"/>
      <c r="J466" s="43"/>
      <c r="K466" s="43"/>
      <c r="L466" s="47"/>
      <c r="M466" s="267"/>
      <c r="N466" s="268"/>
      <c r="O466" s="87"/>
      <c r="P466" s="87"/>
      <c r="Q466" s="87"/>
      <c r="R466" s="87"/>
      <c r="S466" s="87"/>
      <c r="T466" s="88"/>
      <c r="U466" s="41"/>
      <c r="V466" s="41"/>
      <c r="W466" s="41"/>
      <c r="X466" s="41"/>
      <c r="Y466" s="41"/>
      <c r="Z466" s="41"/>
      <c r="AA466" s="41"/>
      <c r="AB466" s="41"/>
      <c r="AC466" s="41"/>
      <c r="AD466" s="41"/>
      <c r="AE466" s="41"/>
      <c r="AT466" s="20" t="s">
        <v>1261</v>
      </c>
      <c r="AU466" s="20" t="s">
        <v>78</v>
      </c>
    </row>
    <row r="467" s="2" customFormat="1" ht="16.5" customHeight="1">
      <c r="A467" s="41"/>
      <c r="B467" s="42"/>
      <c r="C467" s="269" t="s">
        <v>498</v>
      </c>
      <c r="D467" s="269" t="s">
        <v>222</v>
      </c>
      <c r="E467" s="270" t="s">
        <v>1263</v>
      </c>
      <c r="F467" s="271" t="s">
        <v>1264</v>
      </c>
      <c r="G467" s="272" t="s">
        <v>131</v>
      </c>
      <c r="H467" s="273">
        <v>55</v>
      </c>
      <c r="I467" s="274"/>
      <c r="J467" s="275">
        <f>ROUND(I467*H467,2)</f>
        <v>0</v>
      </c>
      <c r="K467" s="271" t="s">
        <v>150</v>
      </c>
      <c r="L467" s="276"/>
      <c r="M467" s="277" t="s">
        <v>19</v>
      </c>
      <c r="N467" s="278" t="s">
        <v>39</v>
      </c>
      <c r="O467" s="87"/>
      <c r="P467" s="216">
        <f>O467*H467</f>
        <v>0</v>
      </c>
      <c r="Q467" s="216">
        <v>0.00071000000000000002</v>
      </c>
      <c r="R467" s="216">
        <f>Q467*H467</f>
        <v>0.039050000000000001</v>
      </c>
      <c r="S467" s="216">
        <v>0</v>
      </c>
      <c r="T467" s="217">
        <f>S467*H467</f>
        <v>0</v>
      </c>
      <c r="U467" s="41"/>
      <c r="V467" s="41"/>
      <c r="W467" s="41"/>
      <c r="X467" s="41"/>
      <c r="Y467" s="41"/>
      <c r="Z467" s="41"/>
      <c r="AA467" s="41"/>
      <c r="AB467" s="41"/>
      <c r="AC467" s="41"/>
      <c r="AD467" s="41"/>
      <c r="AE467" s="41"/>
      <c r="AR467" s="218" t="s">
        <v>151</v>
      </c>
      <c r="AT467" s="218" t="s">
        <v>222</v>
      </c>
      <c r="AU467" s="218" t="s">
        <v>78</v>
      </c>
      <c r="AY467" s="20" t="s">
        <v>126</v>
      </c>
      <c r="BE467" s="219">
        <f>IF(N467="základní",J467,0)</f>
        <v>0</v>
      </c>
      <c r="BF467" s="219">
        <f>IF(N467="snížená",J467,0)</f>
        <v>0</v>
      </c>
      <c r="BG467" s="219">
        <f>IF(N467="zákl. přenesená",J467,0)</f>
        <v>0</v>
      </c>
      <c r="BH467" s="219">
        <f>IF(N467="sníž. přenesená",J467,0)</f>
        <v>0</v>
      </c>
      <c r="BI467" s="219">
        <f>IF(N467="nulová",J467,0)</f>
        <v>0</v>
      </c>
      <c r="BJ467" s="20" t="s">
        <v>76</v>
      </c>
      <c r="BK467" s="219">
        <f>ROUND(I467*H467,2)</f>
        <v>0</v>
      </c>
      <c r="BL467" s="20" t="s">
        <v>133</v>
      </c>
      <c r="BM467" s="218" t="s">
        <v>1265</v>
      </c>
    </row>
    <row r="468" s="12" customFormat="1" ht="22.8" customHeight="1">
      <c r="A468" s="12"/>
      <c r="B468" s="191"/>
      <c r="C468" s="192"/>
      <c r="D468" s="193" t="s">
        <v>67</v>
      </c>
      <c r="E468" s="205" t="s">
        <v>1266</v>
      </c>
      <c r="F468" s="205" t="s">
        <v>1267</v>
      </c>
      <c r="G468" s="192"/>
      <c r="H468" s="192"/>
      <c r="I468" s="195"/>
      <c r="J468" s="206">
        <f>BK468</f>
        <v>0</v>
      </c>
      <c r="K468" s="192"/>
      <c r="L468" s="197"/>
      <c r="M468" s="198"/>
      <c r="N468" s="199"/>
      <c r="O468" s="199"/>
      <c r="P468" s="200">
        <f>SUM(P469:P474)</f>
        <v>0</v>
      </c>
      <c r="Q468" s="199"/>
      <c r="R468" s="200">
        <f>SUM(R469:R474)</f>
        <v>0.31105365000000001</v>
      </c>
      <c r="S468" s="199"/>
      <c r="T468" s="201">
        <f>SUM(T469:T474)</f>
        <v>0</v>
      </c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R468" s="202" t="s">
        <v>78</v>
      </c>
      <c r="AT468" s="203" t="s">
        <v>67</v>
      </c>
      <c r="AU468" s="203" t="s">
        <v>76</v>
      </c>
      <c r="AY468" s="202" t="s">
        <v>126</v>
      </c>
      <c r="BK468" s="204">
        <f>SUM(BK469:BK474)</f>
        <v>0</v>
      </c>
    </row>
    <row r="469" s="2" customFormat="1" ht="16.5" customHeight="1">
      <c r="A469" s="41"/>
      <c r="B469" s="42"/>
      <c r="C469" s="207" t="s">
        <v>1268</v>
      </c>
      <c r="D469" s="207" t="s">
        <v>128</v>
      </c>
      <c r="E469" s="208" t="s">
        <v>1269</v>
      </c>
      <c r="F469" s="209" t="s">
        <v>1270</v>
      </c>
      <c r="G469" s="210" t="s">
        <v>144</v>
      </c>
      <c r="H469" s="211">
        <v>139.625</v>
      </c>
      <c r="I469" s="212"/>
      <c r="J469" s="213">
        <f>ROUND(I469*H469,2)</f>
        <v>0</v>
      </c>
      <c r="K469" s="209" t="s">
        <v>880</v>
      </c>
      <c r="L469" s="47"/>
      <c r="M469" s="214" t="s">
        <v>19</v>
      </c>
      <c r="N469" s="215" t="s">
        <v>39</v>
      </c>
      <c r="O469" s="87"/>
      <c r="P469" s="216">
        <f>O469*H469</f>
        <v>0</v>
      </c>
      <c r="Q469" s="216">
        <v>0</v>
      </c>
      <c r="R469" s="216">
        <f>Q469*H469</f>
        <v>0</v>
      </c>
      <c r="S469" s="216">
        <v>0</v>
      </c>
      <c r="T469" s="217">
        <f>S469*H469</f>
        <v>0</v>
      </c>
      <c r="U469" s="41"/>
      <c r="V469" s="41"/>
      <c r="W469" s="41"/>
      <c r="X469" s="41"/>
      <c r="Y469" s="41"/>
      <c r="Z469" s="41"/>
      <c r="AA469" s="41"/>
      <c r="AB469" s="41"/>
      <c r="AC469" s="41"/>
      <c r="AD469" s="41"/>
      <c r="AE469" s="41"/>
      <c r="AR469" s="218" t="s">
        <v>180</v>
      </c>
      <c r="AT469" s="218" t="s">
        <v>128</v>
      </c>
      <c r="AU469" s="218" t="s">
        <v>78</v>
      </c>
      <c r="AY469" s="20" t="s">
        <v>126</v>
      </c>
      <c r="BE469" s="219">
        <f>IF(N469="základní",J469,0)</f>
        <v>0</v>
      </c>
      <c r="BF469" s="219">
        <f>IF(N469="snížená",J469,0)</f>
        <v>0</v>
      </c>
      <c r="BG469" s="219">
        <f>IF(N469="zákl. přenesená",J469,0)</f>
        <v>0</v>
      </c>
      <c r="BH469" s="219">
        <f>IF(N469="sníž. přenesená",J469,0)</f>
        <v>0</v>
      </c>
      <c r="BI469" s="219">
        <f>IF(N469="nulová",J469,0)</f>
        <v>0</v>
      </c>
      <c r="BJ469" s="20" t="s">
        <v>76</v>
      </c>
      <c r="BK469" s="219">
        <f>ROUND(I469*H469,2)</f>
        <v>0</v>
      </c>
      <c r="BL469" s="20" t="s">
        <v>180</v>
      </c>
      <c r="BM469" s="218" t="s">
        <v>1271</v>
      </c>
    </row>
    <row r="470" s="2" customFormat="1" ht="24.15" customHeight="1">
      <c r="A470" s="41"/>
      <c r="B470" s="42"/>
      <c r="C470" s="269" t="s">
        <v>505</v>
      </c>
      <c r="D470" s="269" t="s">
        <v>222</v>
      </c>
      <c r="E470" s="270" t="s">
        <v>1272</v>
      </c>
      <c r="F470" s="271" t="s">
        <v>1273</v>
      </c>
      <c r="G470" s="272" t="s">
        <v>144</v>
      </c>
      <c r="H470" s="273">
        <v>139.625</v>
      </c>
      <c r="I470" s="274"/>
      <c r="J470" s="275">
        <f>ROUND(I470*H470,2)</f>
        <v>0</v>
      </c>
      <c r="K470" s="271" t="s">
        <v>880</v>
      </c>
      <c r="L470" s="276"/>
      <c r="M470" s="277" t="s">
        <v>19</v>
      </c>
      <c r="N470" s="278" t="s">
        <v>39</v>
      </c>
      <c r="O470" s="87"/>
      <c r="P470" s="216">
        <f>O470*H470</f>
        <v>0</v>
      </c>
      <c r="Q470" s="216">
        <v>0.00141</v>
      </c>
      <c r="R470" s="216">
        <f>Q470*H470</f>
        <v>0.19687125</v>
      </c>
      <c r="S470" s="216">
        <v>0</v>
      </c>
      <c r="T470" s="217">
        <f>S470*H470</f>
        <v>0</v>
      </c>
      <c r="U470" s="41"/>
      <c r="V470" s="41"/>
      <c r="W470" s="41"/>
      <c r="X470" s="41"/>
      <c r="Y470" s="41"/>
      <c r="Z470" s="41"/>
      <c r="AA470" s="41"/>
      <c r="AB470" s="41"/>
      <c r="AC470" s="41"/>
      <c r="AD470" s="41"/>
      <c r="AE470" s="41"/>
      <c r="AR470" s="218" t="s">
        <v>241</v>
      </c>
      <c r="AT470" s="218" t="s">
        <v>222</v>
      </c>
      <c r="AU470" s="218" t="s">
        <v>78</v>
      </c>
      <c r="AY470" s="20" t="s">
        <v>126</v>
      </c>
      <c r="BE470" s="219">
        <f>IF(N470="základní",J470,0)</f>
        <v>0</v>
      </c>
      <c r="BF470" s="219">
        <f>IF(N470="snížená",J470,0)</f>
        <v>0</v>
      </c>
      <c r="BG470" s="219">
        <f>IF(N470="zákl. přenesená",J470,0)</f>
        <v>0</v>
      </c>
      <c r="BH470" s="219">
        <f>IF(N470="sníž. přenesená",J470,0)</f>
        <v>0</v>
      </c>
      <c r="BI470" s="219">
        <f>IF(N470="nulová",J470,0)</f>
        <v>0</v>
      </c>
      <c r="BJ470" s="20" t="s">
        <v>76</v>
      </c>
      <c r="BK470" s="219">
        <f>ROUND(I470*H470,2)</f>
        <v>0</v>
      </c>
      <c r="BL470" s="20" t="s">
        <v>180</v>
      </c>
      <c r="BM470" s="218" t="s">
        <v>1274</v>
      </c>
    </row>
    <row r="471" s="13" customFormat="1">
      <c r="A471" s="13"/>
      <c r="B471" s="220"/>
      <c r="C471" s="221"/>
      <c r="D471" s="222" t="s">
        <v>134</v>
      </c>
      <c r="E471" s="223" t="s">
        <v>19</v>
      </c>
      <c r="F471" s="224" t="s">
        <v>1275</v>
      </c>
      <c r="G471" s="221"/>
      <c r="H471" s="225">
        <v>139.625</v>
      </c>
      <c r="I471" s="226"/>
      <c r="J471" s="221"/>
      <c r="K471" s="221"/>
      <c r="L471" s="227"/>
      <c r="M471" s="228"/>
      <c r="N471" s="229"/>
      <c r="O471" s="229"/>
      <c r="P471" s="229"/>
      <c r="Q471" s="229"/>
      <c r="R471" s="229"/>
      <c r="S471" s="229"/>
      <c r="T471" s="230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231" t="s">
        <v>134</v>
      </c>
      <c r="AU471" s="231" t="s">
        <v>78</v>
      </c>
      <c r="AV471" s="13" t="s">
        <v>78</v>
      </c>
      <c r="AW471" s="13" t="s">
        <v>135</v>
      </c>
      <c r="AX471" s="13" t="s">
        <v>76</v>
      </c>
      <c r="AY471" s="231" t="s">
        <v>126</v>
      </c>
    </row>
    <row r="472" s="2" customFormat="1" ht="16.5" customHeight="1">
      <c r="A472" s="41"/>
      <c r="B472" s="42"/>
      <c r="C472" s="207" t="s">
        <v>1276</v>
      </c>
      <c r="D472" s="207" t="s">
        <v>128</v>
      </c>
      <c r="E472" s="208" t="s">
        <v>1277</v>
      </c>
      <c r="F472" s="209" t="s">
        <v>1270</v>
      </c>
      <c r="G472" s="210" t="s">
        <v>144</v>
      </c>
      <c r="H472" s="211">
        <v>150.24000000000001</v>
      </c>
      <c r="I472" s="212"/>
      <c r="J472" s="213">
        <f>ROUND(I472*H472,2)</f>
        <v>0</v>
      </c>
      <c r="K472" s="209" t="s">
        <v>880</v>
      </c>
      <c r="L472" s="47"/>
      <c r="M472" s="214" t="s">
        <v>19</v>
      </c>
      <c r="N472" s="215" t="s">
        <v>39</v>
      </c>
      <c r="O472" s="87"/>
      <c r="P472" s="216">
        <f>O472*H472</f>
        <v>0</v>
      </c>
      <c r="Q472" s="216">
        <v>0</v>
      </c>
      <c r="R472" s="216">
        <f>Q472*H472</f>
        <v>0</v>
      </c>
      <c r="S472" s="216">
        <v>0</v>
      </c>
      <c r="T472" s="217">
        <f>S472*H472</f>
        <v>0</v>
      </c>
      <c r="U472" s="41"/>
      <c r="V472" s="41"/>
      <c r="W472" s="41"/>
      <c r="X472" s="41"/>
      <c r="Y472" s="41"/>
      <c r="Z472" s="41"/>
      <c r="AA472" s="41"/>
      <c r="AB472" s="41"/>
      <c r="AC472" s="41"/>
      <c r="AD472" s="41"/>
      <c r="AE472" s="41"/>
      <c r="AR472" s="218" t="s">
        <v>180</v>
      </c>
      <c r="AT472" s="218" t="s">
        <v>128</v>
      </c>
      <c r="AU472" s="218" t="s">
        <v>78</v>
      </c>
      <c r="AY472" s="20" t="s">
        <v>126</v>
      </c>
      <c r="BE472" s="219">
        <f>IF(N472="základní",J472,0)</f>
        <v>0</v>
      </c>
      <c r="BF472" s="219">
        <f>IF(N472="snížená",J472,0)</f>
        <v>0</v>
      </c>
      <c r="BG472" s="219">
        <f>IF(N472="zákl. přenesená",J472,0)</f>
        <v>0</v>
      </c>
      <c r="BH472" s="219">
        <f>IF(N472="sníž. přenesená",J472,0)</f>
        <v>0</v>
      </c>
      <c r="BI472" s="219">
        <f>IF(N472="nulová",J472,0)</f>
        <v>0</v>
      </c>
      <c r="BJ472" s="20" t="s">
        <v>76</v>
      </c>
      <c r="BK472" s="219">
        <f>ROUND(I472*H472,2)</f>
        <v>0</v>
      </c>
      <c r="BL472" s="20" t="s">
        <v>180</v>
      </c>
      <c r="BM472" s="218" t="s">
        <v>1278</v>
      </c>
    </row>
    <row r="473" s="2" customFormat="1" ht="24.15" customHeight="1">
      <c r="A473" s="41"/>
      <c r="B473" s="42"/>
      <c r="C473" s="269" t="s">
        <v>509</v>
      </c>
      <c r="D473" s="269" t="s">
        <v>222</v>
      </c>
      <c r="E473" s="270" t="s">
        <v>1279</v>
      </c>
      <c r="F473" s="271" t="s">
        <v>1280</v>
      </c>
      <c r="G473" s="272" t="s">
        <v>144</v>
      </c>
      <c r="H473" s="273">
        <v>150.24000000000001</v>
      </c>
      <c r="I473" s="274"/>
      <c r="J473" s="275">
        <f>ROUND(I473*H473,2)</f>
        <v>0</v>
      </c>
      <c r="K473" s="271" t="s">
        <v>880</v>
      </c>
      <c r="L473" s="276"/>
      <c r="M473" s="277" t="s">
        <v>19</v>
      </c>
      <c r="N473" s="278" t="s">
        <v>39</v>
      </c>
      <c r="O473" s="87"/>
      <c r="P473" s="216">
        <f>O473*H473</f>
        <v>0</v>
      </c>
      <c r="Q473" s="216">
        <v>0.00076000000000000004</v>
      </c>
      <c r="R473" s="216">
        <f>Q473*H473</f>
        <v>0.11418240000000002</v>
      </c>
      <c r="S473" s="216">
        <v>0</v>
      </c>
      <c r="T473" s="217">
        <f>S473*H473</f>
        <v>0</v>
      </c>
      <c r="U473" s="41"/>
      <c r="V473" s="41"/>
      <c r="W473" s="41"/>
      <c r="X473" s="41"/>
      <c r="Y473" s="41"/>
      <c r="Z473" s="41"/>
      <c r="AA473" s="41"/>
      <c r="AB473" s="41"/>
      <c r="AC473" s="41"/>
      <c r="AD473" s="41"/>
      <c r="AE473" s="41"/>
      <c r="AR473" s="218" t="s">
        <v>241</v>
      </c>
      <c r="AT473" s="218" t="s">
        <v>222</v>
      </c>
      <c r="AU473" s="218" t="s">
        <v>78</v>
      </c>
      <c r="AY473" s="20" t="s">
        <v>126</v>
      </c>
      <c r="BE473" s="219">
        <f>IF(N473="základní",J473,0)</f>
        <v>0</v>
      </c>
      <c r="BF473" s="219">
        <f>IF(N473="snížená",J473,0)</f>
        <v>0</v>
      </c>
      <c r="BG473" s="219">
        <f>IF(N473="zákl. přenesená",J473,0)</f>
        <v>0</v>
      </c>
      <c r="BH473" s="219">
        <f>IF(N473="sníž. přenesená",J473,0)</f>
        <v>0</v>
      </c>
      <c r="BI473" s="219">
        <f>IF(N473="nulová",J473,0)</f>
        <v>0</v>
      </c>
      <c r="BJ473" s="20" t="s">
        <v>76</v>
      </c>
      <c r="BK473" s="219">
        <f>ROUND(I473*H473,2)</f>
        <v>0</v>
      </c>
      <c r="BL473" s="20" t="s">
        <v>180</v>
      </c>
      <c r="BM473" s="218" t="s">
        <v>1281</v>
      </c>
    </row>
    <row r="474" s="13" customFormat="1">
      <c r="A474" s="13"/>
      <c r="B474" s="220"/>
      <c r="C474" s="221"/>
      <c r="D474" s="222" t="s">
        <v>134</v>
      </c>
      <c r="E474" s="223" t="s">
        <v>19</v>
      </c>
      <c r="F474" s="224" t="s">
        <v>1282</v>
      </c>
      <c r="G474" s="221"/>
      <c r="H474" s="225">
        <v>150.24000000000001</v>
      </c>
      <c r="I474" s="226"/>
      <c r="J474" s="221"/>
      <c r="K474" s="221"/>
      <c r="L474" s="227"/>
      <c r="M474" s="228"/>
      <c r="N474" s="229"/>
      <c r="O474" s="229"/>
      <c r="P474" s="229"/>
      <c r="Q474" s="229"/>
      <c r="R474" s="229"/>
      <c r="S474" s="229"/>
      <c r="T474" s="230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31" t="s">
        <v>134</v>
      </c>
      <c r="AU474" s="231" t="s">
        <v>78</v>
      </c>
      <c r="AV474" s="13" t="s">
        <v>78</v>
      </c>
      <c r="AW474" s="13" t="s">
        <v>135</v>
      </c>
      <c r="AX474" s="13" t="s">
        <v>76</v>
      </c>
      <c r="AY474" s="231" t="s">
        <v>126</v>
      </c>
    </row>
    <row r="475" s="12" customFormat="1" ht="22.8" customHeight="1">
      <c r="A475" s="12"/>
      <c r="B475" s="191"/>
      <c r="C475" s="192"/>
      <c r="D475" s="193" t="s">
        <v>67</v>
      </c>
      <c r="E475" s="205" t="s">
        <v>1283</v>
      </c>
      <c r="F475" s="205" t="s">
        <v>1284</v>
      </c>
      <c r="G475" s="192"/>
      <c r="H475" s="192"/>
      <c r="I475" s="195"/>
      <c r="J475" s="206">
        <f>BK475</f>
        <v>0</v>
      </c>
      <c r="K475" s="192"/>
      <c r="L475" s="197"/>
      <c r="M475" s="198"/>
      <c r="N475" s="199"/>
      <c r="O475" s="199"/>
      <c r="P475" s="200">
        <f>SUM(P476:P532)</f>
        <v>0</v>
      </c>
      <c r="Q475" s="199"/>
      <c r="R475" s="200">
        <f>SUM(R476:R532)</f>
        <v>0.85081754999999992</v>
      </c>
      <c r="S475" s="199"/>
      <c r="T475" s="201">
        <f>SUM(T476:T532)</f>
        <v>0</v>
      </c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R475" s="202" t="s">
        <v>78</v>
      </c>
      <c r="AT475" s="203" t="s">
        <v>67</v>
      </c>
      <c r="AU475" s="203" t="s">
        <v>76</v>
      </c>
      <c r="AY475" s="202" t="s">
        <v>126</v>
      </c>
      <c r="BK475" s="204">
        <f>SUM(BK476:BK532)</f>
        <v>0</v>
      </c>
    </row>
    <row r="476" s="2" customFormat="1" ht="24.15" customHeight="1">
      <c r="A476" s="41"/>
      <c r="B476" s="42"/>
      <c r="C476" s="207" t="s">
        <v>1285</v>
      </c>
      <c r="D476" s="207" t="s">
        <v>128</v>
      </c>
      <c r="E476" s="208" t="s">
        <v>1286</v>
      </c>
      <c r="F476" s="209" t="s">
        <v>1287</v>
      </c>
      <c r="G476" s="210" t="s">
        <v>158</v>
      </c>
      <c r="H476" s="211">
        <v>36.899999999999999</v>
      </c>
      <c r="I476" s="212"/>
      <c r="J476" s="213">
        <f>ROUND(I476*H476,2)</f>
        <v>0</v>
      </c>
      <c r="K476" s="209" t="s">
        <v>880</v>
      </c>
      <c r="L476" s="47"/>
      <c r="M476" s="214" t="s">
        <v>19</v>
      </c>
      <c r="N476" s="215" t="s">
        <v>39</v>
      </c>
      <c r="O476" s="87"/>
      <c r="P476" s="216">
        <f>O476*H476</f>
        <v>0</v>
      </c>
      <c r="Q476" s="216">
        <v>0.0015299999999999999</v>
      </c>
      <c r="R476" s="216">
        <f>Q476*H476</f>
        <v>0.056456999999999993</v>
      </c>
      <c r="S476" s="216">
        <v>0</v>
      </c>
      <c r="T476" s="217">
        <f>S476*H476</f>
        <v>0</v>
      </c>
      <c r="U476" s="41"/>
      <c r="V476" s="41"/>
      <c r="W476" s="41"/>
      <c r="X476" s="41"/>
      <c r="Y476" s="41"/>
      <c r="Z476" s="41"/>
      <c r="AA476" s="41"/>
      <c r="AB476" s="41"/>
      <c r="AC476" s="41"/>
      <c r="AD476" s="41"/>
      <c r="AE476" s="41"/>
      <c r="AR476" s="218" t="s">
        <v>133</v>
      </c>
      <c r="AT476" s="218" t="s">
        <v>128</v>
      </c>
      <c r="AU476" s="218" t="s">
        <v>78</v>
      </c>
      <c r="AY476" s="20" t="s">
        <v>126</v>
      </c>
      <c r="BE476" s="219">
        <f>IF(N476="základní",J476,0)</f>
        <v>0</v>
      </c>
      <c r="BF476" s="219">
        <f>IF(N476="snížená",J476,0)</f>
        <v>0</v>
      </c>
      <c r="BG476" s="219">
        <f>IF(N476="zákl. přenesená",J476,0)</f>
        <v>0</v>
      </c>
      <c r="BH476" s="219">
        <f>IF(N476="sníž. přenesená",J476,0)</f>
        <v>0</v>
      </c>
      <c r="BI476" s="219">
        <f>IF(N476="nulová",J476,0)</f>
        <v>0</v>
      </c>
      <c r="BJ476" s="20" t="s">
        <v>76</v>
      </c>
      <c r="BK476" s="219">
        <f>ROUND(I476*H476,2)</f>
        <v>0</v>
      </c>
      <c r="BL476" s="20" t="s">
        <v>133</v>
      </c>
      <c r="BM476" s="218" t="s">
        <v>1288</v>
      </c>
    </row>
    <row r="477" s="2" customFormat="1" ht="24.15" customHeight="1">
      <c r="A477" s="41"/>
      <c r="B477" s="42"/>
      <c r="C477" s="269" t="s">
        <v>512</v>
      </c>
      <c r="D477" s="269" t="s">
        <v>222</v>
      </c>
      <c r="E477" s="270" t="s">
        <v>1289</v>
      </c>
      <c r="F477" s="271" t="s">
        <v>1290</v>
      </c>
      <c r="G477" s="272" t="s">
        <v>158</v>
      </c>
      <c r="H477" s="273">
        <v>36.899999999999999</v>
      </c>
      <c r="I477" s="274"/>
      <c r="J477" s="275">
        <f>ROUND(I477*H477,2)</f>
        <v>0</v>
      </c>
      <c r="K477" s="271" t="s">
        <v>880</v>
      </c>
      <c r="L477" s="276"/>
      <c r="M477" s="277" t="s">
        <v>19</v>
      </c>
      <c r="N477" s="278" t="s">
        <v>39</v>
      </c>
      <c r="O477" s="87"/>
      <c r="P477" s="216">
        <f>O477*H477</f>
        <v>0</v>
      </c>
      <c r="Q477" s="216">
        <v>0.00068000000000000005</v>
      </c>
      <c r="R477" s="216">
        <f>Q477*H477</f>
        <v>0.025092</v>
      </c>
      <c r="S477" s="216">
        <v>0</v>
      </c>
      <c r="T477" s="217">
        <f>S477*H477</f>
        <v>0</v>
      </c>
      <c r="U477" s="41"/>
      <c r="V477" s="41"/>
      <c r="W477" s="41"/>
      <c r="X477" s="41"/>
      <c r="Y477" s="41"/>
      <c r="Z477" s="41"/>
      <c r="AA477" s="41"/>
      <c r="AB477" s="41"/>
      <c r="AC477" s="41"/>
      <c r="AD477" s="41"/>
      <c r="AE477" s="41"/>
      <c r="AR477" s="218" t="s">
        <v>151</v>
      </c>
      <c r="AT477" s="218" t="s">
        <v>222</v>
      </c>
      <c r="AU477" s="218" t="s">
        <v>78</v>
      </c>
      <c r="AY477" s="20" t="s">
        <v>126</v>
      </c>
      <c r="BE477" s="219">
        <f>IF(N477="základní",J477,0)</f>
        <v>0</v>
      </c>
      <c r="BF477" s="219">
        <f>IF(N477="snížená",J477,0)</f>
        <v>0</v>
      </c>
      <c r="BG477" s="219">
        <f>IF(N477="zákl. přenesená",J477,0)</f>
        <v>0</v>
      </c>
      <c r="BH477" s="219">
        <f>IF(N477="sníž. přenesená",J477,0)</f>
        <v>0</v>
      </c>
      <c r="BI477" s="219">
        <f>IF(N477="nulová",J477,0)</f>
        <v>0</v>
      </c>
      <c r="BJ477" s="20" t="s">
        <v>76</v>
      </c>
      <c r="BK477" s="219">
        <f>ROUND(I477*H477,2)</f>
        <v>0</v>
      </c>
      <c r="BL477" s="20" t="s">
        <v>133</v>
      </c>
      <c r="BM477" s="218" t="s">
        <v>1291</v>
      </c>
    </row>
    <row r="478" s="13" customFormat="1">
      <c r="A478" s="13"/>
      <c r="B478" s="220"/>
      <c r="C478" s="221"/>
      <c r="D478" s="222" t="s">
        <v>134</v>
      </c>
      <c r="E478" s="223" t="s">
        <v>19</v>
      </c>
      <c r="F478" s="224" t="s">
        <v>1292</v>
      </c>
      <c r="G478" s="221"/>
      <c r="H478" s="225">
        <v>36.899999999999999</v>
      </c>
      <c r="I478" s="226"/>
      <c r="J478" s="221"/>
      <c r="K478" s="221"/>
      <c r="L478" s="227"/>
      <c r="M478" s="228"/>
      <c r="N478" s="229"/>
      <c r="O478" s="229"/>
      <c r="P478" s="229"/>
      <c r="Q478" s="229"/>
      <c r="R478" s="229"/>
      <c r="S478" s="229"/>
      <c r="T478" s="230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31" t="s">
        <v>134</v>
      </c>
      <c r="AU478" s="231" t="s">
        <v>78</v>
      </c>
      <c r="AV478" s="13" t="s">
        <v>78</v>
      </c>
      <c r="AW478" s="13" t="s">
        <v>135</v>
      </c>
      <c r="AX478" s="13" t="s">
        <v>76</v>
      </c>
      <c r="AY478" s="231" t="s">
        <v>126</v>
      </c>
    </row>
    <row r="479" s="2" customFormat="1" ht="24.15" customHeight="1">
      <c r="A479" s="41"/>
      <c r="B479" s="42"/>
      <c r="C479" s="207" t="s">
        <v>1293</v>
      </c>
      <c r="D479" s="207" t="s">
        <v>128</v>
      </c>
      <c r="E479" s="208" t="s">
        <v>1294</v>
      </c>
      <c r="F479" s="209" t="s">
        <v>1295</v>
      </c>
      <c r="G479" s="210" t="s">
        <v>158</v>
      </c>
      <c r="H479" s="211">
        <v>9.7300000000000004</v>
      </c>
      <c r="I479" s="212"/>
      <c r="J479" s="213">
        <f>ROUND(I479*H479,2)</f>
        <v>0</v>
      </c>
      <c r="K479" s="209" t="s">
        <v>880</v>
      </c>
      <c r="L479" s="47"/>
      <c r="M479" s="214" t="s">
        <v>19</v>
      </c>
      <c r="N479" s="215" t="s">
        <v>39</v>
      </c>
      <c r="O479" s="87"/>
      <c r="P479" s="216">
        <f>O479*H479</f>
        <v>0</v>
      </c>
      <c r="Q479" s="216">
        <v>0.0015299999999999999</v>
      </c>
      <c r="R479" s="216">
        <f>Q479*H479</f>
        <v>0.0148869</v>
      </c>
      <c r="S479" s="216">
        <v>0</v>
      </c>
      <c r="T479" s="217">
        <f>S479*H479</f>
        <v>0</v>
      </c>
      <c r="U479" s="41"/>
      <c r="V479" s="41"/>
      <c r="W479" s="41"/>
      <c r="X479" s="41"/>
      <c r="Y479" s="41"/>
      <c r="Z479" s="41"/>
      <c r="AA479" s="41"/>
      <c r="AB479" s="41"/>
      <c r="AC479" s="41"/>
      <c r="AD479" s="41"/>
      <c r="AE479" s="41"/>
      <c r="AR479" s="218" t="s">
        <v>133</v>
      </c>
      <c r="AT479" s="218" t="s">
        <v>128</v>
      </c>
      <c r="AU479" s="218" t="s">
        <v>78</v>
      </c>
      <c r="AY479" s="20" t="s">
        <v>126</v>
      </c>
      <c r="BE479" s="219">
        <f>IF(N479="základní",J479,0)</f>
        <v>0</v>
      </c>
      <c r="BF479" s="219">
        <f>IF(N479="snížená",J479,0)</f>
        <v>0</v>
      </c>
      <c r="BG479" s="219">
        <f>IF(N479="zákl. přenesená",J479,0)</f>
        <v>0</v>
      </c>
      <c r="BH479" s="219">
        <f>IF(N479="sníž. přenesená",J479,0)</f>
        <v>0</v>
      </c>
      <c r="BI479" s="219">
        <f>IF(N479="nulová",J479,0)</f>
        <v>0</v>
      </c>
      <c r="BJ479" s="20" t="s">
        <v>76</v>
      </c>
      <c r="BK479" s="219">
        <f>ROUND(I479*H479,2)</f>
        <v>0</v>
      </c>
      <c r="BL479" s="20" t="s">
        <v>133</v>
      </c>
      <c r="BM479" s="218" t="s">
        <v>1296</v>
      </c>
    </row>
    <row r="480" s="2" customFormat="1" ht="24.15" customHeight="1">
      <c r="A480" s="41"/>
      <c r="B480" s="42"/>
      <c r="C480" s="269" t="s">
        <v>517</v>
      </c>
      <c r="D480" s="269" t="s">
        <v>222</v>
      </c>
      <c r="E480" s="270" t="s">
        <v>1297</v>
      </c>
      <c r="F480" s="271" t="s">
        <v>1298</v>
      </c>
      <c r="G480" s="272" t="s">
        <v>158</v>
      </c>
      <c r="H480" s="273">
        <v>9.7300000000000004</v>
      </c>
      <c r="I480" s="274"/>
      <c r="J480" s="275">
        <f>ROUND(I480*H480,2)</f>
        <v>0</v>
      </c>
      <c r="K480" s="271" t="s">
        <v>880</v>
      </c>
      <c r="L480" s="276"/>
      <c r="M480" s="277" t="s">
        <v>19</v>
      </c>
      <c r="N480" s="278" t="s">
        <v>39</v>
      </c>
      <c r="O480" s="87"/>
      <c r="P480" s="216">
        <f>O480*H480</f>
        <v>0</v>
      </c>
      <c r="Q480" s="216">
        <v>0.00068000000000000005</v>
      </c>
      <c r="R480" s="216">
        <f>Q480*H480</f>
        <v>0.0066164000000000006</v>
      </c>
      <c r="S480" s="216">
        <v>0</v>
      </c>
      <c r="T480" s="217">
        <f>S480*H480</f>
        <v>0</v>
      </c>
      <c r="U480" s="41"/>
      <c r="V480" s="41"/>
      <c r="W480" s="41"/>
      <c r="X480" s="41"/>
      <c r="Y480" s="41"/>
      <c r="Z480" s="41"/>
      <c r="AA480" s="41"/>
      <c r="AB480" s="41"/>
      <c r="AC480" s="41"/>
      <c r="AD480" s="41"/>
      <c r="AE480" s="41"/>
      <c r="AR480" s="218" t="s">
        <v>151</v>
      </c>
      <c r="AT480" s="218" t="s">
        <v>222</v>
      </c>
      <c r="AU480" s="218" t="s">
        <v>78</v>
      </c>
      <c r="AY480" s="20" t="s">
        <v>126</v>
      </c>
      <c r="BE480" s="219">
        <f>IF(N480="základní",J480,0)</f>
        <v>0</v>
      </c>
      <c r="BF480" s="219">
        <f>IF(N480="snížená",J480,0)</f>
        <v>0</v>
      </c>
      <c r="BG480" s="219">
        <f>IF(N480="zákl. přenesená",J480,0)</f>
        <v>0</v>
      </c>
      <c r="BH480" s="219">
        <f>IF(N480="sníž. přenesená",J480,0)</f>
        <v>0</v>
      </c>
      <c r="BI480" s="219">
        <f>IF(N480="nulová",J480,0)</f>
        <v>0</v>
      </c>
      <c r="BJ480" s="20" t="s">
        <v>76</v>
      </c>
      <c r="BK480" s="219">
        <f>ROUND(I480*H480,2)</f>
        <v>0</v>
      </c>
      <c r="BL480" s="20" t="s">
        <v>133</v>
      </c>
      <c r="BM480" s="218" t="s">
        <v>1299</v>
      </c>
    </row>
    <row r="481" s="13" customFormat="1">
      <c r="A481" s="13"/>
      <c r="B481" s="220"/>
      <c r="C481" s="221"/>
      <c r="D481" s="222" t="s">
        <v>134</v>
      </c>
      <c r="E481" s="223" t="s">
        <v>19</v>
      </c>
      <c r="F481" s="224" t="s">
        <v>1300</v>
      </c>
      <c r="G481" s="221"/>
      <c r="H481" s="225">
        <v>1.925</v>
      </c>
      <c r="I481" s="226"/>
      <c r="J481" s="221"/>
      <c r="K481" s="221"/>
      <c r="L481" s="227"/>
      <c r="M481" s="228"/>
      <c r="N481" s="229"/>
      <c r="O481" s="229"/>
      <c r="P481" s="229"/>
      <c r="Q481" s="229"/>
      <c r="R481" s="229"/>
      <c r="S481" s="229"/>
      <c r="T481" s="230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31" t="s">
        <v>134</v>
      </c>
      <c r="AU481" s="231" t="s">
        <v>78</v>
      </c>
      <c r="AV481" s="13" t="s">
        <v>78</v>
      </c>
      <c r="AW481" s="13" t="s">
        <v>135</v>
      </c>
      <c r="AX481" s="13" t="s">
        <v>68</v>
      </c>
      <c r="AY481" s="231" t="s">
        <v>126</v>
      </c>
    </row>
    <row r="482" s="13" customFormat="1">
      <c r="A482" s="13"/>
      <c r="B482" s="220"/>
      <c r="C482" s="221"/>
      <c r="D482" s="222" t="s">
        <v>134</v>
      </c>
      <c r="E482" s="223" t="s">
        <v>19</v>
      </c>
      <c r="F482" s="224" t="s">
        <v>1301</v>
      </c>
      <c r="G482" s="221"/>
      <c r="H482" s="225">
        <v>2.0150000000000001</v>
      </c>
      <c r="I482" s="226"/>
      <c r="J482" s="221"/>
      <c r="K482" s="221"/>
      <c r="L482" s="227"/>
      <c r="M482" s="228"/>
      <c r="N482" s="229"/>
      <c r="O482" s="229"/>
      <c r="P482" s="229"/>
      <c r="Q482" s="229"/>
      <c r="R482" s="229"/>
      <c r="S482" s="229"/>
      <c r="T482" s="230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31" t="s">
        <v>134</v>
      </c>
      <c r="AU482" s="231" t="s">
        <v>78</v>
      </c>
      <c r="AV482" s="13" t="s">
        <v>78</v>
      </c>
      <c r="AW482" s="13" t="s">
        <v>135</v>
      </c>
      <c r="AX482" s="13" t="s">
        <v>68</v>
      </c>
      <c r="AY482" s="231" t="s">
        <v>126</v>
      </c>
    </row>
    <row r="483" s="13" customFormat="1">
      <c r="A483" s="13"/>
      <c r="B483" s="220"/>
      <c r="C483" s="221"/>
      <c r="D483" s="222" t="s">
        <v>134</v>
      </c>
      <c r="E483" s="223" t="s">
        <v>19</v>
      </c>
      <c r="F483" s="224" t="s">
        <v>1302</v>
      </c>
      <c r="G483" s="221"/>
      <c r="H483" s="225">
        <v>2.0550000000000002</v>
      </c>
      <c r="I483" s="226"/>
      <c r="J483" s="221"/>
      <c r="K483" s="221"/>
      <c r="L483" s="227"/>
      <c r="M483" s="228"/>
      <c r="N483" s="229"/>
      <c r="O483" s="229"/>
      <c r="P483" s="229"/>
      <c r="Q483" s="229"/>
      <c r="R483" s="229"/>
      <c r="S483" s="229"/>
      <c r="T483" s="230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231" t="s">
        <v>134</v>
      </c>
      <c r="AU483" s="231" t="s">
        <v>78</v>
      </c>
      <c r="AV483" s="13" t="s">
        <v>78</v>
      </c>
      <c r="AW483" s="13" t="s">
        <v>135</v>
      </c>
      <c r="AX483" s="13" t="s">
        <v>68</v>
      </c>
      <c r="AY483" s="231" t="s">
        <v>126</v>
      </c>
    </row>
    <row r="484" s="13" customFormat="1">
      <c r="A484" s="13"/>
      <c r="B484" s="220"/>
      <c r="C484" s="221"/>
      <c r="D484" s="222" t="s">
        <v>134</v>
      </c>
      <c r="E484" s="223" t="s">
        <v>19</v>
      </c>
      <c r="F484" s="224" t="s">
        <v>1303</v>
      </c>
      <c r="G484" s="221"/>
      <c r="H484" s="225">
        <v>1.625</v>
      </c>
      <c r="I484" s="226"/>
      <c r="J484" s="221"/>
      <c r="K484" s="221"/>
      <c r="L484" s="227"/>
      <c r="M484" s="228"/>
      <c r="N484" s="229"/>
      <c r="O484" s="229"/>
      <c r="P484" s="229"/>
      <c r="Q484" s="229"/>
      <c r="R484" s="229"/>
      <c r="S484" s="229"/>
      <c r="T484" s="230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T484" s="231" t="s">
        <v>134</v>
      </c>
      <c r="AU484" s="231" t="s">
        <v>78</v>
      </c>
      <c r="AV484" s="13" t="s">
        <v>78</v>
      </c>
      <c r="AW484" s="13" t="s">
        <v>135</v>
      </c>
      <c r="AX484" s="13" t="s">
        <v>68</v>
      </c>
      <c r="AY484" s="231" t="s">
        <v>126</v>
      </c>
    </row>
    <row r="485" s="13" customFormat="1">
      <c r="A485" s="13"/>
      <c r="B485" s="220"/>
      <c r="C485" s="221"/>
      <c r="D485" s="222" t="s">
        <v>134</v>
      </c>
      <c r="E485" s="223" t="s">
        <v>19</v>
      </c>
      <c r="F485" s="224" t="s">
        <v>1304</v>
      </c>
      <c r="G485" s="221"/>
      <c r="H485" s="225">
        <v>2.1099999999999999</v>
      </c>
      <c r="I485" s="226"/>
      <c r="J485" s="221"/>
      <c r="K485" s="221"/>
      <c r="L485" s="227"/>
      <c r="M485" s="228"/>
      <c r="N485" s="229"/>
      <c r="O485" s="229"/>
      <c r="P485" s="229"/>
      <c r="Q485" s="229"/>
      <c r="R485" s="229"/>
      <c r="S485" s="229"/>
      <c r="T485" s="230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231" t="s">
        <v>134</v>
      </c>
      <c r="AU485" s="231" t="s">
        <v>78</v>
      </c>
      <c r="AV485" s="13" t="s">
        <v>78</v>
      </c>
      <c r="AW485" s="13" t="s">
        <v>135</v>
      </c>
      <c r="AX485" s="13" t="s">
        <v>68</v>
      </c>
      <c r="AY485" s="231" t="s">
        <v>126</v>
      </c>
    </row>
    <row r="486" s="16" customFormat="1">
      <c r="A486" s="16"/>
      <c r="B486" s="253"/>
      <c r="C486" s="254"/>
      <c r="D486" s="222" t="s">
        <v>134</v>
      </c>
      <c r="E486" s="255" t="s">
        <v>19</v>
      </c>
      <c r="F486" s="256" t="s">
        <v>139</v>
      </c>
      <c r="G486" s="254"/>
      <c r="H486" s="257">
        <v>9.7300000000000004</v>
      </c>
      <c r="I486" s="258"/>
      <c r="J486" s="254"/>
      <c r="K486" s="254"/>
      <c r="L486" s="259"/>
      <c r="M486" s="260"/>
      <c r="N486" s="261"/>
      <c r="O486" s="261"/>
      <c r="P486" s="261"/>
      <c r="Q486" s="261"/>
      <c r="R486" s="261"/>
      <c r="S486" s="261"/>
      <c r="T486" s="262"/>
      <c r="U486" s="16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T486" s="263" t="s">
        <v>134</v>
      </c>
      <c r="AU486" s="263" t="s">
        <v>78</v>
      </c>
      <c r="AV486" s="16" t="s">
        <v>133</v>
      </c>
      <c r="AW486" s="16" t="s">
        <v>135</v>
      </c>
      <c r="AX486" s="16" t="s">
        <v>76</v>
      </c>
      <c r="AY486" s="263" t="s">
        <v>126</v>
      </c>
    </row>
    <row r="487" s="2" customFormat="1" ht="24.15" customHeight="1">
      <c r="A487" s="41"/>
      <c r="B487" s="42"/>
      <c r="C487" s="207" t="s">
        <v>1305</v>
      </c>
      <c r="D487" s="207" t="s">
        <v>128</v>
      </c>
      <c r="E487" s="208" t="s">
        <v>1306</v>
      </c>
      <c r="F487" s="209" t="s">
        <v>1307</v>
      </c>
      <c r="G487" s="210" t="s">
        <v>1245</v>
      </c>
      <c r="H487" s="211">
        <v>4</v>
      </c>
      <c r="I487" s="212"/>
      <c r="J487" s="213">
        <f>ROUND(I487*H487,2)</f>
        <v>0</v>
      </c>
      <c r="K487" s="209" t="s">
        <v>880</v>
      </c>
      <c r="L487" s="47"/>
      <c r="M487" s="214" t="s">
        <v>19</v>
      </c>
      <c r="N487" s="215" t="s">
        <v>39</v>
      </c>
      <c r="O487" s="87"/>
      <c r="P487" s="216">
        <f>O487*H487</f>
        <v>0</v>
      </c>
      <c r="Q487" s="216">
        <v>0.0015299999999999999</v>
      </c>
      <c r="R487" s="216">
        <f>Q487*H487</f>
        <v>0.0061199999999999996</v>
      </c>
      <c r="S487" s="216">
        <v>0</v>
      </c>
      <c r="T487" s="217">
        <f>S487*H487</f>
        <v>0</v>
      </c>
      <c r="U487" s="41"/>
      <c r="V487" s="41"/>
      <c r="W487" s="41"/>
      <c r="X487" s="41"/>
      <c r="Y487" s="41"/>
      <c r="Z487" s="41"/>
      <c r="AA487" s="41"/>
      <c r="AB487" s="41"/>
      <c r="AC487" s="41"/>
      <c r="AD487" s="41"/>
      <c r="AE487" s="41"/>
      <c r="AR487" s="218" t="s">
        <v>133</v>
      </c>
      <c r="AT487" s="218" t="s">
        <v>128</v>
      </c>
      <c r="AU487" s="218" t="s">
        <v>78</v>
      </c>
      <c r="AY487" s="20" t="s">
        <v>126</v>
      </c>
      <c r="BE487" s="219">
        <f>IF(N487="základní",J487,0)</f>
        <v>0</v>
      </c>
      <c r="BF487" s="219">
        <f>IF(N487="snížená",J487,0)</f>
        <v>0</v>
      </c>
      <c r="BG487" s="219">
        <f>IF(N487="zákl. přenesená",J487,0)</f>
        <v>0</v>
      </c>
      <c r="BH487" s="219">
        <f>IF(N487="sníž. přenesená",J487,0)</f>
        <v>0</v>
      </c>
      <c r="BI487" s="219">
        <f>IF(N487="nulová",J487,0)</f>
        <v>0</v>
      </c>
      <c r="BJ487" s="20" t="s">
        <v>76</v>
      </c>
      <c r="BK487" s="219">
        <f>ROUND(I487*H487,2)</f>
        <v>0</v>
      </c>
      <c r="BL487" s="20" t="s">
        <v>133</v>
      </c>
      <c r="BM487" s="218" t="s">
        <v>1308</v>
      </c>
    </row>
    <row r="488" s="2" customFormat="1" ht="24.15" customHeight="1">
      <c r="A488" s="41"/>
      <c r="B488" s="42"/>
      <c r="C488" s="269" t="s">
        <v>520</v>
      </c>
      <c r="D488" s="269" t="s">
        <v>222</v>
      </c>
      <c r="E488" s="270" t="s">
        <v>1309</v>
      </c>
      <c r="F488" s="271" t="s">
        <v>1310</v>
      </c>
      <c r="G488" s="272" t="s">
        <v>131</v>
      </c>
      <c r="H488" s="273">
        <v>4</v>
      </c>
      <c r="I488" s="274"/>
      <c r="J488" s="275">
        <f>ROUND(I488*H488,2)</f>
        <v>0</v>
      </c>
      <c r="K488" s="271" t="s">
        <v>19</v>
      </c>
      <c r="L488" s="276"/>
      <c r="M488" s="277" t="s">
        <v>19</v>
      </c>
      <c r="N488" s="278" t="s">
        <v>39</v>
      </c>
      <c r="O488" s="87"/>
      <c r="P488" s="216">
        <f>O488*H488</f>
        <v>0</v>
      </c>
      <c r="Q488" s="216">
        <v>0.00042000000000000002</v>
      </c>
      <c r="R488" s="216">
        <f>Q488*H488</f>
        <v>0.0016800000000000001</v>
      </c>
      <c r="S488" s="216">
        <v>0</v>
      </c>
      <c r="T488" s="217">
        <f>S488*H488</f>
        <v>0</v>
      </c>
      <c r="U488" s="41"/>
      <c r="V488" s="41"/>
      <c r="W488" s="41"/>
      <c r="X488" s="41"/>
      <c r="Y488" s="41"/>
      <c r="Z488" s="41"/>
      <c r="AA488" s="41"/>
      <c r="AB488" s="41"/>
      <c r="AC488" s="41"/>
      <c r="AD488" s="41"/>
      <c r="AE488" s="41"/>
      <c r="AR488" s="218" t="s">
        <v>151</v>
      </c>
      <c r="AT488" s="218" t="s">
        <v>222</v>
      </c>
      <c r="AU488" s="218" t="s">
        <v>78</v>
      </c>
      <c r="AY488" s="20" t="s">
        <v>126</v>
      </c>
      <c r="BE488" s="219">
        <f>IF(N488="základní",J488,0)</f>
        <v>0</v>
      </c>
      <c r="BF488" s="219">
        <f>IF(N488="snížená",J488,0)</f>
        <v>0</v>
      </c>
      <c r="BG488" s="219">
        <f>IF(N488="zákl. přenesená",J488,0)</f>
        <v>0</v>
      </c>
      <c r="BH488" s="219">
        <f>IF(N488="sníž. přenesená",J488,0)</f>
        <v>0</v>
      </c>
      <c r="BI488" s="219">
        <f>IF(N488="nulová",J488,0)</f>
        <v>0</v>
      </c>
      <c r="BJ488" s="20" t="s">
        <v>76</v>
      </c>
      <c r="BK488" s="219">
        <f>ROUND(I488*H488,2)</f>
        <v>0</v>
      </c>
      <c r="BL488" s="20" t="s">
        <v>133</v>
      </c>
      <c r="BM488" s="218" t="s">
        <v>1311</v>
      </c>
    </row>
    <row r="489" s="13" customFormat="1">
      <c r="A489" s="13"/>
      <c r="B489" s="220"/>
      <c r="C489" s="221"/>
      <c r="D489" s="222" t="s">
        <v>134</v>
      </c>
      <c r="E489" s="223" t="s">
        <v>19</v>
      </c>
      <c r="F489" s="224" t="s">
        <v>133</v>
      </c>
      <c r="G489" s="221"/>
      <c r="H489" s="225">
        <v>4</v>
      </c>
      <c r="I489" s="226"/>
      <c r="J489" s="221"/>
      <c r="K489" s="221"/>
      <c r="L489" s="227"/>
      <c r="M489" s="228"/>
      <c r="N489" s="229"/>
      <c r="O489" s="229"/>
      <c r="P489" s="229"/>
      <c r="Q489" s="229"/>
      <c r="R489" s="229"/>
      <c r="S489" s="229"/>
      <c r="T489" s="230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231" t="s">
        <v>134</v>
      </c>
      <c r="AU489" s="231" t="s">
        <v>78</v>
      </c>
      <c r="AV489" s="13" t="s">
        <v>78</v>
      </c>
      <c r="AW489" s="13" t="s">
        <v>135</v>
      </c>
      <c r="AX489" s="13" t="s">
        <v>68</v>
      </c>
      <c r="AY489" s="231" t="s">
        <v>126</v>
      </c>
    </row>
    <row r="490" s="16" customFormat="1">
      <c r="A490" s="16"/>
      <c r="B490" s="253"/>
      <c r="C490" s="254"/>
      <c r="D490" s="222" t="s">
        <v>134</v>
      </c>
      <c r="E490" s="255" t="s">
        <v>19</v>
      </c>
      <c r="F490" s="256" t="s">
        <v>139</v>
      </c>
      <c r="G490" s="254"/>
      <c r="H490" s="257">
        <v>4</v>
      </c>
      <c r="I490" s="258"/>
      <c r="J490" s="254"/>
      <c r="K490" s="254"/>
      <c r="L490" s="259"/>
      <c r="M490" s="260"/>
      <c r="N490" s="261"/>
      <c r="O490" s="261"/>
      <c r="P490" s="261"/>
      <c r="Q490" s="261"/>
      <c r="R490" s="261"/>
      <c r="S490" s="261"/>
      <c r="T490" s="262"/>
      <c r="U490" s="16"/>
      <c r="V490" s="16"/>
      <c r="W490" s="16"/>
      <c r="X490" s="16"/>
      <c r="Y490" s="16"/>
      <c r="Z490" s="16"/>
      <c r="AA490" s="16"/>
      <c r="AB490" s="16"/>
      <c r="AC490" s="16"/>
      <c r="AD490" s="16"/>
      <c r="AE490" s="16"/>
      <c r="AT490" s="263" t="s">
        <v>134</v>
      </c>
      <c r="AU490" s="263" t="s">
        <v>78</v>
      </c>
      <c r="AV490" s="16" t="s">
        <v>133</v>
      </c>
      <c r="AW490" s="16" t="s">
        <v>135</v>
      </c>
      <c r="AX490" s="16" t="s">
        <v>76</v>
      </c>
      <c r="AY490" s="263" t="s">
        <v>126</v>
      </c>
    </row>
    <row r="491" s="2" customFormat="1" ht="16.5" customHeight="1">
      <c r="A491" s="41"/>
      <c r="B491" s="42"/>
      <c r="C491" s="269" t="s">
        <v>1312</v>
      </c>
      <c r="D491" s="269" t="s">
        <v>222</v>
      </c>
      <c r="E491" s="270" t="s">
        <v>1313</v>
      </c>
      <c r="F491" s="271" t="s">
        <v>1314</v>
      </c>
      <c r="G491" s="272" t="s">
        <v>158</v>
      </c>
      <c r="H491" s="273">
        <v>10.92</v>
      </c>
      <c r="I491" s="274"/>
      <c r="J491" s="275">
        <f>ROUND(I491*H491,2)</f>
        <v>0</v>
      </c>
      <c r="K491" s="271" t="s">
        <v>19</v>
      </c>
      <c r="L491" s="276"/>
      <c r="M491" s="277" t="s">
        <v>19</v>
      </c>
      <c r="N491" s="278" t="s">
        <v>39</v>
      </c>
      <c r="O491" s="87"/>
      <c r="P491" s="216">
        <f>O491*H491</f>
        <v>0</v>
      </c>
      <c r="Q491" s="216">
        <v>0.00018000000000000001</v>
      </c>
      <c r="R491" s="216">
        <f>Q491*H491</f>
        <v>0.0019656000000000001</v>
      </c>
      <c r="S491" s="216">
        <v>0</v>
      </c>
      <c r="T491" s="217">
        <f>S491*H491</f>
        <v>0</v>
      </c>
      <c r="U491" s="41"/>
      <c r="V491" s="41"/>
      <c r="W491" s="41"/>
      <c r="X491" s="41"/>
      <c r="Y491" s="41"/>
      <c r="Z491" s="41"/>
      <c r="AA491" s="41"/>
      <c r="AB491" s="41"/>
      <c r="AC491" s="41"/>
      <c r="AD491" s="41"/>
      <c r="AE491" s="41"/>
      <c r="AR491" s="218" t="s">
        <v>151</v>
      </c>
      <c r="AT491" s="218" t="s">
        <v>222</v>
      </c>
      <c r="AU491" s="218" t="s">
        <v>78</v>
      </c>
      <c r="AY491" s="20" t="s">
        <v>126</v>
      </c>
      <c r="BE491" s="219">
        <f>IF(N491="základní",J491,0)</f>
        <v>0</v>
      </c>
      <c r="BF491" s="219">
        <f>IF(N491="snížená",J491,0)</f>
        <v>0</v>
      </c>
      <c r="BG491" s="219">
        <f>IF(N491="zákl. přenesená",J491,0)</f>
        <v>0</v>
      </c>
      <c r="BH491" s="219">
        <f>IF(N491="sníž. přenesená",J491,0)</f>
        <v>0</v>
      </c>
      <c r="BI491" s="219">
        <f>IF(N491="nulová",J491,0)</f>
        <v>0</v>
      </c>
      <c r="BJ491" s="20" t="s">
        <v>76</v>
      </c>
      <c r="BK491" s="219">
        <f>ROUND(I491*H491,2)</f>
        <v>0</v>
      </c>
      <c r="BL491" s="20" t="s">
        <v>133</v>
      </c>
      <c r="BM491" s="218" t="s">
        <v>1315</v>
      </c>
    </row>
    <row r="492" s="13" customFormat="1">
      <c r="A492" s="13"/>
      <c r="B492" s="220"/>
      <c r="C492" s="221"/>
      <c r="D492" s="222" t="s">
        <v>134</v>
      </c>
      <c r="E492" s="223" t="s">
        <v>19</v>
      </c>
      <c r="F492" s="224" t="s">
        <v>1316</v>
      </c>
      <c r="G492" s="221"/>
      <c r="H492" s="225">
        <v>2.855</v>
      </c>
      <c r="I492" s="226"/>
      <c r="J492" s="221"/>
      <c r="K492" s="221"/>
      <c r="L492" s="227"/>
      <c r="M492" s="228"/>
      <c r="N492" s="229"/>
      <c r="O492" s="229"/>
      <c r="P492" s="229"/>
      <c r="Q492" s="229"/>
      <c r="R492" s="229"/>
      <c r="S492" s="229"/>
      <c r="T492" s="230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231" t="s">
        <v>134</v>
      </c>
      <c r="AU492" s="231" t="s">
        <v>78</v>
      </c>
      <c r="AV492" s="13" t="s">
        <v>78</v>
      </c>
      <c r="AW492" s="13" t="s">
        <v>135</v>
      </c>
      <c r="AX492" s="13" t="s">
        <v>68</v>
      </c>
      <c r="AY492" s="231" t="s">
        <v>126</v>
      </c>
    </row>
    <row r="493" s="13" customFormat="1">
      <c r="A493" s="13"/>
      <c r="B493" s="220"/>
      <c r="C493" s="221"/>
      <c r="D493" s="222" t="s">
        <v>134</v>
      </c>
      <c r="E493" s="223" t="s">
        <v>19</v>
      </c>
      <c r="F493" s="224" t="s">
        <v>1317</v>
      </c>
      <c r="G493" s="221"/>
      <c r="H493" s="225">
        <v>3.1150000000000002</v>
      </c>
      <c r="I493" s="226"/>
      <c r="J493" s="221"/>
      <c r="K493" s="221"/>
      <c r="L493" s="227"/>
      <c r="M493" s="228"/>
      <c r="N493" s="229"/>
      <c r="O493" s="229"/>
      <c r="P493" s="229"/>
      <c r="Q493" s="229"/>
      <c r="R493" s="229"/>
      <c r="S493" s="229"/>
      <c r="T493" s="230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231" t="s">
        <v>134</v>
      </c>
      <c r="AU493" s="231" t="s">
        <v>78</v>
      </c>
      <c r="AV493" s="13" t="s">
        <v>78</v>
      </c>
      <c r="AW493" s="13" t="s">
        <v>135</v>
      </c>
      <c r="AX493" s="13" t="s">
        <v>68</v>
      </c>
      <c r="AY493" s="231" t="s">
        <v>126</v>
      </c>
    </row>
    <row r="494" s="13" customFormat="1">
      <c r="A494" s="13"/>
      <c r="B494" s="220"/>
      <c r="C494" s="221"/>
      <c r="D494" s="222" t="s">
        <v>134</v>
      </c>
      <c r="E494" s="223" t="s">
        <v>19</v>
      </c>
      <c r="F494" s="224" t="s">
        <v>1318</v>
      </c>
      <c r="G494" s="221"/>
      <c r="H494" s="225">
        <v>2.2000000000000002</v>
      </c>
      <c r="I494" s="226"/>
      <c r="J494" s="221"/>
      <c r="K494" s="221"/>
      <c r="L494" s="227"/>
      <c r="M494" s="228"/>
      <c r="N494" s="229"/>
      <c r="O494" s="229"/>
      <c r="P494" s="229"/>
      <c r="Q494" s="229"/>
      <c r="R494" s="229"/>
      <c r="S494" s="229"/>
      <c r="T494" s="230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T494" s="231" t="s">
        <v>134</v>
      </c>
      <c r="AU494" s="231" t="s">
        <v>78</v>
      </c>
      <c r="AV494" s="13" t="s">
        <v>78</v>
      </c>
      <c r="AW494" s="13" t="s">
        <v>135</v>
      </c>
      <c r="AX494" s="13" t="s">
        <v>68</v>
      </c>
      <c r="AY494" s="231" t="s">
        <v>126</v>
      </c>
    </row>
    <row r="495" s="13" customFormat="1">
      <c r="A495" s="13"/>
      <c r="B495" s="220"/>
      <c r="C495" s="221"/>
      <c r="D495" s="222" t="s">
        <v>134</v>
      </c>
      <c r="E495" s="223" t="s">
        <v>19</v>
      </c>
      <c r="F495" s="224" t="s">
        <v>1319</v>
      </c>
      <c r="G495" s="221"/>
      <c r="H495" s="225">
        <v>2.75</v>
      </c>
      <c r="I495" s="226"/>
      <c r="J495" s="221"/>
      <c r="K495" s="221"/>
      <c r="L495" s="227"/>
      <c r="M495" s="228"/>
      <c r="N495" s="229"/>
      <c r="O495" s="229"/>
      <c r="P495" s="229"/>
      <c r="Q495" s="229"/>
      <c r="R495" s="229"/>
      <c r="S495" s="229"/>
      <c r="T495" s="230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T495" s="231" t="s">
        <v>134</v>
      </c>
      <c r="AU495" s="231" t="s">
        <v>78</v>
      </c>
      <c r="AV495" s="13" t="s">
        <v>78</v>
      </c>
      <c r="AW495" s="13" t="s">
        <v>135</v>
      </c>
      <c r="AX495" s="13" t="s">
        <v>68</v>
      </c>
      <c r="AY495" s="231" t="s">
        <v>126</v>
      </c>
    </row>
    <row r="496" s="16" customFormat="1">
      <c r="A496" s="16"/>
      <c r="B496" s="253"/>
      <c r="C496" s="254"/>
      <c r="D496" s="222" t="s">
        <v>134</v>
      </c>
      <c r="E496" s="255" t="s">
        <v>19</v>
      </c>
      <c r="F496" s="256" t="s">
        <v>139</v>
      </c>
      <c r="G496" s="254"/>
      <c r="H496" s="257">
        <v>10.920000000000002</v>
      </c>
      <c r="I496" s="258"/>
      <c r="J496" s="254"/>
      <c r="K496" s="254"/>
      <c r="L496" s="259"/>
      <c r="M496" s="260"/>
      <c r="N496" s="261"/>
      <c r="O496" s="261"/>
      <c r="P496" s="261"/>
      <c r="Q496" s="261"/>
      <c r="R496" s="261"/>
      <c r="S496" s="261"/>
      <c r="T496" s="262"/>
      <c r="U496" s="16"/>
      <c r="V496" s="16"/>
      <c r="W496" s="16"/>
      <c r="X496" s="16"/>
      <c r="Y496" s="16"/>
      <c r="Z496" s="16"/>
      <c r="AA496" s="16"/>
      <c r="AB496" s="16"/>
      <c r="AC496" s="16"/>
      <c r="AD496" s="16"/>
      <c r="AE496" s="16"/>
      <c r="AT496" s="263" t="s">
        <v>134</v>
      </c>
      <c r="AU496" s="263" t="s">
        <v>78</v>
      </c>
      <c r="AV496" s="16" t="s">
        <v>133</v>
      </c>
      <c r="AW496" s="16" t="s">
        <v>135</v>
      </c>
      <c r="AX496" s="16" t="s">
        <v>76</v>
      </c>
      <c r="AY496" s="263" t="s">
        <v>126</v>
      </c>
    </row>
    <row r="497" s="2" customFormat="1" ht="24.15" customHeight="1">
      <c r="A497" s="41"/>
      <c r="B497" s="42"/>
      <c r="C497" s="207" t="s">
        <v>524</v>
      </c>
      <c r="D497" s="207" t="s">
        <v>128</v>
      </c>
      <c r="E497" s="208" t="s">
        <v>1320</v>
      </c>
      <c r="F497" s="209" t="s">
        <v>1321</v>
      </c>
      <c r="G497" s="210" t="s">
        <v>1245</v>
      </c>
      <c r="H497" s="211">
        <v>3</v>
      </c>
      <c r="I497" s="212"/>
      <c r="J497" s="213">
        <f>ROUND(I497*H497,2)</f>
        <v>0</v>
      </c>
      <c r="K497" s="209" t="s">
        <v>19</v>
      </c>
      <c r="L497" s="47"/>
      <c r="M497" s="214" t="s">
        <v>19</v>
      </c>
      <c r="N497" s="215" t="s">
        <v>39</v>
      </c>
      <c r="O497" s="87"/>
      <c r="P497" s="216">
        <f>O497*H497</f>
        <v>0</v>
      </c>
      <c r="Q497" s="216">
        <v>0.0015299999999999999</v>
      </c>
      <c r="R497" s="216">
        <f>Q497*H497</f>
        <v>0.0045899999999999995</v>
      </c>
      <c r="S497" s="216">
        <v>0</v>
      </c>
      <c r="T497" s="217">
        <f>S497*H497</f>
        <v>0</v>
      </c>
      <c r="U497" s="41"/>
      <c r="V497" s="41"/>
      <c r="W497" s="41"/>
      <c r="X497" s="41"/>
      <c r="Y497" s="41"/>
      <c r="Z497" s="41"/>
      <c r="AA497" s="41"/>
      <c r="AB497" s="41"/>
      <c r="AC497" s="41"/>
      <c r="AD497" s="41"/>
      <c r="AE497" s="41"/>
      <c r="AR497" s="218" t="s">
        <v>133</v>
      </c>
      <c r="AT497" s="218" t="s">
        <v>128</v>
      </c>
      <c r="AU497" s="218" t="s">
        <v>78</v>
      </c>
      <c r="AY497" s="20" t="s">
        <v>126</v>
      </c>
      <c r="BE497" s="219">
        <f>IF(N497="základní",J497,0)</f>
        <v>0</v>
      </c>
      <c r="BF497" s="219">
        <f>IF(N497="snížená",J497,0)</f>
        <v>0</v>
      </c>
      <c r="BG497" s="219">
        <f>IF(N497="zákl. přenesená",J497,0)</f>
        <v>0</v>
      </c>
      <c r="BH497" s="219">
        <f>IF(N497="sníž. přenesená",J497,0)</f>
        <v>0</v>
      </c>
      <c r="BI497" s="219">
        <f>IF(N497="nulová",J497,0)</f>
        <v>0</v>
      </c>
      <c r="BJ497" s="20" t="s">
        <v>76</v>
      </c>
      <c r="BK497" s="219">
        <f>ROUND(I497*H497,2)</f>
        <v>0</v>
      </c>
      <c r="BL497" s="20" t="s">
        <v>133</v>
      </c>
      <c r="BM497" s="218" t="s">
        <v>1322</v>
      </c>
    </row>
    <row r="498" s="2" customFormat="1" ht="24.15" customHeight="1">
      <c r="A498" s="41"/>
      <c r="B498" s="42"/>
      <c r="C498" s="269" t="s">
        <v>1323</v>
      </c>
      <c r="D498" s="269" t="s">
        <v>222</v>
      </c>
      <c r="E498" s="270" t="s">
        <v>1324</v>
      </c>
      <c r="F498" s="271" t="s">
        <v>1325</v>
      </c>
      <c r="G498" s="272" t="s">
        <v>131</v>
      </c>
      <c r="H498" s="273">
        <v>3</v>
      </c>
      <c r="I498" s="274"/>
      <c r="J498" s="275">
        <f>ROUND(I498*H498,2)</f>
        <v>0</v>
      </c>
      <c r="K498" s="271" t="s">
        <v>19</v>
      </c>
      <c r="L498" s="276"/>
      <c r="M498" s="277" t="s">
        <v>19</v>
      </c>
      <c r="N498" s="278" t="s">
        <v>39</v>
      </c>
      <c r="O498" s="87"/>
      <c r="P498" s="216">
        <f>O498*H498</f>
        <v>0</v>
      </c>
      <c r="Q498" s="216">
        <v>0.00080999999999999996</v>
      </c>
      <c r="R498" s="216">
        <f>Q498*H498</f>
        <v>0.0024299999999999999</v>
      </c>
      <c r="S498" s="216">
        <v>0</v>
      </c>
      <c r="T498" s="217">
        <f>S498*H498</f>
        <v>0</v>
      </c>
      <c r="U498" s="41"/>
      <c r="V498" s="41"/>
      <c r="W498" s="41"/>
      <c r="X498" s="41"/>
      <c r="Y498" s="41"/>
      <c r="Z498" s="41"/>
      <c r="AA498" s="41"/>
      <c r="AB498" s="41"/>
      <c r="AC498" s="41"/>
      <c r="AD498" s="41"/>
      <c r="AE498" s="41"/>
      <c r="AR498" s="218" t="s">
        <v>151</v>
      </c>
      <c r="AT498" s="218" t="s">
        <v>222</v>
      </c>
      <c r="AU498" s="218" t="s">
        <v>78</v>
      </c>
      <c r="AY498" s="20" t="s">
        <v>126</v>
      </c>
      <c r="BE498" s="219">
        <f>IF(N498="základní",J498,0)</f>
        <v>0</v>
      </c>
      <c r="BF498" s="219">
        <f>IF(N498="snížená",J498,0)</f>
        <v>0</v>
      </c>
      <c r="BG498" s="219">
        <f>IF(N498="zákl. přenesená",J498,0)</f>
        <v>0</v>
      </c>
      <c r="BH498" s="219">
        <f>IF(N498="sníž. přenesená",J498,0)</f>
        <v>0</v>
      </c>
      <c r="BI498" s="219">
        <f>IF(N498="nulová",J498,0)</f>
        <v>0</v>
      </c>
      <c r="BJ498" s="20" t="s">
        <v>76</v>
      </c>
      <c r="BK498" s="219">
        <f>ROUND(I498*H498,2)</f>
        <v>0</v>
      </c>
      <c r="BL498" s="20" t="s">
        <v>133</v>
      </c>
      <c r="BM498" s="218" t="s">
        <v>1326</v>
      </c>
    </row>
    <row r="499" s="13" customFormat="1">
      <c r="A499" s="13"/>
      <c r="B499" s="220"/>
      <c r="C499" s="221"/>
      <c r="D499" s="222" t="s">
        <v>134</v>
      </c>
      <c r="E499" s="223" t="s">
        <v>19</v>
      </c>
      <c r="F499" s="224" t="s">
        <v>138</v>
      </c>
      <c r="G499" s="221"/>
      <c r="H499" s="225">
        <v>3</v>
      </c>
      <c r="I499" s="226"/>
      <c r="J499" s="221"/>
      <c r="K499" s="221"/>
      <c r="L499" s="227"/>
      <c r="M499" s="228"/>
      <c r="N499" s="229"/>
      <c r="O499" s="229"/>
      <c r="P499" s="229"/>
      <c r="Q499" s="229"/>
      <c r="R499" s="229"/>
      <c r="S499" s="229"/>
      <c r="T499" s="230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231" t="s">
        <v>134</v>
      </c>
      <c r="AU499" s="231" t="s">
        <v>78</v>
      </c>
      <c r="AV499" s="13" t="s">
        <v>78</v>
      </c>
      <c r="AW499" s="13" t="s">
        <v>135</v>
      </c>
      <c r="AX499" s="13" t="s">
        <v>68</v>
      </c>
      <c r="AY499" s="231" t="s">
        <v>126</v>
      </c>
    </row>
    <row r="500" s="16" customFormat="1">
      <c r="A500" s="16"/>
      <c r="B500" s="253"/>
      <c r="C500" s="254"/>
      <c r="D500" s="222" t="s">
        <v>134</v>
      </c>
      <c r="E500" s="255" t="s">
        <v>19</v>
      </c>
      <c r="F500" s="256" t="s">
        <v>139</v>
      </c>
      <c r="G500" s="254"/>
      <c r="H500" s="257">
        <v>3</v>
      </c>
      <c r="I500" s="258"/>
      <c r="J500" s="254"/>
      <c r="K500" s="254"/>
      <c r="L500" s="259"/>
      <c r="M500" s="260"/>
      <c r="N500" s="261"/>
      <c r="O500" s="261"/>
      <c r="P500" s="261"/>
      <c r="Q500" s="261"/>
      <c r="R500" s="261"/>
      <c r="S500" s="261"/>
      <c r="T500" s="262"/>
      <c r="U500" s="16"/>
      <c r="V500" s="16"/>
      <c r="W500" s="16"/>
      <c r="X500" s="16"/>
      <c r="Y500" s="16"/>
      <c r="Z500" s="16"/>
      <c r="AA500" s="16"/>
      <c r="AB500" s="16"/>
      <c r="AC500" s="16"/>
      <c r="AD500" s="16"/>
      <c r="AE500" s="16"/>
      <c r="AT500" s="263" t="s">
        <v>134</v>
      </c>
      <c r="AU500" s="263" t="s">
        <v>78</v>
      </c>
      <c r="AV500" s="16" t="s">
        <v>133</v>
      </c>
      <c r="AW500" s="16" t="s">
        <v>135</v>
      </c>
      <c r="AX500" s="16" t="s">
        <v>76</v>
      </c>
      <c r="AY500" s="263" t="s">
        <v>126</v>
      </c>
    </row>
    <row r="501" s="2" customFormat="1" ht="16.5" customHeight="1">
      <c r="A501" s="41"/>
      <c r="B501" s="42"/>
      <c r="C501" s="269" t="s">
        <v>527</v>
      </c>
      <c r="D501" s="269" t="s">
        <v>222</v>
      </c>
      <c r="E501" s="270" t="s">
        <v>1327</v>
      </c>
      <c r="F501" s="271" t="s">
        <v>1328</v>
      </c>
      <c r="G501" s="272" t="s">
        <v>158</v>
      </c>
      <c r="H501" s="273">
        <v>11.925000000000001</v>
      </c>
      <c r="I501" s="274"/>
      <c r="J501" s="275">
        <f>ROUND(I501*H501,2)</f>
        <v>0</v>
      </c>
      <c r="K501" s="271" t="s">
        <v>19</v>
      </c>
      <c r="L501" s="276"/>
      <c r="M501" s="277" t="s">
        <v>19</v>
      </c>
      <c r="N501" s="278" t="s">
        <v>39</v>
      </c>
      <c r="O501" s="87"/>
      <c r="P501" s="216">
        <f>O501*H501</f>
        <v>0</v>
      </c>
      <c r="Q501" s="216">
        <v>0.00032000000000000003</v>
      </c>
      <c r="R501" s="216">
        <f>Q501*H501</f>
        <v>0.0038160000000000004</v>
      </c>
      <c r="S501" s="216">
        <v>0</v>
      </c>
      <c r="T501" s="217">
        <f>S501*H501</f>
        <v>0</v>
      </c>
      <c r="U501" s="41"/>
      <c r="V501" s="41"/>
      <c r="W501" s="41"/>
      <c r="X501" s="41"/>
      <c r="Y501" s="41"/>
      <c r="Z501" s="41"/>
      <c r="AA501" s="41"/>
      <c r="AB501" s="41"/>
      <c r="AC501" s="41"/>
      <c r="AD501" s="41"/>
      <c r="AE501" s="41"/>
      <c r="AR501" s="218" t="s">
        <v>151</v>
      </c>
      <c r="AT501" s="218" t="s">
        <v>222</v>
      </c>
      <c r="AU501" s="218" t="s">
        <v>78</v>
      </c>
      <c r="AY501" s="20" t="s">
        <v>126</v>
      </c>
      <c r="BE501" s="219">
        <f>IF(N501="základní",J501,0)</f>
        <v>0</v>
      </c>
      <c r="BF501" s="219">
        <f>IF(N501="snížená",J501,0)</f>
        <v>0</v>
      </c>
      <c r="BG501" s="219">
        <f>IF(N501="zákl. přenesená",J501,0)</f>
        <v>0</v>
      </c>
      <c r="BH501" s="219">
        <f>IF(N501="sníž. přenesená",J501,0)</f>
        <v>0</v>
      </c>
      <c r="BI501" s="219">
        <f>IF(N501="nulová",J501,0)</f>
        <v>0</v>
      </c>
      <c r="BJ501" s="20" t="s">
        <v>76</v>
      </c>
      <c r="BK501" s="219">
        <f>ROUND(I501*H501,2)</f>
        <v>0</v>
      </c>
      <c r="BL501" s="20" t="s">
        <v>133</v>
      </c>
      <c r="BM501" s="218" t="s">
        <v>1329</v>
      </c>
    </row>
    <row r="502" s="13" customFormat="1">
      <c r="A502" s="13"/>
      <c r="B502" s="220"/>
      <c r="C502" s="221"/>
      <c r="D502" s="222" t="s">
        <v>134</v>
      </c>
      <c r="E502" s="223" t="s">
        <v>19</v>
      </c>
      <c r="F502" s="224" t="s">
        <v>1330</v>
      </c>
      <c r="G502" s="221"/>
      <c r="H502" s="225">
        <v>3.3100000000000001</v>
      </c>
      <c r="I502" s="226"/>
      <c r="J502" s="221"/>
      <c r="K502" s="221"/>
      <c r="L502" s="227"/>
      <c r="M502" s="228"/>
      <c r="N502" s="229"/>
      <c r="O502" s="229"/>
      <c r="P502" s="229"/>
      <c r="Q502" s="229"/>
      <c r="R502" s="229"/>
      <c r="S502" s="229"/>
      <c r="T502" s="230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T502" s="231" t="s">
        <v>134</v>
      </c>
      <c r="AU502" s="231" t="s">
        <v>78</v>
      </c>
      <c r="AV502" s="13" t="s">
        <v>78</v>
      </c>
      <c r="AW502" s="13" t="s">
        <v>135</v>
      </c>
      <c r="AX502" s="13" t="s">
        <v>68</v>
      </c>
      <c r="AY502" s="231" t="s">
        <v>126</v>
      </c>
    </row>
    <row r="503" s="13" customFormat="1">
      <c r="A503" s="13"/>
      <c r="B503" s="220"/>
      <c r="C503" s="221"/>
      <c r="D503" s="222" t="s">
        <v>134</v>
      </c>
      <c r="E503" s="223" t="s">
        <v>19</v>
      </c>
      <c r="F503" s="224" t="s">
        <v>1331</v>
      </c>
      <c r="G503" s="221"/>
      <c r="H503" s="225">
        <v>4.5099999999999998</v>
      </c>
      <c r="I503" s="226"/>
      <c r="J503" s="221"/>
      <c r="K503" s="221"/>
      <c r="L503" s="227"/>
      <c r="M503" s="228"/>
      <c r="N503" s="229"/>
      <c r="O503" s="229"/>
      <c r="P503" s="229"/>
      <c r="Q503" s="229"/>
      <c r="R503" s="229"/>
      <c r="S503" s="229"/>
      <c r="T503" s="230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31" t="s">
        <v>134</v>
      </c>
      <c r="AU503" s="231" t="s">
        <v>78</v>
      </c>
      <c r="AV503" s="13" t="s">
        <v>78</v>
      </c>
      <c r="AW503" s="13" t="s">
        <v>135</v>
      </c>
      <c r="AX503" s="13" t="s">
        <v>68</v>
      </c>
      <c r="AY503" s="231" t="s">
        <v>126</v>
      </c>
    </row>
    <row r="504" s="13" customFormat="1">
      <c r="A504" s="13"/>
      <c r="B504" s="220"/>
      <c r="C504" s="221"/>
      <c r="D504" s="222" t="s">
        <v>134</v>
      </c>
      <c r="E504" s="223" t="s">
        <v>19</v>
      </c>
      <c r="F504" s="224" t="s">
        <v>1332</v>
      </c>
      <c r="G504" s="221"/>
      <c r="H504" s="225">
        <v>4.1050000000000004</v>
      </c>
      <c r="I504" s="226"/>
      <c r="J504" s="221"/>
      <c r="K504" s="221"/>
      <c r="L504" s="227"/>
      <c r="M504" s="228"/>
      <c r="N504" s="229"/>
      <c r="O504" s="229"/>
      <c r="P504" s="229"/>
      <c r="Q504" s="229"/>
      <c r="R504" s="229"/>
      <c r="S504" s="229"/>
      <c r="T504" s="230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T504" s="231" t="s">
        <v>134</v>
      </c>
      <c r="AU504" s="231" t="s">
        <v>78</v>
      </c>
      <c r="AV504" s="13" t="s">
        <v>78</v>
      </c>
      <c r="AW504" s="13" t="s">
        <v>135</v>
      </c>
      <c r="AX504" s="13" t="s">
        <v>68</v>
      </c>
      <c r="AY504" s="231" t="s">
        <v>126</v>
      </c>
    </row>
    <row r="505" s="16" customFormat="1">
      <c r="A505" s="16"/>
      <c r="B505" s="253"/>
      <c r="C505" s="254"/>
      <c r="D505" s="222" t="s">
        <v>134</v>
      </c>
      <c r="E505" s="255" t="s">
        <v>19</v>
      </c>
      <c r="F505" s="256" t="s">
        <v>139</v>
      </c>
      <c r="G505" s="254"/>
      <c r="H505" s="257">
        <v>11.925000000000001</v>
      </c>
      <c r="I505" s="258"/>
      <c r="J505" s="254"/>
      <c r="K505" s="254"/>
      <c r="L505" s="259"/>
      <c r="M505" s="260"/>
      <c r="N505" s="261"/>
      <c r="O505" s="261"/>
      <c r="P505" s="261"/>
      <c r="Q505" s="261"/>
      <c r="R505" s="261"/>
      <c r="S505" s="261"/>
      <c r="T505" s="262"/>
      <c r="U505" s="16"/>
      <c r="V505" s="16"/>
      <c r="W505" s="16"/>
      <c r="X505" s="16"/>
      <c r="Y505" s="16"/>
      <c r="Z505" s="16"/>
      <c r="AA505" s="16"/>
      <c r="AB505" s="16"/>
      <c r="AC505" s="16"/>
      <c r="AD505" s="16"/>
      <c r="AE505" s="16"/>
      <c r="AT505" s="263" t="s">
        <v>134</v>
      </c>
      <c r="AU505" s="263" t="s">
        <v>78</v>
      </c>
      <c r="AV505" s="16" t="s">
        <v>133</v>
      </c>
      <c r="AW505" s="16" t="s">
        <v>135</v>
      </c>
      <c r="AX505" s="16" t="s">
        <v>76</v>
      </c>
      <c r="AY505" s="263" t="s">
        <v>126</v>
      </c>
    </row>
    <row r="506" s="2" customFormat="1" ht="24.15" customHeight="1">
      <c r="A506" s="41"/>
      <c r="B506" s="42"/>
      <c r="C506" s="207" t="s">
        <v>1333</v>
      </c>
      <c r="D506" s="207" t="s">
        <v>128</v>
      </c>
      <c r="E506" s="208" t="s">
        <v>1334</v>
      </c>
      <c r="F506" s="209" t="s">
        <v>1335</v>
      </c>
      <c r="G506" s="210" t="s">
        <v>158</v>
      </c>
      <c r="H506" s="211">
        <v>2</v>
      </c>
      <c r="I506" s="212"/>
      <c r="J506" s="213">
        <f>ROUND(I506*H506,2)</f>
        <v>0</v>
      </c>
      <c r="K506" s="209" t="s">
        <v>19</v>
      </c>
      <c r="L506" s="47"/>
      <c r="M506" s="214" t="s">
        <v>19</v>
      </c>
      <c r="N506" s="215" t="s">
        <v>39</v>
      </c>
      <c r="O506" s="87"/>
      <c r="P506" s="216">
        <f>O506*H506</f>
        <v>0</v>
      </c>
      <c r="Q506" s="216">
        <v>0.0015299999999999999</v>
      </c>
      <c r="R506" s="216">
        <f>Q506*H506</f>
        <v>0.0030599999999999998</v>
      </c>
      <c r="S506" s="216">
        <v>0</v>
      </c>
      <c r="T506" s="217">
        <f>S506*H506</f>
        <v>0</v>
      </c>
      <c r="U506" s="41"/>
      <c r="V506" s="41"/>
      <c r="W506" s="41"/>
      <c r="X506" s="41"/>
      <c r="Y506" s="41"/>
      <c r="Z506" s="41"/>
      <c r="AA506" s="41"/>
      <c r="AB506" s="41"/>
      <c r="AC506" s="41"/>
      <c r="AD506" s="41"/>
      <c r="AE506" s="41"/>
      <c r="AR506" s="218" t="s">
        <v>133</v>
      </c>
      <c r="AT506" s="218" t="s">
        <v>128</v>
      </c>
      <c r="AU506" s="218" t="s">
        <v>78</v>
      </c>
      <c r="AY506" s="20" t="s">
        <v>126</v>
      </c>
      <c r="BE506" s="219">
        <f>IF(N506="základní",J506,0)</f>
        <v>0</v>
      </c>
      <c r="BF506" s="219">
        <f>IF(N506="snížená",J506,0)</f>
        <v>0</v>
      </c>
      <c r="BG506" s="219">
        <f>IF(N506="zákl. přenesená",J506,0)</f>
        <v>0</v>
      </c>
      <c r="BH506" s="219">
        <f>IF(N506="sníž. přenesená",J506,0)</f>
        <v>0</v>
      </c>
      <c r="BI506" s="219">
        <f>IF(N506="nulová",J506,0)</f>
        <v>0</v>
      </c>
      <c r="BJ506" s="20" t="s">
        <v>76</v>
      </c>
      <c r="BK506" s="219">
        <f>ROUND(I506*H506,2)</f>
        <v>0</v>
      </c>
      <c r="BL506" s="20" t="s">
        <v>133</v>
      </c>
      <c r="BM506" s="218" t="s">
        <v>1336</v>
      </c>
    </row>
    <row r="507" s="2" customFormat="1" ht="24.15" customHeight="1">
      <c r="A507" s="41"/>
      <c r="B507" s="42"/>
      <c r="C507" s="269" t="s">
        <v>534</v>
      </c>
      <c r="D507" s="269" t="s">
        <v>222</v>
      </c>
      <c r="E507" s="270" t="s">
        <v>1337</v>
      </c>
      <c r="F507" s="271" t="s">
        <v>1338</v>
      </c>
      <c r="G507" s="272" t="s">
        <v>131</v>
      </c>
      <c r="H507" s="273">
        <v>2</v>
      </c>
      <c r="I507" s="274"/>
      <c r="J507" s="275">
        <f>ROUND(I507*H507,2)</f>
        <v>0</v>
      </c>
      <c r="K507" s="271" t="s">
        <v>19</v>
      </c>
      <c r="L507" s="276"/>
      <c r="M507" s="277" t="s">
        <v>19</v>
      </c>
      <c r="N507" s="278" t="s">
        <v>39</v>
      </c>
      <c r="O507" s="87"/>
      <c r="P507" s="216">
        <f>O507*H507</f>
        <v>0</v>
      </c>
      <c r="Q507" s="216">
        <v>0.0024299999999999999</v>
      </c>
      <c r="R507" s="216">
        <f>Q507*H507</f>
        <v>0.0048599999999999997</v>
      </c>
      <c r="S507" s="216">
        <v>0</v>
      </c>
      <c r="T507" s="217">
        <f>S507*H507</f>
        <v>0</v>
      </c>
      <c r="U507" s="41"/>
      <c r="V507" s="41"/>
      <c r="W507" s="41"/>
      <c r="X507" s="41"/>
      <c r="Y507" s="41"/>
      <c r="Z507" s="41"/>
      <c r="AA507" s="41"/>
      <c r="AB507" s="41"/>
      <c r="AC507" s="41"/>
      <c r="AD507" s="41"/>
      <c r="AE507" s="41"/>
      <c r="AR507" s="218" t="s">
        <v>151</v>
      </c>
      <c r="AT507" s="218" t="s">
        <v>222</v>
      </c>
      <c r="AU507" s="218" t="s">
        <v>78</v>
      </c>
      <c r="AY507" s="20" t="s">
        <v>126</v>
      </c>
      <c r="BE507" s="219">
        <f>IF(N507="základní",J507,0)</f>
        <v>0</v>
      </c>
      <c r="BF507" s="219">
        <f>IF(N507="snížená",J507,0)</f>
        <v>0</v>
      </c>
      <c r="BG507" s="219">
        <f>IF(N507="zákl. přenesená",J507,0)</f>
        <v>0</v>
      </c>
      <c r="BH507" s="219">
        <f>IF(N507="sníž. přenesená",J507,0)</f>
        <v>0</v>
      </c>
      <c r="BI507" s="219">
        <f>IF(N507="nulová",J507,0)</f>
        <v>0</v>
      </c>
      <c r="BJ507" s="20" t="s">
        <v>76</v>
      </c>
      <c r="BK507" s="219">
        <f>ROUND(I507*H507,2)</f>
        <v>0</v>
      </c>
      <c r="BL507" s="20" t="s">
        <v>133</v>
      </c>
      <c r="BM507" s="218" t="s">
        <v>1339</v>
      </c>
    </row>
    <row r="508" s="13" customFormat="1">
      <c r="A508" s="13"/>
      <c r="B508" s="220"/>
      <c r="C508" s="221"/>
      <c r="D508" s="222" t="s">
        <v>134</v>
      </c>
      <c r="E508" s="223" t="s">
        <v>19</v>
      </c>
      <c r="F508" s="224" t="s">
        <v>78</v>
      </c>
      <c r="G508" s="221"/>
      <c r="H508" s="225">
        <v>2</v>
      </c>
      <c r="I508" s="226"/>
      <c r="J508" s="221"/>
      <c r="K508" s="221"/>
      <c r="L508" s="227"/>
      <c r="M508" s="228"/>
      <c r="N508" s="229"/>
      <c r="O508" s="229"/>
      <c r="P508" s="229"/>
      <c r="Q508" s="229"/>
      <c r="R508" s="229"/>
      <c r="S508" s="229"/>
      <c r="T508" s="230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T508" s="231" t="s">
        <v>134</v>
      </c>
      <c r="AU508" s="231" t="s">
        <v>78</v>
      </c>
      <c r="AV508" s="13" t="s">
        <v>78</v>
      </c>
      <c r="AW508" s="13" t="s">
        <v>135</v>
      </c>
      <c r="AX508" s="13" t="s">
        <v>68</v>
      </c>
      <c r="AY508" s="231" t="s">
        <v>126</v>
      </c>
    </row>
    <row r="509" s="16" customFormat="1">
      <c r="A509" s="16"/>
      <c r="B509" s="253"/>
      <c r="C509" s="254"/>
      <c r="D509" s="222" t="s">
        <v>134</v>
      </c>
      <c r="E509" s="255" t="s">
        <v>19</v>
      </c>
      <c r="F509" s="256" t="s">
        <v>139</v>
      </c>
      <c r="G509" s="254"/>
      <c r="H509" s="257">
        <v>2</v>
      </c>
      <c r="I509" s="258"/>
      <c r="J509" s="254"/>
      <c r="K509" s="254"/>
      <c r="L509" s="259"/>
      <c r="M509" s="260"/>
      <c r="N509" s="261"/>
      <c r="O509" s="261"/>
      <c r="P509" s="261"/>
      <c r="Q509" s="261"/>
      <c r="R509" s="261"/>
      <c r="S509" s="261"/>
      <c r="T509" s="262"/>
      <c r="U509" s="16"/>
      <c r="V509" s="16"/>
      <c r="W509" s="16"/>
      <c r="X509" s="16"/>
      <c r="Y509" s="16"/>
      <c r="Z509" s="16"/>
      <c r="AA509" s="16"/>
      <c r="AB509" s="16"/>
      <c r="AC509" s="16"/>
      <c r="AD509" s="16"/>
      <c r="AE509" s="16"/>
      <c r="AT509" s="263" t="s">
        <v>134</v>
      </c>
      <c r="AU509" s="263" t="s">
        <v>78</v>
      </c>
      <c r="AV509" s="16" t="s">
        <v>133</v>
      </c>
      <c r="AW509" s="16" t="s">
        <v>135</v>
      </c>
      <c r="AX509" s="16" t="s">
        <v>76</v>
      </c>
      <c r="AY509" s="263" t="s">
        <v>126</v>
      </c>
    </row>
    <row r="510" s="2" customFormat="1" ht="16.5" customHeight="1">
      <c r="A510" s="41"/>
      <c r="B510" s="42"/>
      <c r="C510" s="269" t="s">
        <v>1340</v>
      </c>
      <c r="D510" s="269" t="s">
        <v>222</v>
      </c>
      <c r="E510" s="270" t="s">
        <v>1341</v>
      </c>
      <c r="F510" s="271" t="s">
        <v>1342</v>
      </c>
      <c r="G510" s="272" t="s">
        <v>158</v>
      </c>
      <c r="H510" s="273">
        <v>11.445</v>
      </c>
      <c r="I510" s="274"/>
      <c r="J510" s="275">
        <f>ROUND(I510*H510,2)</f>
        <v>0</v>
      </c>
      <c r="K510" s="271" t="s">
        <v>19</v>
      </c>
      <c r="L510" s="276"/>
      <c r="M510" s="277" t="s">
        <v>19</v>
      </c>
      <c r="N510" s="278" t="s">
        <v>39</v>
      </c>
      <c r="O510" s="87"/>
      <c r="P510" s="216">
        <f>O510*H510</f>
        <v>0</v>
      </c>
      <c r="Q510" s="216">
        <v>0.00072000000000000005</v>
      </c>
      <c r="R510" s="216">
        <f>Q510*H510</f>
        <v>0.0082404000000000002</v>
      </c>
      <c r="S510" s="216">
        <v>0</v>
      </c>
      <c r="T510" s="217">
        <f>S510*H510</f>
        <v>0</v>
      </c>
      <c r="U510" s="41"/>
      <c r="V510" s="41"/>
      <c r="W510" s="41"/>
      <c r="X510" s="41"/>
      <c r="Y510" s="41"/>
      <c r="Z510" s="41"/>
      <c r="AA510" s="41"/>
      <c r="AB510" s="41"/>
      <c r="AC510" s="41"/>
      <c r="AD510" s="41"/>
      <c r="AE510" s="41"/>
      <c r="AR510" s="218" t="s">
        <v>151</v>
      </c>
      <c r="AT510" s="218" t="s">
        <v>222</v>
      </c>
      <c r="AU510" s="218" t="s">
        <v>78</v>
      </c>
      <c r="AY510" s="20" t="s">
        <v>126</v>
      </c>
      <c r="BE510" s="219">
        <f>IF(N510="základní",J510,0)</f>
        <v>0</v>
      </c>
      <c r="BF510" s="219">
        <f>IF(N510="snížená",J510,0)</f>
        <v>0</v>
      </c>
      <c r="BG510" s="219">
        <f>IF(N510="zákl. přenesená",J510,0)</f>
        <v>0</v>
      </c>
      <c r="BH510" s="219">
        <f>IF(N510="sníž. přenesená",J510,0)</f>
        <v>0</v>
      </c>
      <c r="BI510" s="219">
        <f>IF(N510="nulová",J510,0)</f>
        <v>0</v>
      </c>
      <c r="BJ510" s="20" t="s">
        <v>76</v>
      </c>
      <c r="BK510" s="219">
        <f>ROUND(I510*H510,2)</f>
        <v>0</v>
      </c>
      <c r="BL510" s="20" t="s">
        <v>133</v>
      </c>
      <c r="BM510" s="218" t="s">
        <v>1343</v>
      </c>
    </row>
    <row r="511" s="13" customFormat="1">
      <c r="A511" s="13"/>
      <c r="B511" s="220"/>
      <c r="C511" s="221"/>
      <c r="D511" s="222" t="s">
        <v>134</v>
      </c>
      <c r="E511" s="223" t="s">
        <v>19</v>
      </c>
      <c r="F511" s="224" t="s">
        <v>1344</v>
      </c>
      <c r="G511" s="221"/>
      <c r="H511" s="225">
        <v>8.1349999999999998</v>
      </c>
      <c r="I511" s="226"/>
      <c r="J511" s="221"/>
      <c r="K511" s="221"/>
      <c r="L511" s="227"/>
      <c r="M511" s="228"/>
      <c r="N511" s="229"/>
      <c r="O511" s="229"/>
      <c r="P511" s="229"/>
      <c r="Q511" s="229"/>
      <c r="R511" s="229"/>
      <c r="S511" s="229"/>
      <c r="T511" s="230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31" t="s">
        <v>134</v>
      </c>
      <c r="AU511" s="231" t="s">
        <v>78</v>
      </c>
      <c r="AV511" s="13" t="s">
        <v>78</v>
      </c>
      <c r="AW511" s="13" t="s">
        <v>135</v>
      </c>
      <c r="AX511" s="13" t="s">
        <v>68</v>
      </c>
      <c r="AY511" s="231" t="s">
        <v>126</v>
      </c>
    </row>
    <row r="512" s="13" customFormat="1">
      <c r="A512" s="13"/>
      <c r="B512" s="220"/>
      <c r="C512" s="221"/>
      <c r="D512" s="222" t="s">
        <v>134</v>
      </c>
      <c r="E512" s="223" t="s">
        <v>19</v>
      </c>
      <c r="F512" s="224" t="s">
        <v>1345</v>
      </c>
      <c r="G512" s="221"/>
      <c r="H512" s="225">
        <v>3.3100000000000001</v>
      </c>
      <c r="I512" s="226"/>
      <c r="J512" s="221"/>
      <c r="K512" s="221"/>
      <c r="L512" s="227"/>
      <c r="M512" s="228"/>
      <c r="N512" s="229"/>
      <c r="O512" s="229"/>
      <c r="P512" s="229"/>
      <c r="Q512" s="229"/>
      <c r="R512" s="229"/>
      <c r="S512" s="229"/>
      <c r="T512" s="230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T512" s="231" t="s">
        <v>134</v>
      </c>
      <c r="AU512" s="231" t="s">
        <v>78</v>
      </c>
      <c r="AV512" s="13" t="s">
        <v>78</v>
      </c>
      <c r="AW512" s="13" t="s">
        <v>135</v>
      </c>
      <c r="AX512" s="13" t="s">
        <v>68</v>
      </c>
      <c r="AY512" s="231" t="s">
        <v>126</v>
      </c>
    </row>
    <row r="513" s="16" customFormat="1">
      <c r="A513" s="16"/>
      <c r="B513" s="253"/>
      <c r="C513" s="254"/>
      <c r="D513" s="222" t="s">
        <v>134</v>
      </c>
      <c r="E513" s="255" t="s">
        <v>19</v>
      </c>
      <c r="F513" s="256" t="s">
        <v>139</v>
      </c>
      <c r="G513" s="254"/>
      <c r="H513" s="257">
        <v>11.445</v>
      </c>
      <c r="I513" s="258"/>
      <c r="J513" s="254"/>
      <c r="K513" s="254"/>
      <c r="L513" s="259"/>
      <c r="M513" s="260"/>
      <c r="N513" s="261"/>
      <c r="O513" s="261"/>
      <c r="P513" s="261"/>
      <c r="Q513" s="261"/>
      <c r="R513" s="261"/>
      <c r="S513" s="261"/>
      <c r="T513" s="262"/>
      <c r="U513" s="16"/>
      <c r="V513" s="16"/>
      <c r="W513" s="16"/>
      <c r="X513" s="16"/>
      <c r="Y513" s="16"/>
      <c r="Z513" s="16"/>
      <c r="AA513" s="16"/>
      <c r="AB513" s="16"/>
      <c r="AC513" s="16"/>
      <c r="AD513" s="16"/>
      <c r="AE513" s="16"/>
      <c r="AT513" s="263" t="s">
        <v>134</v>
      </c>
      <c r="AU513" s="263" t="s">
        <v>78</v>
      </c>
      <c r="AV513" s="16" t="s">
        <v>133</v>
      </c>
      <c r="AW513" s="16" t="s">
        <v>135</v>
      </c>
      <c r="AX513" s="16" t="s">
        <v>76</v>
      </c>
      <c r="AY513" s="263" t="s">
        <v>126</v>
      </c>
    </row>
    <row r="514" s="2" customFormat="1" ht="24.15" customHeight="1">
      <c r="A514" s="41"/>
      <c r="B514" s="42"/>
      <c r="C514" s="207" t="s">
        <v>537</v>
      </c>
      <c r="D514" s="207" t="s">
        <v>128</v>
      </c>
      <c r="E514" s="208" t="s">
        <v>1346</v>
      </c>
      <c r="F514" s="209" t="s">
        <v>1347</v>
      </c>
      <c r="G514" s="210" t="s">
        <v>1245</v>
      </c>
      <c r="H514" s="211">
        <v>1</v>
      </c>
      <c r="I514" s="212"/>
      <c r="J514" s="213">
        <f>ROUND(I514*H514,2)</f>
        <v>0</v>
      </c>
      <c r="K514" s="209" t="s">
        <v>19</v>
      </c>
      <c r="L514" s="47"/>
      <c r="M514" s="214" t="s">
        <v>19</v>
      </c>
      <c r="N514" s="215" t="s">
        <v>39</v>
      </c>
      <c r="O514" s="87"/>
      <c r="P514" s="216">
        <f>O514*H514</f>
        <v>0</v>
      </c>
      <c r="Q514" s="216">
        <v>0.0015299999999999999</v>
      </c>
      <c r="R514" s="216">
        <f>Q514*H514</f>
        <v>0.0015299999999999999</v>
      </c>
      <c r="S514" s="216">
        <v>0</v>
      </c>
      <c r="T514" s="217">
        <f>S514*H514</f>
        <v>0</v>
      </c>
      <c r="U514" s="41"/>
      <c r="V514" s="41"/>
      <c r="W514" s="41"/>
      <c r="X514" s="41"/>
      <c r="Y514" s="41"/>
      <c r="Z514" s="41"/>
      <c r="AA514" s="41"/>
      <c r="AB514" s="41"/>
      <c r="AC514" s="41"/>
      <c r="AD514" s="41"/>
      <c r="AE514" s="41"/>
      <c r="AR514" s="218" t="s">
        <v>133</v>
      </c>
      <c r="AT514" s="218" t="s">
        <v>128</v>
      </c>
      <c r="AU514" s="218" t="s">
        <v>78</v>
      </c>
      <c r="AY514" s="20" t="s">
        <v>126</v>
      </c>
      <c r="BE514" s="219">
        <f>IF(N514="základní",J514,0)</f>
        <v>0</v>
      </c>
      <c r="BF514" s="219">
        <f>IF(N514="snížená",J514,0)</f>
        <v>0</v>
      </c>
      <c r="BG514" s="219">
        <f>IF(N514="zákl. přenesená",J514,0)</f>
        <v>0</v>
      </c>
      <c r="BH514" s="219">
        <f>IF(N514="sníž. přenesená",J514,0)</f>
        <v>0</v>
      </c>
      <c r="BI514" s="219">
        <f>IF(N514="nulová",J514,0)</f>
        <v>0</v>
      </c>
      <c r="BJ514" s="20" t="s">
        <v>76</v>
      </c>
      <c r="BK514" s="219">
        <f>ROUND(I514*H514,2)</f>
        <v>0</v>
      </c>
      <c r="BL514" s="20" t="s">
        <v>133</v>
      </c>
      <c r="BM514" s="218" t="s">
        <v>1348</v>
      </c>
    </row>
    <row r="515" s="2" customFormat="1" ht="24.15" customHeight="1">
      <c r="A515" s="41"/>
      <c r="B515" s="42"/>
      <c r="C515" s="269" t="s">
        <v>1349</v>
      </c>
      <c r="D515" s="269" t="s">
        <v>222</v>
      </c>
      <c r="E515" s="270" t="s">
        <v>1350</v>
      </c>
      <c r="F515" s="271" t="s">
        <v>1351</v>
      </c>
      <c r="G515" s="272" t="s">
        <v>131</v>
      </c>
      <c r="H515" s="273">
        <v>1</v>
      </c>
      <c r="I515" s="274"/>
      <c r="J515" s="275">
        <f>ROUND(I515*H515,2)</f>
        <v>0</v>
      </c>
      <c r="K515" s="271" t="s">
        <v>19</v>
      </c>
      <c r="L515" s="276"/>
      <c r="M515" s="277" t="s">
        <v>19</v>
      </c>
      <c r="N515" s="278" t="s">
        <v>39</v>
      </c>
      <c r="O515" s="87"/>
      <c r="P515" s="216">
        <f>O515*H515</f>
        <v>0</v>
      </c>
      <c r="Q515" s="216">
        <v>0.0032200000000000002</v>
      </c>
      <c r="R515" s="216">
        <f>Q515*H515</f>
        <v>0.0032200000000000002</v>
      </c>
      <c r="S515" s="216">
        <v>0</v>
      </c>
      <c r="T515" s="217">
        <f>S515*H515</f>
        <v>0</v>
      </c>
      <c r="U515" s="41"/>
      <c r="V515" s="41"/>
      <c r="W515" s="41"/>
      <c r="X515" s="41"/>
      <c r="Y515" s="41"/>
      <c r="Z515" s="41"/>
      <c r="AA515" s="41"/>
      <c r="AB515" s="41"/>
      <c r="AC515" s="41"/>
      <c r="AD515" s="41"/>
      <c r="AE515" s="41"/>
      <c r="AR515" s="218" t="s">
        <v>151</v>
      </c>
      <c r="AT515" s="218" t="s">
        <v>222</v>
      </c>
      <c r="AU515" s="218" t="s">
        <v>78</v>
      </c>
      <c r="AY515" s="20" t="s">
        <v>126</v>
      </c>
      <c r="BE515" s="219">
        <f>IF(N515="základní",J515,0)</f>
        <v>0</v>
      </c>
      <c r="BF515" s="219">
        <f>IF(N515="snížená",J515,0)</f>
        <v>0</v>
      </c>
      <c r="BG515" s="219">
        <f>IF(N515="zákl. přenesená",J515,0)</f>
        <v>0</v>
      </c>
      <c r="BH515" s="219">
        <f>IF(N515="sníž. přenesená",J515,0)</f>
        <v>0</v>
      </c>
      <c r="BI515" s="219">
        <f>IF(N515="nulová",J515,0)</f>
        <v>0</v>
      </c>
      <c r="BJ515" s="20" t="s">
        <v>76</v>
      </c>
      <c r="BK515" s="219">
        <f>ROUND(I515*H515,2)</f>
        <v>0</v>
      </c>
      <c r="BL515" s="20" t="s">
        <v>133</v>
      </c>
      <c r="BM515" s="218" t="s">
        <v>1352</v>
      </c>
    </row>
    <row r="516" s="13" customFormat="1">
      <c r="A516" s="13"/>
      <c r="B516" s="220"/>
      <c r="C516" s="221"/>
      <c r="D516" s="222" t="s">
        <v>134</v>
      </c>
      <c r="E516" s="223" t="s">
        <v>19</v>
      </c>
      <c r="F516" s="224" t="s">
        <v>76</v>
      </c>
      <c r="G516" s="221"/>
      <c r="H516" s="225">
        <v>1</v>
      </c>
      <c r="I516" s="226"/>
      <c r="J516" s="221"/>
      <c r="K516" s="221"/>
      <c r="L516" s="227"/>
      <c r="M516" s="228"/>
      <c r="N516" s="229"/>
      <c r="O516" s="229"/>
      <c r="P516" s="229"/>
      <c r="Q516" s="229"/>
      <c r="R516" s="229"/>
      <c r="S516" s="229"/>
      <c r="T516" s="230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T516" s="231" t="s">
        <v>134</v>
      </c>
      <c r="AU516" s="231" t="s">
        <v>78</v>
      </c>
      <c r="AV516" s="13" t="s">
        <v>78</v>
      </c>
      <c r="AW516" s="13" t="s">
        <v>135</v>
      </c>
      <c r="AX516" s="13" t="s">
        <v>76</v>
      </c>
      <c r="AY516" s="231" t="s">
        <v>126</v>
      </c>
    </row>
    <row r="517" s="2" customFormat="1" ht="16.5" customHeight="1">
      <c r="A517" s="41"/>
      <c r="B517" s="42"/>
      <c r="C517" s="269" t="s">
        <v>541</v>
      </c>
      <c r="D517" s="269" t="s">
        <v>222</v>
      </c>
      <c r="E517" s="270" t="s">
        <v>1353</v>
      </c>
      <c r="F517" s="271" t="s">
        <v>1354</v>
      </c>
      <c r="G517" s="272" t="s">
        <v>158</v>
      </c>
      <c r="H517" s="273">
        <v>6.7199999999999998</v>
      </c>
      <c r="I517" s="274"/>
      <c r="J517" s="275">
        <f>ROUND(I517*H517,2)</f>
        <v>0</v>
      </c>
      <c r="K517" s="271" t="s">
        <v>19</v>
      </c>
      <c r="L517" s="276"/>
      <c r="M517" s="277" t="s">
        <v>19</v>
      </c>
      <c r="N517" s="278" t="s">
        <v>39</v>
      </c>
      <c r="O517" s="87"/>
      <c r="P517" s="216">
        <f>O517*H517</f>
        <v>0</v>
      </c>
      <c r="Q517" s="216">
        <v>0.00097000000000000005</v>
      </c>
      <c r="R517" s="216">
        <f>Q517*H517</f>
        <v>0.0065183999999999997</v>
      </c>
      <c r="S517" s="216">
        <v>0</v>
      </c>
      <c r="T517" s="217">
        <f>S517*H517</f>
        <v>0</v>
      </c>
      <c r="U517" s="41"/>
      <c r="V517" s="41"/>
      <c r="W517" s="41"/>
      <c r="X517" s="41"/>
      <c r="Y517" s="41"/>
      <c r="Z517" s="41"/>
      <c r="AA517" s="41"/>
      <c r="AB517" s="41"/>
      <c r="AC517" s="41"/>
      <c r="AD517" s="41"/>
      <c r="AE517" s="41"/>
      <c r="AR517" s="218" t="s">
        <v>151</v>
      </c>
      <c r="AT517" s="218" t="s">
        <v>222</v>
      </c>
      <c r="AU517" s="218" t="s">
        <v>78</v>
      </c>
      <c r="AY517" s="20" t="s">
        <v>126</v>
      </c>
      <c r="BE517" s="219">
        <f>IF(N517="základní",J517,0)</f>
        <v>0</v>
      </c>
      <c r="BF517" s="219">
        <f>IF(N517="snížená",J517,0)</f>
        <v>0</v>
      </c>
      <c r="BG517" s="219">
        <f>IF(N517="zákl. přenesená",J517,0)</f>
        <v>0</v>
      </c>
      <c r="BH517" s="219">
        <f>IF(N517="sníž. přenesená",J517,0)</f>
        <v>0</v>
      </c>
      <c r="BI517" s="219">
        <f>IF(N517="nulová",J517,0)</f>
        <v>0</v>
      </c>
      <c r="BJ517" s="20" t="s">
        <v>76</v>
      </c>
      <c r="BK517" s="219">
        <f>ROUND(I517*H517,2)</f>
        <v>0</v>
      </c>
      <c r="BL517" s="20" t="s">
        <v>133</v>
      </c>
      <c r="BM517" s="218" t="s">
        <v>1355</v>
      </c>
    </row>
    <row r="518" s="13" customFormat="1">
      <c r="A518" s="13"/>
      <c r="B518" s="220"/>
      <c r="C518" s="221"/>
      <c r="D518" s="222" t="s">
        <v>134</v>
      </c>
      <c r="E518" s="223" t="s">
        <v>19</v>
      </c>
      <c r="F518" s="224" t="s">
        <v>1356</v>
      </c>
      <c r="G518" s="221"/>
      <c r="H518" s="225">
        <v>6.7199999999999998</v>
      </c>
      <c r="I518" s="226"/>
      <c r="J518" s="221"/>
      <c r="K518" s="221"/>
      <c r="L518" s="227"/>
      <c r="M518" s="228"/>
      <c r="N518" s="229"/>
      <c r="O518" s="229"/>
      <c r="P518" s="229"/>
      <c r="Q518" s="229"/>
      <c r="R518" s="229"/>
      <c r="S518" s="229"/>
      <c r="T518" s="230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T518" s="231" t="s">
        <v>134</v>
      </c>
      <c r="AU518" s="231" t="s">
        <v>78</v>
      </c>
      <c r="AV518" s="13" t="s">
        <v>78</v>
      </c>
      <c r="AW518" s="13" t="s">
        <v>135</v>
      </c>
      <c r="AX518" s="13" t="s">
        <v>76</v>
      </c>
      <c r="AY518" s="231" t="s">
        <v>126</v>
      </c>
    </row>
    <row r="519" s="2" customFormat="1" ht="24.15" customHeight="1">
      <c r="A519" s="41"/>
      <c r="B519" s="42"/>
      <c r="C519" s="207" t="s">
        <v>1357</v>
      </c>
      <c r="D519" s="207" t="s">
        <v>128</v>
      </c>
      <c r="E519" s="208" t="s">
        <v>1358</v>
      </c>
      <c r="F519" s="209" t="s">
        <v>1359</v>
      </c>
      <c r="G519" s="210" t="s">
        <v>1245</v>
      </c>
      <c r="H519" s="211">
        <v>2</v>
      </c>
      <c r="I519" s="212"/>
      <c r="J519" s="213">
        <f>ROUND(I519*H519,2)</f>
        <v>0</v>
      </c>
      <c r="K519" s="209" t="s">
        <v>19</v>
      </c>
      <c r="L519" s="47"/>
      <c r="M519" s="214" t="s">
        <v>19</v>
      </c>
      <c r="N519" s="215" t="s">
        <v>39</v>
      </c>
      <c r="O519" s="87"/>
      <c r="P519" s="216">
        <f>O519*H519</f>
        <v>0</v>
      </c>
      <c r="Q519" s="216">
        <v>0.0015299999999999999</v>
      </c>
      <c r="R519" s="216">
        <f>Q519*H519</f>
        <v>0.0030599999999999998</v>
      </c>
      <c r="S519" s="216">
        <v>0</v>
      </c>
      <c r="T519" s="217">
        <f>S519*H519</f>
        <v>0</v>
      </c>
      <c r="U519" s="41"/>
      <c r="V519" s="41"/>
      <c r="W519" s="41"/>
      <c r="X519" s="41"/>
      <c r="Y519" s="41"/>
      <c r="Z519" s="41"/>
      <c r="AA519" s="41"/>
      <c r="AB519" s="41"/>
      <c r="AC519" s="41"/>
      <c r="AD519" s="41"/>
      <c r="AE519" s="41"/>
      <c r="AR519" s="218" t="s">
        <v>133</v>
      </c>
      <c r="AT519" s="218" t="s">
        <v>128</v>
      </c>
      <c r="AU519" s="218" t="s">
        <v>78</v>
      </c>
      <c r="AY519" s="20" t="s">
        <v>126</v>
      </c>
      <c r="BE519" s="219">
        <f>IF(N519="základní",J519,0)</f>
        <v>0</v>
      </c>
      <c r="BF519" s="219">
        <f>IF(N519="snížená",J519,0)</f>
        <v>0</v>
      </c>
      <c r="BG519" s="219">
        <f>IF(N519="zákl. přenesená",J519,0)</f>
        <v>0</v>
      </c>
      <c r="BH519" s="219">
        <f>IF(N519="sníž. přenesená",J519,0)</f>
        <v>0</v>
      </c>
      <c r="BI519" s="219">
        <f>IF(N519="nulová",J519,0)</f>
        <v>0</v>
      </c>
      <c r="BJ519" s="20" t="s">
        <v>76</v>
      </c>
      <c r="BK519" s="219">
        <f>ROUND(I519*H519,2)</f>
        <v>0</v>
      </c>
      <c r="BL519" s="20" t="s">
        <v>133</v>
      </c>
      <c r="BM519" s="218" t="s">
        <v>1360</v>
      </c>
    </row>
    <row r="520" s="2" customFormat="1" ht="24.15" customHeight="1">
      <c r="A520" s="41"/>
      <c r="B520" s="42"/>
      <c r="C520" s="269" t="s">
        <v>544</v>
      </c>
      <c r="D520" s="269" t="s">
        <v>222</v>
      </c>
      <c r="E520" s="270" t="s">
        <v>1361</v>
      </c>
      <c r="F520" s="271" t="s">
        <v>1362</v>
      </c>
      <c r="G520" s="272" t="s">
        <v>131</v>
      </c>
      <c r="H520" s="273">
        <v>2</v>
      </c>
      <c r="I520" s="274"/>
      <c r="J520" s="275">
        <f>ROUND(I520*H520,2)</f>
        <v>0</v>
      </c>
      <c r="K520" s="271" t="s">
        <v>19</v>
      </c>
      <c r="L520" s="276"/>
      <c r="M520" s="277" t="s">
        <v>19</v>
      </c>
      <c r="N520" s="278" t="s">
        <v>39</v>
      </c>
      <c r="O520" s="87"/>
      <c r="P520" s="216">
        <f>O520*H520</f>
        <v>0</v>
      </c>
      <c r="Q520" s="216">
        <v>0.00462</v>
      </c>
      <c r="R520" s="216">
        <f>Q520*H520</f>
        <v>0.0092399999999999999</v>
      </c>
      <c r="S520" s="216">
        <v>0</v>
      </c>
      <c r="T520" s="217">
        <f>S520*H520</f>
        <v>0</v>
      </c>
      <c r="U520" s="41"/>
      <c r="V520" s="41"/>
      <c r="W520" s="41"/>
      <c r="X520" s="41"/>
      <c r="Y520" s="41"/>
      <c r="Z520" s="41"/>
      <c r="AA520" s="41"/>
      <c r="AB520" s="41"/>
      <c r="AC520" s="41"/>
      <c r="AD520" s="41"/>
      <c r="AE520" s="41"/>
      <c r="AR520" s="218" t="s">
        <v>151</v>
      </c>
      <c r="AT520" s="218" t="s">
        <v>222</v>
      </c>
      <c r="AU520" s="218" t="s">
        <v>78</v>
      </c>
      <c r="AY520" s="20" t="s">
        <v>126</v>
      </c>
      <c r="BE520" s="219">
        <f>IF(N520="základní",J520,0)</f>
        <v>0</v>
      </c>
      <c r="BF520" s="219">
        <f>IF(N520="snížená",J520,0)</f>
        <v>0</v>
      </c>
      <c r="BG520" s="219">
        <f>IF(N520="zákl. přenesená",J520,0)</f>
        <v>0</v>
      </c>
      <c r="BH520" s="219">
        <f>IF(N520="sníž. přenesená",J520,0)</f>
        <v>0</v>
      </c>
      <c r="BI520" s="219">
        <f>IF(N520="nulová",J520,0)</f>
        <v>0</v>
      </c>
      <c r="BJ520" s="20" t="s">
        <v>76</v>
      </c>
      <c r="BK520" s="219">
        <f>ROUND(I520*H520,2)</f>
        <v>0</v>
      </c>
      <c r="BL520" s="20" t="s">
        <v>133</v>
      </c>
      <c r="BM520" s="218" t="s">
        <v>1363</v>
      </c>
    </row>
    <row r="521" s="13" customFormat="1">
      <c r="A521" s="13"/>
      <c r="B521" s="220"/>
      <c r="C521" s="221"/>
      <c r="D521" s="222" t="s">
        <v>134</v>
      </c>
      <c r="E521" s="223" t="s">
        <v>19</v>
      </c>
      <c r="F521" s="224" t="s">
        <v>78</v>
      </c>
      <c r="G521" s="221"/>
      <c r="H521" s="225">
        <v>2</v>
      </c>
      <c r="I521" s="226"/>
      <c r="J521" s="221"/>
      <c r="K521" s="221"/>
      <c r="L521" s="227"/>
      <c r="M521" s="228"/>
      <c r="N521" s="229"/>
      <c r="O521" s="229"/>
      <c r="P521" s="229"/>
      <c r="Q521" s="229"/>
      <c r="R521" s="229"/>
      <c r="S521" s="229"/>
      <c r="T521" s="230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231" t="s">
        <v>134</v>
      </c>
      <c r="AU521" s="231" t="s">
        <v>78</v>
      </c>
      <c r="AV521" s="13" t="s">
        <v>78</v>
      </c>
      <c r="AW521" s="13" t="s">
        <v>135</v>
      </c>
      <c r="AX521" s="13" t="s">
        <v>76</v>
      </c>
      <c r="AY521" s="231" t="s">
        <v>126</v>
      </c>
    </row>
    <row r="522" s="2" customFormat="1" ht="16.5" customHeight="1">
      <c r="A522" s="41"/>
      <c r="B522" s="42"/>
      <c r="C522" s="269" t="s">
        <v>1364</v>
      </c>
      <c r="D522" s="269" t="s">
        <v>222</v>
      </c>
      <c r="E522" s="270" t="s">
        <v>1365</v>
      </c>
      <c r="F522" s="271" t="s">
        <v>1366</v>
      </c>
      <c r="G522" s="272" t="s">
        <v>158</v>
      </c>
      <c r="H522" s="273">
        <v>8.7599999999999998</v>
      </c>
      <c r="I522" s="274"/>
      <c r="J522" s="275">
        <f>ROUND(I522*H522,2)</f>
        <v>0</v>
      </c>
      <c r="K522" s="271" t="s">
        <v>19</v>
      </c>
      <c r="L522" s="276"/>
      <c r="M522" s="277" t="s">
        <v>19</v>
      </c>
      <c r="N522" s="278" t="s">
        <v>39</v>
      </c>
      <c r="O522" s="87"/>
      <c r="P522" s="216">
        <f>O522*H522</f>
        <v>0</v>
      </c>
      <c r="Q522" s="216">
        <v>0.0012899999999999999</v>
      </c>
      <c r="R522" s="216">
        <f>Q522*H522</f>
        <v>0.011300399999999999</v>
      </c>
      <c r="S522" s="216">
        <v>0</v>
      </c>
      <c r="T522" s="217">
        <f>S522*H522</f>
        <v>0</v>
      </c>
      <c r="U522" s="41"/>
      <c r="V522" s="41"/>
      <c r="W522" s="41"/>
      <c r="X522" s="41"/>
      <c r="Y522" s="41"/>
      <c r="Z522" s="41"/>
      <c r="AA522" s="41"/>
      <c r="AB522" s="41"/>
      <c r="AC522" s="41"/>
      <c r="AD522" s="41"/>
      <c r="AE522" s="41"/>
      <c r="AR522" s="218" t="s">
        <v>151</v>
      </c>
      <c r="AT522" s="218" t="s">
        <v>222</v>
      </c>
      <c r="AU522" s="218" t="s">
        <v>78</v>
      </c>
      <c r="AY522" s="20" t="s">
        <v>126</v>
      </c>
      <c r="BE522" s="219">
        <f>IF(N522="základní",J522,0)</f>
        <v>0</v>
      </c>
      <c r="BF522" s="219">
        <f>IF(N522="snížená",J522,0)</f>
        <v>0</v>
      </c>
      <c r="BG522" s="219">
        <f>IF(N522="zákl. přenesená",J522,0)</f>
        <v>0</v>
      </c>
      <c r="BH522" s="219">
        <f>IF(N522="sníž. přenesená",J522,0)</f>
        <v>0</v>
      </c>
      <c r="BI522" s="219">
        <f>IF(N522="nulová",J522,0)</f>
        <v>0</v>
      </c>
      <c r="BJ522" s="20" t="s">
        <v>76</v>
      </c>
      <c r="BK522" s="219">
        <f>ROUND(I522*H522,2)</f>
        <v>0</v>
      </c>
      <c r="BL522" s="20" t="s">
        <v>133</v>
      </c>
      <c r="BM522" s="218" t="s">
        <v>1367</v>
      </c>
    </row>
    <row r="523" s="13" customFormat="1">
      <c r="A523" s="13"/>
      <c r="B523" s="220"/>
      <c r="C523" s="221"/>
      <c r="D523" s="222" t="s">
        <v>134</v>
      </c>
      <c r="E523" s="223" t="s">
        <v>19</v>
      </c>
      <c r="F523" s="224" t="s">
        <v>1368</v>
      </c>
      <c r="G523" s="221"/>
      <c r="H523" s="225">
        <v>2.2050000000000001</v>
      </c>
      <c r="I523" s="226"/>
      <c r="J523" s="221"/>
      <c r="K523" s="221"/>
      <c r="L523" s="227"/>
      <c r="M523" s="228"/>
      <c r="N523" s="229"/>
      <c r="O523" s="229"/>
      <c r="P523" s="229"/>
      <c r="Q523" s="229"/>
      <c r="R523" s="229"/>
      <c r="S523" s="229"/>
      <c r="T523" s="230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231" t="s">
        <v>134</v>
      </c>
      <c r="AU523" s="231" t="s">
        <v>78</v>
      </c>
      <c r="AV523" s="13" t="s">
        <v>78</v>
      </c>
      <c r="AW523" s="13" t="s">
        <v>135</v>
      </c>
      <c r="AX523" s="13" t="s">
        <v>68</v>
      </c>
      <c r="AY523" s="231" t="s">
        <v>126</v>
      </c>
    </row>
    <row r="524" s="13" customFormat="1">
      <c r="A524" s="13"/>
      <c r="B524" s="220"/>
      <c r="C524" s="221"/>
      <c r="D524" s="222" t="s">
        <v>134</v>
      </c>
      <c r="E524" s="223" t="s">
        <v>19</v>
      </c>
      <c r="F524" s="224" t="s">
        <v>1369</v>
      </c>
      <c r="G524" s="221"/>
      <c r="H524" s="225">
        <v>6.5549999999999997</v>
      </c>
      <c r="I524" s="226"/>
      <c r="J524" s="221"/>
      <c r="K524" s="221"/>
      <c r="L524" s="227"/>
      <c r="M524" s="228"/>
      <c r="N524" s="229"/>
      <c r="O524" s="229"/>
      <c r="P524" s="229"/>
      <c r="Q524" s="229"/>
      <c r="R524" s="229"/>
      <c r="S524" s="229"/>
      <c r="T524" s="230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T524" s="231" t="s">
        <v>134</v>
      </c>
      <c r="AU524" s="231" t="s">
        <v>78</v>
      </c>
      <c r="AV524" s="13" t="s">
        <v>78</v>
      </c>
      <c r="AW524" s="13" t="s">
        <v>135</v>
      </c>
      <c r="AX524" s="13" t="s">
        <v>68</v>
      </c>
      <c r="AY524" s="231" t="s">
        <v>126</v>
      </c>
    </row>
    <row r="525" s="16" customFormat="1">
      <c r="A525" s="16"/>
      <c r="B525" s="253"/>
      <c r="C525" s="254"/>
      <c r="D525" s="222" t="s">
        <v>134</v>
      </c>
      <c r="E525" s="255" t="s">
        <v>19</v>
      </c>
      <c r="F525" s="256" t="s">
        <v>139</v>
      </c>
      <c r="G525" s="254"/>
      <c r="H525" s="257">
        <v>8.7599999999999998</v>
      </c>
      <c r="I525" s="258"/>
      <c r="J525" s="254"/>
      <c r="K525" s="254"/>
      <c r="L525" s="259"/>
      <c r="M525" s="260"/>
      <c r="N525" s="261"/>
      <c r="O525" s="261"/>
      <c r="P525" s="261"/>
      <c r="Q525" s="261"/>
      <c r="R525" s="261"/>
      <c r="S525" s="261"/>
      <c r="T525" s="262"/>
      <c r="U525" s="16"/>
      <c r="V525" s="16"/>
      <c r="W525" s="16"/>
      <c r="X525" s="16"/>
      <c r="Y525" s="16"/>
      <c r="Z525" s="16"/>
      <c r="AA525" s="16"/>
      <c r="AB525" s="16"/>
      <c r="AC525" s="16"/>
      <c r="AD525" s="16"/>
      <c r="AE525" s="16"/>
      <c r="AT525" s="263" t="s">
        <v>134</v>
      </c>
      <c r="AU525" s="263" t="s">
        <v>78</v>
      </c>
      <c r="AV525" s="16" t="s">
        <v>133</v>
      </c>
      <c r="AW525" s="16" t="s">
        <v>135</v>
      </c>
      <c r="AX525" s="16" t="s">
        <v>76</v>
      </c>
      <c r="AY525" s="263" t="s">
        <v>126</v>
      </c>
    </row>
    <row r="526" s="2" customFormat="1" ht="24.15" customHeight="1">
      <c r="A526" s="41"/>
      <c r="B526" s="42"/>
      <c r="C526" s="207" t="s">
        <v>548</v>
      </c>
      <c r="D526" s="207" t="s">
        <v>128</v>
      </c>
      <c r="E526" s="208" t="s">
        <v>1370</v>
      </c>
      <c r="F526" s="209" t="s">
        <v>1371</v>
      </c>
      <c r="G526" s="210" t="s">
        <v>1245</v>
      </c>
      <c r="H526" s="211">
        <v>1</v>
      </c>
      <c r="I526" s="212"/>
      <c r="J526" s="213">
        <f>ROUND(I526*H526,2)</f>
        <v>0</v>
      </c>
      <c r="K526" s="209" t="s">
        <v>19</v>
      </c>
      <c r="L526" s="47"/>
      <c r="M526" s="214" t="s">
        <v>19</v>
      </c>
      <c r="N526" s="215" t="s">
        <v>39</v>
      </c>
      <c r="O526" s="87"/>
      <c r="P526" s="216">
        <f>O526*H526</f>
        <v>0</v>
      </c>
      <c r="Q526" s="216">
        <v>0.0015299999999999999</v>
      </c>
      <c r="R526" s="216">
        <f>Q526*H526</f>
        <v>0.0015299999999999999</v>
      </c>
      <c r="S526" s="216">
        <v>0</v>
      </c>
      <c r="T526" s="217">
        <f>S526*H526</f>
        <v>0</v>
      </c>
      <c r="U526" s="41"/>
      <c r="V526" s="41"/>
      <c r="W526" s="41"/>
      <c r="X526" s="41"/>
      <c r="Y526" s="41"/>
      <c r="Z526" s="41"/>
      <c r="AA526" s="41"/>
      <c r="AB526" s="41"/>
      <c r="AC526" s="41"/>
      <c r="AD526" s="41"/>
      <c r="AE526" s="41"/>
      <c r="AR526" s="218" t="s">
        <v>133</v>
      </c>
      <c r="AT526" s="218" t="s">
        <v>128</v>
      </c>
      <c r="AU526" s="218" t="s">
        <v>78</v>
      </c>
      <c r="AY526" s="20" t="s">
        <v>126</v>
      </c>
      <c r="BE526" s="219">
        <f>IF(N526="základní",J526,0)</f>
        <v>0</v>
      </c>
      <c r="BF526" s="219">
        <f>IF(N526="snížená",J526,0)</f>
        <v>0</v>
      </c>
      <c r="BG526" s="219">
        <f>IF(N526="zákl. přenesená",J526,0)</f>
        <v>0</v>
      </c>
      <c r="BH526" s="219">
        <f>IF(N526="sníž. přenesená",J526,0)</f>
        <v>0</v>
      </c>
      <c r="BI526" s="219">
        <f>IF(N526="nulová",J526,0)</f>
        <v>0</v>
      </c>
      <c r="BJ526" s="20" t="s">
        <v>76</v>
      </c>
      <c r="BK526" s="219">
        <f>ROUND(I526*H526,2)</f>
        <v>0</v>
      </c>
      <c r="BL526" s="20" t="s">
        <v>133</v>
      </c>
      <c r="BM526" s="218" t="s">
        <v>1372</v>
      </c>
    </row>
    <row r="527" s="2" customFormat="1" ht="24.15" customHeight="1">
      <c r="A527" s="41"/>
      <c r="B527" s="42"/>
      <c r="C527" s="269" t="s">
        <v>1373</v>
      </c>
      <c r="D527" s="269" t="s">
        <v>222</v>
      </c>
      <c r="E527" s="270" t="s">
        <v>1374</v>
      </c>
      <c r="F527" s="271" t="s">
        <v>1375</v>
      </c>
      <c r="G527" s="272" t="s">
        <v>131</v>
      </c>
      <c r="H527" s="273">
        <v>1</v>
      </c>
      <c r="I527" s="274"/>
      <c r="J527" s="275">
        <f>ROUND(I527*H527,2)</f>
        <v>0</v>
      </c>
      <c r="K527" s="271" t="s">
        <v>19</v>
      </c>
      <c r="L527" s="276"/>
      <c r="M527" s="277" t="s">
        <v>19</v>
      </c>
      <c r="N527" s="278" t="s">
        <v>39</v>
      </c>
      <c r="O527" s="87"/>
      <c r="P527" s="216">
        <f>O527*H527</f>
        <v>0</v>
      </c>
      <c r="Q527" s="216">
        <v>0.0078600000000000007</v>
      </c>
      <c r="R527" s="216">
        <f>Q527*H527</f>
        <v>0.0078600000000000007</v>
      </c>
      <c r="S527" s="216">
        <v>0</v>
      </c>
      <c r="T527" s="217">
        <f>S527*H527</f>
        <v>0</v>
      </c>
      <c r="U527" s="41"/>
      <c r="V527" s="41"/>
      <c r="W527" s="41"/>
      <c r="X527" s="41"/>
      <c r="Y527" s="41"/>
      <c r="Z527" s="41"/>
      <c r="AA527" s="41"/>
      <c r="AB527" s="41"/>
      <c r="AC527" s="41"/>
      <c r="AD527" s="41"/>
      <c r="AE527" s="41"/>
      <c r="AR527" s="218" t="s">
        <v>151</v>
      </c>
      <c r="AT527" s="218" t="s">
        <v>222</v>
      </c>
      <c r="AU527" s="218" t="s">
        <v>78</v>
      </c>
      <c r="AY527" s="20" t="s">
        <v>126</v>
      </c>
      <c r="BE527" s="219">
        <f>IF(N527="základní",J527,0)</f>
        <v>0</v>
      </c>
      <c r="BF527" s="219">
        <f>IF(N527="snížená",J527,0)</f>
        <v>0</v>
      </c>
      <c r="BG527" s="219">
        <f>IF(N527="zákl. přenesená",J527,0)</f>
        <v>0</v>
      </c>
      <c r="BH527" s="219">
        <f>IF(N527="sníž. přenesená",J527,0)</f>
        <v>0</v>
      </c>
      <c r="BI527" s="219">
        <f>IF(N527="nulová",J527,0)</f>
        <v>0</v>
      </c>
      <c r="BJ527" s="20" t="s">
        <v>76</v>
      </c>
      <c r="BK527" s="219">
        <f>ROUND(I527*H527,2)</f>
        <v>0</v>
      </c>
      <c r="BL527" s="20" t="s">
        <v>133</v>
      </c>
      <c r="BM527" s="218" t="s">
        <v>1376</v>
      </c>
    </row>
    <row r="528" s="13" customFormat="1">
      <c r="A528" s="13"/>
      <c r="B528" s="220"/>
      <c r="C528" s="221"/>
      <c r="D528" s="222" t="s">
        <v>134</v>
      </c>
      <c r="E528" s="223" t="s">
        <v>19</v>
      </c>
      <c r="F528" s="224" t="s">
        <v>76</v>
      </c>
      <c r="G528" s="221"/>
      <c r="H528" s="225">
        <v>1</v>
      </c>
      <c r="I528" s="226"/>
      <c r="J528" s="221"/>
      <c r="K528" s="221"/>
      <c r="L528" s="227"/>
      <c r="M528" s="228"/>
      <c r="N528" s="229"/>
      <c r="O528" s="229"/>
      <c r="P528" s="229"/>
      <c r="Q528" s="229"/>
      <c r="R528" s="229"/>
      <c r="S528" s="229"/>
      <c r="T528" s="230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231" t="s">
        <v>134</v>
      </c>
      <c r="AU528" s="231" t="s">
        <v>78</v>
      </c>
      <c r="AV528" s="13" t="s">
        <v>78</v>
      </c>
      <c r="AW528" s="13" t="s">
        <v>135</v>
      </c>
      <c r="AX528" s="13" t="s">
        <v>76</v>
      </c>
      <c r="AY528" s="231" t="s">
        <v>126</v>
      </c>
    </row>
    <row r="529" s="2" customFormat="1" ht="16.5" customHeight="1">
      <c r="A529" s="41"/>
      <c r="B529" s="42"/>
      <c r="C529" s="269" t="s">
        <v>551</v>
      </c>
      <c r="D529" s="269" t="s">
        <v>222</v>
      </c>
      <c r="E529" s="270" t="s">
        <v>1377</v>
      </c>
      <c r="F529" s="271" t="s">
        <v>1378</v>
      </c>
      <c r="G529" s="272" t="s">
        <v>158</v>
      </c>
      <c r="H529" s="273">
        <v>2.355</v>
      </c>
      <c r="I529" s="274"/>
      <c r="J529" s="275">
        <f>ROUND(I529*H529,2)</f>
        <v>0</v>
      </c>
      <c r="K529" s="271" t="s">
        <v>19</v>
      </c>
      <c r="L529" s="276"/>
      <c r="M529" s="277" t="s">
        <v>19</v>
      </c>
      <c r="N529" s="278" t="s">
        <v>39</v>
      </c>
      <c r="O529" s="87"/>
      <c r="P529" s="216">
        <f>O529*H529</f>
        <v>0</v>
      </c>
      <c r="Q529" s="216">
        <v>0.0015900000000000001</v>
      </c>
      <c r="R529" s="216">
        <f>Q529*H529</f>
        <v>0.0037444500000000003</v>
      </c>
      <c r="S529" s="216">
        <v>0</v>
      </c>
      <c r="T529" s="217">
        <f>S529*H529</f>
        <v>0</v>
      </c>
      <c r="U529" s="41"/>
      <c r="V529" s="41"/>
      <c r="W529" s="41"/>
      <c r="X529" s="41"/>
      <c r="Y529" s="41"/>
      <c r="Z529" s="41"/>
      <c r="AA529" s="41"/>
      <c r="AB529" s="41"/>
      <c r="AC529" s="41"/>
      <c r="AD529" s="41"/>
      <c r="AE529" s="41"/>
      <c r="AR529" s="218" t="s">
        <v>151</v>
      </c>
      <c r="AT529" s="218" t="s">
        <v>222</v>
      </c>
      <c r="AU529" s="218" t="s">
        <v>78</v>
      </c>
      <c r="AY529" s="20" t="s">
        <v>126</v>
      </c>
      <c r="BE529" s="219">
        <f>IF(N529="základní",J529,0)</f>
        <v>0</v>
      </c>
      <c r="BF529" s="219">
        <f>IF(N529="snížená",J529,0)</f>
        <v>0</v>
      </c>
      <c r="BG529" s="219">
        <f>IF(N529="zákl. přenesená",J529,0)</f>
        <v>0</v>
      </c>
      <c r="BH529" s="219">
        <f>IF(N529="sníž. přenesená",J529,0)</f>
        <v>0</v>
      </c>
      <c r="BI529" s="219">
        <f>IF(N529="nulová",J529,0)</f>
        <v>0</v>
      </c>
      <c r="BJ529" s="20" t="s">
        <v>76</v>
      </c>
      <c r="BK529" s="219">
        <f>ROUND(I529*H529,2)</f>
        <v>0</v>
      </c>
      <c r="BL529" s="20" t="s">
        <v>133</v>
      </c>
      <c r="BM529" s="218" t="s">
        <v>1379</v>
      </c>
    </row>
    <row r="530" s="13" customFormat="1">
      <c r="A530" s="13"/>
      <c r="B530" s="220"/>
      <c r="C530" s="221"/>
      <c r="D530" s="222" t="s">
        <v>134</v>
      </c>
      <c r="E530" s="223" t="s">
        <v>19</v>
      </c>
      <c r="F530" s="224" t="s">
        <v>1380</v>
      </c>
      <c r="G530" s="221"/>
      <c r="H530" s="225">
        <v>2.355</v>
      </c>
      <c r="I530" s="226"/>
      <c r="J530" s="221"/>
      <c r="K530" s="221"/>
      <c r="L530" s="227"/>
      <c r="M530" s="228"/>
      <c r="N530" s="229"/>
      <c r="O530" s="229"/>
      <c r="P530" s="229"/>
      <c r="Q530" s="229"/>
      <c r="R530" s="229"/>
      <c r="S530" s="229"/>
      <c r="T530" s="230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T530" s="231" t="s">
        <v>134</v>
      </c>
      <c r="AU530" s="231" t="s">
        <v>78</v>
      </c>
      <c r="AV530" s="13" t="s">
        <v>78</v>
      </c>
      <c r="AW530" s="13" t="s">
        <v>135</v>
      </c>
      <c r="AX530" s="13" t="s">
        <v>76</v>
      </c>
      <c r="AY530" s="231" t="s">
        <v>126</v>
      </c>
    </row>
    <row r="531" s="2" customFormat="1" ht="16.5" customHeight="1">
      <c r="A531" s="41"/>
      <c r="B531" s="42"/>
      <c r="C531" s="207" t="s">
        <v>1381</v>
      </c>
      <c r="D531" s="207" t="s">
        <v>128</v>
      </c>
      <c r="E531" s="208" t="s">
        <v>1382</v>
      </c>
      <c r="F531" s="209" t="s">
        <v>1383</v>
      </c>
      <c r="G531" s="210" t="s">
        <v>158</v>
      </c>
      <c r="H531" s="211">
        <v>300</v>
      </c>
      <c r="I531" s="212"/>
      <c r="J531" s="213">
        <f>ROUND(I531*H531,2)</f>
        <v>0</v>
      </c>
      <c r="K531" s="209" t="s">
        <v>880</v>
      </c>
      <c r="L531" s="47"/>
      <c r="M531" s="214" t="s">
        <v>19</v>
      </c>
      <c r="N531" s="215" t="s">
        <v>39</v>
      </c>
      <c r="O531" s="87"/>
      <c r="P531" s="216">
        <f>O531*H531</f>
        <v>0</v>
      </c>
      <c r="Q531" s="216">
        <v>0.0015299999999999999</v>
      </c>
      <c r="R531" s="216">
        <f>Q531*H531</f>
        <v>0.45899999999999996</v>
      </c>
      <c r="S531" s="216">
        <v>0</v>
      </c>
      <c r="T531" s="217">
        <f>S531*H531</f>
        <v>0</v>
      </c>
      <c r="U531" s="41"/>
      <c r="V531" s="41"/>
      <c r="W531" s="41"/>
      <c r="X531" s="41"/>
      <c r="Y531" s="41"/>
      <c r="Z531" s="41"/>
      <c r="AA531" s="41"/>
      <c r="AB531" s="41"/>
      <c r="AC531" s="41"/>
      <c r="AD531" s="41"/>
      <c r="AE531" s="41"/>
      <c r="AR531" s="218" t="s">
        <v>133</v>
      </c>
      <c r="AT531" s="218" t="s">
        <v>128</v>
      </c>
      <c r="AU531" s="218" t="s">
        <v>78</v>
      </c>
      <c r="AY531" s="20" t="s">
        <v>126</v>
      </c>
      <c r="BE531" s="219">
        <f>IF(N531="základní",J531,0)</f>
        <v>0</v>
      </c>
      <c r="BF531" s="219">
        <f>IF(N531="snížená",J531,0)</f>
        <v>0</v>
      </c>
      <c r="BG531" s="219">
        <f>IF(N531="zákl. přenesená",J531,0)</f>
        <v>0</v>
      </c>
      <c r="BH531" s="219">
        <f>IF(N531="sníž. přenesená",J531,0)</f>
        <v>0</v>
      </c>
      <c r="BI531" s="219">
        <f>IF(N531="nulová",J531,0)</f>
        <v>0</v>
      </c>
      <c r="BJ531" s="20" t="s">
        <v>76</v>
      </c>
      <c r="BK531" s="219">
        <f>ROUND(I531*H531,2)</f>
        <v>0</v>
      </c>
      <c r="BL531" s="20" t="s">
        <v>133</v>
      </c>
      <c r="BM531" s="218" t="s">
        <v>1384</v>
      </c>
    </row>
    <row r="532" s="2" customFormat="1" ht="16.5" customHeight="1">
      <c r="A532" s="41"/>
      <c r="B532" s="42"/>
      <c r="C532" s="269" t="s">
        <v>287</v>
      </c>
      <c r="D532" s="269" t="s">
        <v>222</v>
      </c>
      <c r="E532" s="270" t="s">
        <v>1385</v>
      </c>
      <c r="F532" s="271" t="s">
        <v>1386</v>
      </c>
      <c r="G532" s="272" t="s">
        <v>158</v>
      </c>
      <c r="H532" s="273">
        <v>300</v>
      </c>
      <c r="I532" s="274"/>
      <c r="J532" s="275">
        <f>ROUND(I532*H532,2)</f>
        <v>0</v>
      </c>
      <c r="K532" s="271" t="s">
        <v>880</v>
      </c>
      <c r="L532" s="276"/>
      <c r="M532" s="277" t="s">
        <v>19</v>
      </c>
      <c r="N532" s="278" t="s">
        <v>39</v>
      </c>
      <c r="O532" s="87"/>
      <c r="P532" s="216">
        <f>O532*H532</f>
        <v>0</v>
      </c>
      <c r="Q532" s="216">
        <v>0.00068000000000000005</v>
      </c>
      <c r="R532" s="216">
        <f>Q532*H532</f>
        <v>0.20400000000000002</v>
      </c>
      <c r="S532" s="216">
        <v>0</v>
      </c>
      <c r="T532" s="217">
        <f>S532*H532</f>
        <v>0</v>
      </c>
      <c r="U532" s="41"/>
      <c r="V532" s="41"/>
      <c r="W532" s="41"/>
      <c r="X532" s="41"/>
      <c r="Y532" s="41"/>
      <c r="Z532" s="41"/>
      <c r="AA532" s="41"/>
      <c r="AB532" s="41"/>
      <c r="AC532" s="41"/>
      <c r="AD532" s="41"/>
      <c r="AE532" s="41"/>
      <c r="AR532" s="218" t="s">
        <v>151</v>
      </c>
      <c r="AT532" s="218" t="s">
        <v>222</v>
      </c>
      <c r="AU532" s="218" t="s">
        <v>78</v>
      </c>
      <c r="AY532" s="20" t="s">
        <v>126</v>
      </c>
      <c r="BE532" s="219">
        <f>IF(N532="základní",J532,0)</f>
        <v>0</v>
      </c>
      <c r="BF532" s="219">
        <f>IF(N532="snížená",J532,0)</f>
        <v>0</v>
      </c>
      <c r="BG532" s="219">
        <f>IF(N532="zákl. přenesená",J532,0)</f>
        <v>0</v>
      </c>
      <c r="BH532" s="219">
        <f>IF(N532="sníž. přenesená",J532,0)</f>
        <v>0</v>
      </c>
      <c r="BI532" s="219">
        <f>IF(N532="nulová",J532,0)</f>
        <v>0</v>
      </c>
      <c r="BJ532" s="20" t="s">
        <v>76</v>
      </c>
      <c r="BK532" s="219">
        <f>ROUND(I532*H532,2)</f>
        <v>0</v>
      </c>
      <c r="BL532" s="20" t="s">
        <v>133</v>
      </c>
      <c r="BM532" s="218" t="s">
        <v>1387</v>
      </c>
    </row>
    <row r="533" s="12" customFormat="1" ht="22.8" customHeight="1">
      <c r="A533" s="12"/>
      <c r="B533" s="191"/>
      <c r="C533" s="192"/>
      <c r="D533" s="193" t="s">
        <v>67</v>
      </c>
      <c r="E533" s="205" t="s">
        <v>1388</v>
      </c>
      <c r="F533" s="205" t="s">
        <v>1389</v>
      </c>
      <c r="G533" s="192"/>
      <c r="H533" s="192"/>
      <c r="I533" s="195"/>
      <c r="J533" s="206">
        <f>BK533</f>
        <v>0</v>
      </c>
      <c r="K533" s="192"/>
      <c r="L533" s="197"/>
      <c r="M533" s="198"/>
      <c r="N533" s="199"/>
      <c r="O533" s="199"/>
      <c r="P533" s="200">
        <f>SUM(P534:P563)</f>
        <v>0</v>
      </c>
      <c r="Q533" s="199"/>
      <c r="R533" s="200">
        <f>SUM(R534:R563)</f>
        <v>0.017165069999999998</v>
      </c>
      <c r="S533" s="199"/>
      <c r="T533" s="201">
        <f>SUM(T534:T563)</f>
        <v>0</v>
      </c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R533" s="202" t="s">
        <v>78</v>
      </c>
      <c r="AT533" s="203" t="s">
        <v>67</v>
      </c>
      <c r="AU533" s="203" t="s">
        <v>76</v>
      </c>
      <c r="AY533" s="202" t="s">
        <v>126</v>
      </c>
      <c r="BK533" s="204">
        <f>SUM(BK534:BK563)</f>
        <v>0</v>
      </c>
    </row>
    <row r="534" s="2" customFormat="1" ht="16.5" customHeight="1">
      <c r="A534" s="41"/>
      <c r="B534" s="42"/>
      <c r="C534" s="207" t="s">
        <v>1390</v>
      </c>
      <c r="D534" s="207" t="s">
        <v>128</v>
      </c>
      <c r="E534" s="208" t="s">
        <v>926</v>
      </c>
      <c r="F534" s="209" t="s">
        <v>927</v>
      </c>
      <c r="G534" s="210" t="s">
        <v>240</v>
      </c>
      <c r="H534" s="211">
        <v>70.856999999999999</v>
      </c>
      <c r="I534" s="212"/>
      <c r="J534" s="213">
        <f>ROUND(I534*H534,2)</f>
        <v>0</v>
      </c>
      <c r="K534" s="209" t="s">
        <v>150</v>
      </c>
      <c r="L534" s="47"/>
      <c r="M534" s="214" t="s">
        <v>19</v>
      </c>
      <c r="N534" s="215" t="s">
        <v>39</v>
      </c>
      <c r="O534" s="87"/>
      <c r="P534" s="216">
        <f>O534*H534</f>
        <v>0</v>
      </c>
      <c r="Q534" s="216">
        <v>5.0000000000000002E-05</v>
      </c>
      <c r="R534" s="216">
        <f>Q534*H534</f>
        <v>0.0035428500000000002</v>
      </c>
      <c r="S534" s="216">
        <v>0</v>
      </c>
      <c r="T534" s="217">
        <f>S534*H534</f>
        <v>0</v>
      </c>
      <c r="U534" s="41"/>
      <c r="V534" s="41"/>
      <c r="W534" s="41"/>
      <c r="X534" s="41"/>
      <c r="Y534" s="41"/>
      <c r="Z534" s="41"/>
      <c r="AA534" s="41"/>
      <c r="AB534" s="41"/>
      <c r="AC534" s="41"/>
      <c r="AD534" s="41"/>
      <c r="AE534" s="41"/>
      <c r="AR534" s="218" t="s">
        <v>180</v>
      </c>
      <c r="AT534" s="218" t="s">
        <v>128</v>
      </c>
      <c r="AU534" s="218" t="s">
        <v>78</v>
      </c>
      <c r="AY534" s="20" t="s">
        <v>126</v>
      </c>
      <c r="BE534" s="219">
        <f>IF(N534="základní",J534,0)</f>
        <v>0</v>
      </c>
      <c r="BF534" s="219">
        <f>IF(N534="snížená",J534,0)</f>
        <v>0</v>
      </c>
      <c r="BG534" s="219">
        <f>IF(N534="zákl. přenesená",J534,0)</f>
        <v>0</v>
      </c>
      <c r="BH534" s="219">
        <f>IF(N534="sníž. přenesená",J534,0)</f>
        <v>0</v>
      </c>
      <c r="BI534" s="219">
        <f>IF(N534="nulová",J534,0)</f>
        <v>0</v>
      </c>
      <c r="BJ534" s="20" t="s">
        <v>76</v>
      </c>
      <c r="BK534" s="219">
        <f>ROUND(I534*H534,2)</f>
        <v>0</v>
      </c>
      <c r="BL534" s="20" t="s">
        <v>180</v>
      </c>
      <c r="BM534" s="218" t="s">
        <v>1391</v>
      </c>
    </row>
    <row r="535" s="2" customFormat="1">
      <c r="A535" s="41"/>
      <c r="B535" s="42"/>
      <c r="C535" s="43"/>
      <c r="D535" s="264" t="s">
        <v>152</v>
      </c>
      <c r="E535" s="43"/>
      <c r="F535" s="265" t="s">
        <v>929</v>
      </c>
      <c r="G535" s="43"/>
      <c r="H535" s="43"/>
      <c r="I535" s="266"/>
      <c r="J535" s="43"/>
      <c r="K535" s="43"/>
      <c r="L535" s="47"/>
      <c r="M535" s="267"/>
      <c r="N535" s="268"/>
      <c r="O535" s="87"/>
      <c r="P535" s="87"/>
      <c r="Q535" s="87"/>
      <c r="R535" s="87"/>
      <c r="S535" s="87"/>
      <c r="T535" s="88"/>
      <c r="U535" s="41"/>
      <c r="V535" s="41"/>
      <c r="W535" s="41"/>
      <c r="X535" s="41"/>
      <c r="Y535" s="41"/>
      <c r="Z535" s="41"/>
      <c r="AA535" s="41"/>
      <c r="AB535" s="41"/>
      <c r="AC535" s="41"/>
      <c r="AD535" s="41"/>
      <c r="AE535" s="41"/>
      <c r="AT535" s="20" t="s">
        <v>152</v>
      </c>
      <c r="AU535" s="20" t="s">
        <v>78</v>
      </c>
    </row>
    <row r="536" s="2" customFormat="1" ht="24.15" customHeight="1">
      <c r="A536" s="41"/>
      <c r="B536" s="42"/>
      <c r="C536" s="269" t="s">
        <v>1392</v>
      </c>
      <c r="D536" s="269" t="s">
        <v>222</v>
      </c>
      <c r="E536" s="270" t="s">
        <v>1393</v>
      </c>
      <c r="F536" s="271" t="s">
        <v>1394</v>
      </c>
      <c r="G536" s="272" t="s">
        <v>240</v>
      </c>
      <c r="H536" s="273">
        <v>39.375</v>
      </c>
      <c r="I536" s="274"/>
      <c r="J536" s="275">
        <f>ROUND(I536*H536,2)</f>
        <v>0</v>
      </c>
      <c r="K536" s="271" t="s">
        <v>880</v>
      </c>
      <c r="L536" s="276"/>
      <c r="M536" s="277" t="s">
        <v>19</v>
      </c>
      <c r="N536" s="278" t="s">
        <v>39</v>
      </c>
      <c r="O536" s="87"/>
      <c r="P536" s="216">
        <f>O536*H536</f>
        <v>0</v>
      </c>
      <c r="Q536" s="216">
        <v>0.00010000000000000001</v>
      </c>
      <c r="R536" s="216">
        <f>Q536*H536</f>
        <v>0.0039375</v>
      </c>
      <c r="S536" s="216">
        <v>0</v>
      </c>
      <c r="T536" s="217">
        <f>S536*H536</f>
        <v>0</v>
      </c>
      <c r="U536" s="41"/>
      <c r="V536" s="41"/>
      <c r="W536" s="41"/>
      <c r="X536" s="41"/>
      <c r="Y536" s="41"/>
      <c r="Z536" s="41"/>
      <c r="AA536" s="41"/>
      <c r="AB536" s="41"/>
      <c r="AC536" s="41"/>
      <c r="AD536" s="41"/>
      <c r="AE536" s="41"/>
      <c r="AR536" s="218" t="s">
        <v>241</v>
      </c>
      <c r="AT536" s="218" t="s">
        <v>222</v>
      </c>
      <c r="AU536" s="218" t="s">
        <v>78</v>
      </c>
      <c r="AY536" s="20" t="s">
        <v>126</v>
      </c>
      <c r="BE536" s="219">
        <f>IF(N536="základní",J536,0)</f>
        <v>0</v>
      </c>
      <c r="BF536" s="219">
        <f>IF(N536="snížená",J536,0)</f>
        <v>0</v>
      </c>
      <c r="BG536" s="219">
        <f>IF(N536="zákl. přenesená",J536,0)</f>
        <v>0</v>
      </c>
      <c r="BH536" s="219">
        <f>IF(N536="sníž. přenesená",J536,0)</f>
        <v>0</v>
      </c>
      <c r="BI536" s="219">
        <f>IF(N536="nulová",J536,0)</f>
        <v>0</v>
      </c>
      <c r="BJ536" s="20" t="s">
        <v>76</v>
      </c>
      <c r="BK536" s="219">
        <f>ROUND(I536*H536,2)</f>
        <v>0</v>
      </c>
      <c r="BL536" s="20" t="s">
        <v>180</v>
      </c>
      <c r="BM536" s="218" t="s">
        <v>1395</v>
      </c>
    </row>
    <row r="537" s="13" customFormat="1">
      <c r="A537" s="13"/>
      <c r="B537" s="220"/>
      <c r="C537" s="221"/>
      <c r="D537" s="222" t="s">
        <v>134</v>
      </c>
      <c r="E537" s="223" t="s">
        <v>19</v>
      </c>
      <c r="F537" s="224" t="s">
        <v>1396</v>
      </c>
      <c r="G537" s="221"/>
      <c r="H537" s="225">
        <v>39.374949999999998</v>
      </c>
      <c r="I537" s="226"/>
      <c r="J537" s="221"/>
      <c r="K537" s="221"/>
      <c r="L537" s="227"/>
      <c r="M537" s="228"/>
      <c r="N537" s="229"/>
      <c r="O537" s="229"/>
      <c r="P537" s="229"/>
      <c r="Q537" s="229"/>
      <c r="R537" s="229"/>
      <c r="S537" s="229"/>
      <c r="T537" s="230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T537" s="231" t="s">
        <v>134</v>
      </c>
      <c r="AU537" s="231" t="s">
        <v>78</v>
      </c>
      <c r="AV537" s="13" t="s">
        <v>78</v>
      </c>
      <c r="AW537" s="13" t="s">
        <v>135</v>
      </c>
      <c r="AX537" s="13" t="s">
        <v>76</v>
      </c>
      <c r="AY537" s="231" t="s">
        <v>126</v>
      </c>
    </row>
    <row r="538" s="2" customFormat="1" ht="24.15" customHeight="1">
      <c r="A538" s="41"/>
      <c r="B538" s="42"/>
      <c r="C538" s="269" t="s">
        <v>1397</v>
      </c>
      <c r="D538" s="269" t="s">
        <v>222</v>
      </c>
      <c r="E538" s="270" t="s">
        <v>1398</v>
      </c>
      <c r="F538" s="271" t="s">
        <v>1399</v>
      </c>
      <c r="G538" s="272" t="s">
        <v>240</v>
      </c>
      <c r="H538" s="273">
        <v>31.481999999999999</v>
      </c>
      <c r="I538" s="274"/>
      <c r="J538" s="275">
        <f>ROUND(I538*H538,2)</f>
        <v>0</v>
      </c>
      <c r="K538" s="271" t="s">
        <v>880</v>
      </c>
      <c r="L538" s="276"/>
      <c r="M538" s="277" t="s">
        <v>19</v>
      </c>
      <c r="N538" s="278" t="s">
        <v>39</v>
      </c>
      <c r="O538" s="87"/>
      <c r="P538" s="216">
        <f>O538*H538</f>
        <v>0</v>
      </c>
      <c r="Q538" s="216">
        <v>0.00010000000000000001</v>
      </c>
      <c r="R538" s="216">
        <f>Q538*H538</f>
        <v>0.0031481999999999999</v>
      </c>
      <c r="S538" s="216">
        <v>0</v>
      </c>
      <c r="T538" s="217">
        <f>S538*H538</f>
        <v>0</v>
      </c>
      <c r="U538" s="41"/>
      <c r="V538" s="41"/>
      <c r="W538" s="41"/>
      <c r="X538" s="41"/>
      <c r="Y538" s="41"/>
      <c r="Z538" s="41"/>
      <c r="AA538" s="41"/>
      <c r="AB538" s="41"/>
      <c r="AC538" s="41"/>
      <c r="AD538" s="41"/>
      <c r="AE538" s="41"/>
      <c r="AR538" s="218" t="s">
        <v>241</v>
      </c>
      <c r="AT538" s="218" t="s">
        <v>222</v>
      </c>
      <c r="AU538" s="218" t="s">
        <v>78</v>
      </c>
      <c r="AY538" s="20" t="s">
        <v>126</v>
      </c>
      <c r="BE538" s="219">
        <f>IF(N538="základní",J538,0)</f>
        <v>0</v>
      </c>
      <c r="BF538" s="219">
        <f>IF(N538="snížená",J538,0)</f>
        <v>0</v>
      </c>
      <c r="BG538" s="219">
        <f>IF(N538="zákl. přenesená",J538,0)</f>
        <v>0</v>
      </c>
      <c r="BH538" s="219">
        <f>IF(N538="sníž. přenesená",J538,0)</f>
        <v>0</v>
      </c>
      <c r="BI538" s="219">
        <f>IF(N538="nulová",J538,0)</f>
        <v>0</v>
      </c>
      <c r="BJ538" s="20" t="s">
        <v>76</v>
      </c>
      <c r="BK538" s="219">
        <f>ROUND(I538*H538,2)</f>
        <v>0</v>
      </c>
      <c r="BL538" s="20" t="s">
        <v>180</v>
      </c>
      <c r="BM538" s="218" t="s">
        <v>1400</v>
      </c>
    </row>
    <row r="539" s="13" customFormat="1">
      <c r="A539" s="13"/>
      <c r="B539" s="220"/>
      <c r="C539" s="221"/>
      <c r="D539" s="222" t="s">
        <v>134</v>
      </c>
      <c r="E539" s="223" t="s">
        <v>19</v>
      </c>
      <c r="F539" s="224" t="s">
        <v>1401</v>
      </c>
      <c r="G539" s="221"/>
      <c r="H539" s="225">
        <v>31.482000000000003</v>
      </c>
      <c r="I539" s="226"/>
      <c r="J539" s="221"/>
      <c r="K539" s="221"/>
      <c r="L539" s="227"/>
      <c r="M539" s="228"/>
      <c r="N539" s="229"/>
      <c r="O539" s="229"/>
      <c r="P539" s="229"/>
      <c r="Q539" s="229"/>
      <c r="R539" s="229"/>
      <c r="S539" s="229"/>
      <c r="T539" s="230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T539" s="231" t="s">
        <v>134</v>
      </c>
      <c r="AU539" s="231" t="s">
        <v>78</v>
      </c>
      <c r="AV539" s="13" t="s">
        <v>78</v>
      </c>
      <c r="AW539" s="13" t="s">
        <v>135</v>
      </c>
      <c r="AX539" s="13" t="s">
        <v>76</v>
      </c>
      <c r="AY539" s="231" t="s">
        <v>126</v>
      </c>
    </row>
    <row r="540" s="2" customFormat="1" ht="16.5" customHeight="1">
      <c r="A540" s="41"/>
      <c r="B540" s="42"/>
      <c r="C540" s="207" t="s">
        <v>1402</v>
      </c>
      <c r="D540" s="207" t="s">
        <v>128</v>
      </c>
      <c r="E540" s="208" t="s">
        <v>1016</v>
      </c>
      <c r="F540" s="209" t="s">
        <v>1017</v>
      </c>
      <c r="G540" s="210" t="s">
        <v>240</v>
      </c>
      <c r="H540" s="211">
        <v>26.129999999999999</v>
      </c>
      <c r="I540" s="212"/>
      <c r="J540" s="213">
        <f>ROUND(I540*H540,2)</f>
        <v>0</v>
      </c>
      <c r="K540" s="209" t="s">
        <v>150</v>
      </c>
      <c r="L540" s="47"/>
      <c r="M540" s="214" t="s">
        <v>19</v>
      </c>
      <c r="N540" s="215" t="s">
        <v>39</v>
      </c>
      <c r="O540" s="87"/>
      <c r="P540" s="216">
        <f>O540*H540</f>
        <v>0</v>
      </c>
      <c r="Q540" s="216">
        <v>6.0000000000000002E-05</v>
      </c>
      <c r="R540" s="216">
        <f>Q540*H540</f>
        <v>0.0015678000000000001</v>
      </c>
      <c r="S540" s="216">
        <v>0</v>
      </c>
      <c r="T540" s="217">
        <f>S540*H540</f>
        <v>0</v>
      </c>
      <c r="U540" s="41"/>
      <c r="V540" s="41"/>
      <c r="W540" s="41"/>
      <c r="X540" s="41"/>
      <c r="Y540" s="41"/>
      <c r="Z540" s="41"/>
      <c r="AA540" s="41"/>
      <c r="AB540" s="41"/>
      <c r="AC540" s="41"/>
      <c r="AD540" s="41"/>
      <c r="AE540" s="41"/>
      <c r="AR540" s="218" t="s">
        <v>180</v>
      </c>
      <c r="AT540" s="218" t="s">
        <v>128</v>
      </c>
      <c r="AU540" s="218" t="s">
        <v>78</v>
      </c>
      <c r="AY540" s="20" t="s">
        <v>126</v>
      </c>
      <c r="BE540" s="219">
        <f>IF(N540="základní",J540,0)</f>
        <v>0</v>
      </c>
      <c r="BF540" s="219">
        <f>IF(N540="snížená",J540,0)</f>
        <v>0</v>
      </c>
      <c r="BG540" s="219">
        <f>IF(N540="zákl. přenesená",J540,0)</f>
        <v>0</v>
      </c>
      <c r="BH540" s="219">
        <f>IF(N540="sníž. přenesená",J540,0)</f>
        <v>0</v>
      </c>
      <c r="BI540" s="219">
        <f>IF(N540="nulová",J540,0)</f>
        <v>0</v>
      </c>
      <c r="BJ540" s="20" t="s">
        <v>76</v>
      </c>
      <c r="BK540" s="219">
        <f>ROUND(I540*H540,2)</f>
        <v>0</v>
      </c>
      <c r="BL540" s="20" t="s">
        <v>180</v>
      </c>
      <c r="BM540" s="218" t="s">
        <v>1403</v>
      </c>
    </row>
    <row r="541" s="2" customFormat="1">
      <c r="A541" s="41"/>
      <c r="B541" s="42"/>
      <c r="C541" s="43"/>
      <c r="D541" s="264" t="s">
        <v>152</v>
      </c>
      <c r="E541" s="43"/>
      <c r="F541" s="265" t="s">
        <v>1019</v>
      </c>
      <c r="G541" s="43"/>
      <c r="H541" s="43"/>
      <c r="I541" s="266"/>
      <c r="J541" s="43"/>
      <c r="K541" s="43"/>
      <c r="L541" s="47"/>
      <c r="M541" s="267"/>
      <c r="N541" s="268"/>
      <c r="O541" s="87"/>
      <c r="P541" s="87"/>
      <c r="Q541" s="87"/>
      <c r="R541" s="87"/>
      <c r="S541" s="87"/>
      <c r="T541" s="88"/>
      <c r="U541" s="41"/>
      <c r="V541" s="41"/>
      <c r="W541" s="41"/>
      <c r="X541" s="41"/>
      <c r="Y541" s="41"/>
      <c r="Z541" s="41"/>
      <c r="AA541" s="41"/>
      <c r="AB541" s="41"/>
      <c r="AC541" s="41"/>
      <c r="AD541" s="41"/>
      <c r="AE541" s="41"/>
      <c r="AT541" s="20" t="s">
        <v>152</v>
      </c>
      <c r="AU541" s="20" t="s">
        <v>78</v>
      </c>
    </row>
    <row r="542" s="2" customFormat="1" ht="24.15" customHeight="1">
      <c r="A542" s="41"/>
      <c r="B542" s="42"/>
      <c r="C542" s="269" t="s">
        <v>1404</v>
      </c>
      <c r="D542" s="269" t="s">
        <v>222</v>
      </c>
      <c r="E542" s="270" t="s">
        <v>1405</v>
      </c>
      <c r="F542" s="271" t="s">
        <v>1406</v>
      </c>
      <c r="G542" s="272" t="s">
        <v>240</v>
      </c>
      <c r="H542" s="273">
        <v>7.7430000000000003</v>
      </c>
      <c r="I542" s="274"/>
      <c r="J542" s="275">
        <f>ROUND(I542*H542,2)</f>
        <v>0</v>
      </c>
      <c r="K542" s="271" t="s">
        <v>880</v>
      </c>
      <c r="L542" s="276"/>
      <c r="M542" s="277" t="s">
        <v>19</v>
      </c>
      <c r="N542" s="278" t="s">
        <v>39</v>
      </c>
      <c r="O542" s="87"/>
      <c r="P542" s="216">
        <f>O542*H542</f>
        <v>0</v>
      </c>
      <c r="Q542" s="216">
        <v>0.00010000000000000001</v>
      </c>
      <c r="R542" s="216">
        <f>Q542*H542</f>
        <v>0.00077430000000000012</v>
      </c>
      <c r="S542" s="216">
        <v>0</v>
      </c>
      <c r="T542" s="217">
        <f>S542*H542</f>
        <v>0</v>
      </c>
      <c r="U542" s="41"/>
      <c r="V542" s="41"/>
      <c r="W542" s="41"/>
      <c r="X542" s="41"/>
      <c r="Y542" s="41"/>
      <c r="Z542" s="41"/>
      <c r="AA542" s="41"/>
      <c r="AB542" s="41"/>
      <c r="AC542" s="41"/>
      <c r="AD542" s="41"/>
      <c r="AE542" s="41"/>
      <c r="AR542" s="218" t="s">
        <v>241</v>
      </c>
      <c r="AT542" s="218" t="s">
        <v>222</v>
      </c>
      <c r="AU542" s="218" t="s">
        <v>78</v>
      </c>
      <c r="AY542" s="20" t="s">
        <v>126</v>
      </c>
      <c r="BE542" s="219">
        <f>IF(N542="základní",J542,0)</f>
        <v>0</v>
      </c>
      <c r="BF542" s="219">
        <f>IF(N542="snížená",J542,0)</f>
        <v>0</v>
      </c>
      <c r="BG542" s="219">
        <f>IF(N542="zákl. přenesená",J542,0)</f>
        <v>0</v>
      </c>
      <c r="BH542" s="219">
        <f>IF(N542="sníž. přenesená",J542,0)</f>
        <v>0</v>
      </c>
      <c r="BI542" s="219">
        <f>IF(N542="nulová",J542,0)</f>
        <v>0</v>
      </c>
      <c r="BJ542" s="20" t="s">
        <v>76</v>
      </c>
      <c r="BK542" s="219">
        <f>ROUND(I542*H542,2)</f>
        <v>0</v>
      </c>
      <c r="BL542" s="20" t="s">
        <v>180</v>
      </c>
      <c r="BM542" s="218" t="s">
        <v>1407</v>
      </c>
    </row>
    <row r="543" s="13" customFormat="1">
      <c r="A543" s="13"/>
      <c r="B543" s="220"/>
      <c r="C543" s="221"/>
      <c r="D543" s="222" t="s">
        <v>134</v>
      </c>
      <c r="E543" s="223" t="s">
        <v>19</v>
      </c>
      <c r="F543" s="224" t="s">
        <v>1408</v>
      </c>
      <c r="G543" s="221"/>
      <c r="H543" s="225">
        <v>7.7424999999999997</v>
      </c>
      <c r="I543" s="226"/>
      <c r="J543" s="221"/>
      <c r="K543" s="221"/>
      <c r="L543" s="227"/>
      <c r="M543" s="228"/>
      <c r="N543" s="229"/>
      <c r="O543" s="229"/>
      <c r="P543" s="229"/>
      <c r="Q543" s="229"/>
      <c r="R543" s="229"/>
      <c r="S543" s="229"/>
      <c r="T543" s="230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T543" s="231" t="s">
        <v>134</v>
      </c>
      <c r="AU543" s="231" t="s">
        <v>78</v>
      </c>
      <c r="AV543" s="13" t="s">
        <v>78</v>
      </c>
      <c r="AW543" s="13" t="s">
        <v>135</v>
      </c>
      <c r="AX543" s="13" t="s">
        <v>76</v>
      </c>
      <c r="AY543" s="231" t="s">
        <v>126</v>
      </c>
    </row>
    <row r="544" s="2" customFormat="1" ht="24.15" customHeight="1">
      <c r="A544" s="41"/>
      <c r="B544" s="42"/>
      <c r="C544" s="269" t="s">
        <v>1409</v>
      </c>
      <c r="D544" s="269" t="s">
        <v>222</v>
      </c>
      <c r="E544" s="270" t="s">
        <v>1410</v>
      </c>
      <c r="F544" s="271" t="s">
        <v>1411</v>
      </c>
      <c r="G544" s="272" t="s">
        <v>240</v>
      </c>
      <c r="H544" s="273">
        <v>5.0179999999999998</v>
      </c>
      <c r="I544" s="274"/>
      <c r="J544" s="275">
        <f>ROUND(I544*H544,2)</f>
        <v>0</v>
      </c>
      <c r="K544" s="271" t="s">
        <v>880</v>
      </c>
      <c r="L544" s="276"/>
      <c r="M544" s="277" t="s">
        <v>19</v>
      </c>
      <c r="N544" s="278" t="s">
        <v>39</v>
      </c>
      <c r="O544" s="87"/>
      <c r="P544" s="216">
        <f>O544*H544</f>
        <v>0</v>
      </c>
      <c r="Q544" s="216">
        <v>0.00010000000000000001</v>
      </c>
      <c r="R544" s="216">
        <f>Q544*H544</f>
        <v>0.00050180000000000005</v>
      </c>
      <c r="S544" s="216">
        <v>0</v>
      </c>
      <c r="T544" s="217">
        <f>S544*H544</f>
        <v>0</v>
      </c>
      <c r="U544" s="41"/>
      <c r="V544" s="41"/>
      <c r="W544" s="41"/>
      <c r="X544" s="41"/>
      <c r="Y544" s="41"/>
      <c r="Z544" s="41"/>
      <c r="AA544" s="41"/>
      <c r="AB544" s="41"/>
      <c r="AC544" s="41"/>
      <c r="AD544" s="41"/>
      <c r="AE544" s="41"/>
      <c r="AR544" s="218" t="s">
        <v>241</v>
      </c>
      <c r="AT544" s="218" t="s">
        <v>222</v>
      </c>
      <c r="AU544" s="218" t="s">
        <v>78</v>
      </c>
      <c r="AY544" s="20" t="s">
        <v>126</v>
      </c>
      <c r="BE544" s="219">
        <f>IF(N544="základní",J544,0)</f>
        <v>0</v>
      </c>
      <c r="BF544" s="219">
        <f>IF(N544="snížená",J544,0)</f>
        <v>0</v>
      </c>
      <c r="BG544" s="219">
        <f>IF(N544="zákl. přenesená",J544,0)</f>
        <v>0</v>
      </c>
      <c r="BH544" s="219">
        <f>IF(N544="sníž. přenesená",J544,0)</f>
        <v>0</v>
      </c>
      <c r="BI544" s="219">
        <f>IF(N544="nulová",J544,0)</f>
        <v>0</v>
      </c>
      <c r="BJ544" s="20" t="s">
        <v>76</v>
      </c>
      <c r="BK544" s="219">
        <f>ROUND(I544*H544,2)</f>
        <v>0</v>
      </c>
      <c r="BL544" s="20" t="s">
        <v>180</v>
      </c>
      <c r="BM544" s="218" t="s">
        <v>1412</v>
      </c>
    </row>
    <row r="545" s="13" customFormat="1">
      <c r="A545" s="13"/>
      <c r="B545" s="220"/>
      <c r="C545" s="221"/>
      <c r="D545" s="222" t="s">
        <v>134</v>
      </c>
      <c r="E545" s="223" t="s">
        <v>19</v>
      </c>
      <c r="F545" s="224" t="s">
        <v>1413</v>
      </c>
      <c r="G545" s="221"/>
      <c r="H545" s="225">
        <v>5.0175000000000001</v>
      </c>
      <c r="I545" s="226"/>
      <c r="J545" s="221"/>
      <c r="K545" s="221"/>
      <c r="L545" s="227"/>
      <c r="M545" s="228"/>
      <c r="N545" s="229"/>
      <c r="O545" s="229"/>
      <c r="P545" s="229"/>
      <c r="Q545" s="229"/>
      <c r="R545" s="229"/>
      <c r="S545" s="229"/>
      <c r="T545" s="230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T545" s="231" t="s">
        <v>134</v>
      </c>
      <c r="AU545" s="231" t="s">
        <v>78</v>
      </c>
      <c r="AV545" s="13" t="s">
        <v>78</v>
      </c>
      <c r="AW545" s="13" t="s">
        <v>135</v>
      </c>
      <c r="AX545" s="13" t="s">
        <v>76</v>
      </c>
      <c r="AY545" s="231" t="s">
        <v>126</v>
      </c>
    </row>
    <row r="546" s="2" customFormat="1" ht="24.15" customHeight="1">
      <c r="A546" s="41"/>
      <c r="B546" s="42"/>
      <c r="C546" s="269" t="s">
        <v>1414</v>
      </c>
      <c r="D546" s="269" t="s">
        <v>222</v>
      </c>
      <c r="E546" s="270" t="s">
        <v>1415</v>
      </c>
      <c r="F546" s="271" t="s">
        <v>1416</v>
      </c>
      <c r="G546" s="272" t="s">
        <v>240</v>
      </c>
      <c r="H546" s="273">
        <v>7.5350000000000001</v>
      </c>
      <c r="I546" s="274"/>
      <c r="J546" s="275">
        <f>ROUND(I546*H546,2)</f>
        <v>0</v>
      </c>
      <c r="K546" s="271" t="s">
        <v>880</v>
      </c>
      <c r="L546" s="276"/>
      <c r="M546" s="277" t="s">
        <v>19</v>
      </c>
      <c r="N546" s="278" t="s">
        <v>39</v>
      </c>
      <c r="O546" s="87"/>
      <c r="P546" s="216">
        <f>O546*H546</f>
        <v>0</v>
      </c>
      <c r="Q546" s="216">
        <v>0.00010000000000000001</v>
      </c>
      <c r="R546" s="216">
        <f>Q546*H546</f>
        <v>0.00075350000000000005</v>
      </c>
      <c r="S546" s="216">
        <v>0</v>
      </c>
      <c r="T546" s="217">
        <f>S546*H546</f>
        <v>0</v>
      </c>
      <c r="U546" s="41"/>
      <c r="V546" s="41"/>
      <c r="W546" s="41"/>
      <c r="X546" s="41"/>
      <c r="Y546" s="41"/>
      <c r="Z546" s="41"/>
      <c r="AA546" s="41"/>
      <c r="AB546" s="41"/>
      <c r="AC546" s="41"/>
      <c r="AD546" s="41"/>
      <c r="AE546" s="41"/>
      <c r="AR546" s="218" t="s">
        <v>241</v>
      </c>
      <c r="AT546" s="218" t="s">
        <v>222</v>
      </c>
      <c r="AU546" s="218" t="s">
        <v>78</v>
      </c>
      <c r="AY546" s="20" t="s">
        <v>126</v>
      </c>
      <c r="BE546" s="219">
        <f>IF(N546="základní",J546,0)</f>
        <v>0</v>
      </c>
      <c r="BF546" s="219">
        <f>IF(N546="snížená",J546,0)</f>
        <v>0</v>
      </c>
      <c r="BG546" s="219">
        <f>IF(N546="zákl. přenesená",J546,0)</f>
        <v>0</v>
      </c>
      <c r="BH546" s="219">
        <f>IF(N546="sníž. přenesená",J546,0)</f>
        <v>0</v>
      </c>
      <c r="BI546" s="219">
        <f>IF(N546="nulová",J546,0)</f>
        <v>0</v>
      </c>
      <c r="BJ546" s="20" t="s">
        <v>76</v>
      </c>
      <c r="BK546" s="219">
        <f>ROUND(I546*H546,2)</f>
        <v>0</v>
      </c>
      <c r="BL546" s="20" t="s">
        <v>180</v>
      </c>
      <c r="BM546" s="218" t="s">
        <v>1417</v>
      </c>
    </row>
    <row r="547" s="13" customFormat="1">
      <c r="A547" s="13"/>
      <c r="B547" s="220"/>
      <c r="C547" s="221"/>
      <c r="D547" s="222" t="s">
        <v>134</v>
      </c>
      <c r="E547" s="223" t="s">
        <v>19</v>
      </c>
      <c r="F547" s="224" t="s">
        <v>1418</v>
      </c>
      <c r="G547" s="221"/>
      <c r="H547" s="225">
        <v>7.5347999999999997</v>
      </c>
      <c r="I547" s="226"/>
      <c r="J547" s="221"/>
      <c r="K547" s="221"/>
      <c r="L547" s="227"/>
      <c r="M547" s="228"/>
      <c r="N547" s="229"/>
      <c r="O547" s="229"/>
      <c r="P547" s="229"/>
      <c r="Q547" s="229"/>
      <c r="R547" s="229"/>
      <c r="S547" s="229"/>
      <c r="T547" s="230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T547" s="231" t="s">
        <v>134</v>
      </c>
      <c r="AU547" s="231" t="s">
        <v>78</v>
      </c>
      <c r="AV547" s="13" t="s">
        <v>78</v>
      </c>
      <c r="AW547" s="13" t="s">
        <v>135</v>
      </c>
      <c r="AX547" s="13" t="s">
        <v>76</v>
      </c>
      <c r="AY547" s="231" t="s">
        <v>126</v>
      </c>
    </row>
    <row r="548" s="2" customFormat="1" ht="24.15" customHeight="1">
      <c r="A548" s="41"/>
      <c r="B548" s="42"/>
      <c r="C548" s="269" t="s">
        <v>1419</v>
      </c>
      <c r="D548" s="269" t="s">
        <v>222</v>
      </c>
      <c r="E548" s="270" t="s">
        <v>1420</v>
      </c>
      <c r="F548" s="271" t="s">
        <v>1421</v>
      </c>
      <c r="G548" s="272" t="s">
        <v>240</v>
      </c>
      <c r="H548" s="273">
        <v>5.835</v>
      </c>
      <c r="I548" s="274"/>
      <c r="J548" s="275">
        <f>ROUND(I548*H548,2)</f>
        <v>0</v>
      </c>
      <c r="K548" s="271" t="s">
        <v>880</v>
      </c>
      <c r="L548" s="276"/>
      <c r="M548" s="277" t="s">
        <v>19</v>
      </c>
      <c r="N548" s="278" t="s">
        <v>39</v>
      </c>
      <c r="O548" s="87"/>
      <c r="P548" s="216">
        <f>O548*H548</f>
        <v>0</v>
      </c>
      <c r="Q548" s="216">
        <v>0.00010000000000000001</v>
      </c>
      <c r="R548" s="216">
        <f>Q548*H548</f>
        <v>0.00058350000000000003</v>
      </c>
      <c r="S548" s="216">
        <v>0</v>
      </c>
      <c r="T548" s="217">
        <f>S548*H548</f>
        <v>0</v>
      </c>
      <c r="U548" s="41"/>
      <c r="V548" s="41"/>
      <c r="W548" s="41"/>
      <c r="X548" s="41"/>
      <c r="Y548" s="41"/>
      <c r="Z548" s="41"/>
      <c r="AA548" s="41"/>
      <c r="AB548" s="41"/>
      <c r="AC548" s="41"/>
      <c r="AD548" s="41"/>
      <c r="AE548" s="41"/>
      <c r="AR548" s="218" t="s">
        <v>241</v>
      </c>
      <c r="AT548" s="218" t="s">
        <v>222</v>
      </c>
      <c r="AU548" s="218" t="s">
        <v>78</v>
      </c>
      <c r="AY548" s="20" t="s">
        <v>126</v>
      </c>
      <c r="BE548" s="219">
        <f>IF(N548="základní",J548,0)</f>
        <v>0</v>
      </c>
      <c r="BF548" s="219">
        <f>IF(N548="snížená",J548,0)</f>
        <v>0</v>
      </c>
      <c r="BG548" s="219">
        <f>IF(N548="zákl. přenesená",J548,0)</f>
        <v>0</v>
      </c>
      <c r="BH548" s="219">
        <f>IF(N548="sníž. přenesená",J548,0)</f>
        <v>0</v>
      </c>
      <c r="BI548" s="219">
        <f>IF(N548="nulová",J548,0)</f>
        <v>0</v>
      </c>
      <c r="BJ548" s="20" t="s">
        <v>76</v>
      </c>
      <c r="BK548" s="219">
        <f>ROUND(I548*H548,2)</f>
        <v>0</v>
      </c>
      <c r="BL548" s="20" t="s">
        <v>180</v>
      </c>
      <c r="BM548" s="218" t="s">
        <v>1422</v>
      </c>
    </row>
    <row r="549" s="13" customFormat="1">
      <c r="A549" s="13"/>
      <c r="B549" s="220"/>
      <c r="C549" s="221"/>
      <c r="D549" s="222" t="s">
        <v>134</v>
      </c>
      <c r="E549" s="223" t="s">
        <v>19</v>
      </c>
      <c r="F549" s="224" t="s">
        <v>1423</v>
      </c>
      <c r="G549" s="221"/>
      <c r="H549" s="225">
        <v>5.8353999999999999</v>
      </c>
      <c r="I549" s="226"/>
      <c r="J549" s="221"/>
      <c r="K549" s="221"/>
      <c r="L549" s="227"/>
      <c r="M549" s="228"/>
      <c r="N549" s="229"/>
      <c r="O549" s="229"/>
      <c r="P549" s="229"/>
      <c r="Q549" s="229"/>
      <c r="R549" s="229"/>
      <c r="S549" s="229"/>
      <c r="T549" s="230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T549" s="231" t="s">
        <v>134</v>
      </c>
      <c r="AU549" s="231" t="s">
        <v>78</v>
      </c>
      <c r="AV549" s="13" t="s">
        <v>78</v>
      </c>
      <c r="AW549" s="13" t="s">
        <v>135</v>
      </c>
      <c r="AX549" s="13" t="s">
        <v>76</v>
      </c>
      <c r="AY549" s="231" t="s">
        <v>126</v>
      </c>
    </row>
    <row r="550" s="2" customFormat="1" ht="16.5" customHeight="1">
      <c r="A550" s="41"/>
      <c r="B550" s="42"/>
      <c r="C550" s="207" t="s">
        <v>1424</v>
      </c>
      <c r="D550" s="207" t="s">
        <v>128</v>
      </c>
      <c r="E550" s="208" t="s">
        <v>1136</v>
      </c>
      <c r="F550" s="209" t="s">
        <v>1137</v>
      </c>
      <c r="G550" s="210" t="s">
        <v>240</v>
      </c>
      <c r="H550" s="211">
        <v>3.1000000000000001</v>
      </c>
      <c r="I550" s="212"/>
      <c r="J550" s="213">
        <f>ROUND(I550*H550,2)</f>
        <v>0</v>
      </c>
      <c r="K550" s="209" t="s">
        <v>150</v>
      </c>
      <c r="L550" s="47"/>
      <c r="M550" s="214" t="s">
        <v>19</v>
      </c>
      <c r="N550" s="215" t="s">
        <v>39</v>
      </c>
      <c r="O550" s="87"/>
      <c r="P550" s="216">
        <f>O550*H550</f>
        <v>0</v>
      </c>
      <c r="Q550" s="216">
        <v>6.9999999999999994E-05</v>
      </c>
      <c r="R550" s="216">
        <f>Q550*H550</f>
        <v>0.00021699999999999999</v>
      </c>
      <c r="S550" s="216">
        <v>0</v>
      </c>
      <c r="T550" s="217">
        <f>S550*H550</f>
        <v>0</v>
      </c>
      <c r="U550" s="41"/>
      <c r="V550" s="41"/>
      <c r="W550" s="41"/>
      <c r="X550" s="41"/>
      <c r="Y550" s="41"/>
      <c r="Z550" s="41"/>
      <c r="AA550" s="41"/>
      <c r="AB550" s="41"/>
      <c r="AC550" s="41"/>
      <c r="AD550" s="41"/>
      <c r="AE550" s="41"/>
      <c r="AR550" s="218" t="s">
        <v>180</v>
      </c>
      <c r="AT550" s="218" t="s">
        <v>128</v>
      </c>
      <c r="AU550" s="218" t="s">
        <v>78</v>
      </c>
      <c r="AY550" s="20" t="s">
        <v>126</v>
      </c>
      <c r="BE550" s="219">
        <f>IF(N550="základní",J550,0)</f>
        <v>0</v>
      </c>
      <c r="BF550" s="219">
        <f>IF(N550="snížená",J550,0)</f>
        <v>0</v>
      </c>
      <c r="BG550" s="219">
        <f>IF(N550="zákl. přenesená",J550,0)</f>
        <v>0</v>
      </c>
      <c r="BH550" s="219">
        <f>IF(N550="sníž. přenesená",J550,0)</f>
        <v>0</v>
      </c>
      <c r="BI550" s="219">
        <f>IF(N550="nulová",J550,0)</f>
        <v>0</v>
      </c>
      <c r="BJ550" s="20" t="s">
        <v>76</v>
      </c>
      <c r="BK550" s="219">
        <f>ROUND(I550*H550,2)</f>
        <v>0</v>
      </c>
      <c r="BL550" s="20" t="s">
        <v>180</v>
      </c>
      <c r="BM550" s="218" t="s">
        <v>1425</v>
      </c>
    </row>
    <row r="551" s="2" customFormat="1">
      <c r="A551" s="41"/>
      <c r="B551" s="42"/>
      <c r="C551" s="43"/>
      <c r="D551" s="264" t="s">
        <v>152</v>
      </c>
      <c r="E551" s="43"/>
      <c r="F551" s="265" t="s">
        <v>1139</v>
      </c>
      <c r="G551" s="43"/>
      <c r="H551" s="43"/>
      <c r="I551" s="266"/>
      <c r="J551" s="43"/>
      <c r="K551" s="43"/>
      <c r="L551" s="47"/>
      <c r="M551" s="267"/>
      <c r="N551" s="268"/>
      <c r="O551" s="87"/>
      <c r="P551" s="87"/>
      <c r="Q551" s="87"/>
      <c r="R551" s="87"/>
      <c r="S551" s="87"/>
      <c r="T551" s="88"/>
      <c r="U551" s="41"/>
      <c r="V551" s="41"/>
      <c r="W551" s="41"/>
      <c r="X551" s="41"/>
      <c r="Y551" s="41"/>
      <c r="Z551" s="41"/>
      <c r="AA551" s="41"/>
      <c r="AB551" s="41"/>
      <c r="AC551" s="41"/>
      <c r="AD551" s="41"/>
      <c r="AE551" s="41"/>
      <c r="AT551" s="20" t="s">
        <v>152</v>
      </c>
      <c r="AU551" s="20" t="s">
        <v>78</v>
      </c>
    </row>
    <row r="552" s="2" customFormat="1" ht="24.15" customHeight="1">
      <c r="A552" s="41"/>
      <c r="B552" s="42"/>
      <c r="C552" s="269" t="s">
        <v>1426</v>
      </c>
      <c r="D552" s="269" t="s">
        <v>222</v>
      </c>
      <c r="E552" s="270" t="s">
        <v>1427</v>
      </c>
      <c r="F552" s="271" t="s">
        <v>1428</v>
      </c>
      <c r="G552" s="272" t="s">
        <v>240</v>
      </c>
      <c r="H552" s="273">
        <v>3.1000000000000001</v>
      </c>
      <c r="I552" s="274"/>
      <c r="J552" s="275">
        <f>ROUND(I552*H552,2)</f>
        <v>0</v>
      </c>
      <c r="K552" s="271" t="s">
        <v>880</v>
      </c>
      <c r="L552" s="276"/>
      <c r="M552" s="277" t="s">
        <v>19</v>
      </c>
      <c r="N552" s="278" t="s">
        <v>39</v>
      </c>
      <c r="O552" s="87"/>
      <c r="P552" s="216">
        <f>O552*H552</f>
        <v>0</v>
      </c>
      <c r="Q552" s="216">
        <v>0.00010000000000000001</v>
      </c>
      <c r="R552" s="216">
        <f>Q552*H552</f>
        <v>0.00031</v>
      </c>
      <c r="S552" s="216">
        <v>0</v>
      </c>
      <c r="T552" s="217">
        <f>S552*H552</f>
        <v>0</v>
      </c>
      <c r="U552" s="41"/>
      <c r="V552" s="41"/>
      <c r="W552" s="41"/>
      <c r="X552" s="41"/>
      <c r="Y552" s="41"/>
      <c r="Z552" s="41"/>
      <c r="AA552" s="41"/>
      <c r="AB552" s="41"/>
      <c r="AC552" s="41"/>
      <c r="AD552" s="41"/>
      <c r="AE552" s="41"/>
      <c r="AR552" s="218" t="s">
        <v>241</v>
      </c>
      <c r="AT552" s="218" t="s">
        <v>222</v>
      </c>
      <c r="AU552" s="218" t="s">
        <v>78</v>
      </c>
      <c r="AY552" s="20" t="s">
        <v>126</v>
      </c>
      <c r="BE552" s="219">
        <f>IF(N552="základní",J552,0)</f>
        <v>0</v>
      </c>
      <c r="BF552" s="219">
        <f>IF(N552="snížená",J552,0)</f>
        <v>0</v>
      </c>
      <c r="BG552" s="219">
        <f>IF(N552="zákl. přenesená",J552,0)</f>
        <v>0</v>
      </c>
      <c r="BH552" s="219">
        <f>IF(N552="sníž. přenesená",J552,0)</f>
        <v>0</v>
      </c>
      <c r="BI552" s="219">
        <f>IF(N552="nulová",J552,0)</f>
        <v>0</v>
      </c>
      <c r="BJ552" s="20" t="s">
        <v>76</v>
      </c>
      <c r="BK552" s="219">
        <f>ROUND(I552*H552,2)</f>
        <v>0</v>
      </c>
      <c r="BL552" s="20" t="s">
        <v>180</v>
      </c>
      <c r="BM552" s="218" t="s">
        <v>1429</v>
      </c>
    </row>
    <row r="553" s="13" customFormat="1">
      <c r="A553" s="13"/>
      <c r="B553" s="220"/>
      <c r="C553" s="221"/>
      <c r="D553" s="222" t="s">
        <v>134</v>
      </c>
      <c r="E553" s="223" t="s">
        <v>19</v>
      </c>
      <c r="F553" s="224" t="s">
        <v>1430</v>
      </c>
      <c r="G553" s="221"/>
      <c r="H553" s="225">
        <v>3.0996999999999999</v>
      </c>
      <c r="I553" s="226"/>
      <c r="J553" s="221"/>
      <c r="K553" s="221"/>
      <c r="L553" s="227"/>
      <c r="M553" s="228"/>
      <c r="N553" s="229"/>
      <c r="O553" s="229"/>
      <c r="P553" s="229"/>
      <c r="Q553" s="229"/>
      <c r="R553" s="229"/>
      <c r="S553" s="229"/>
      <c r="T553" s="230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T553" s="231" t="s">
        <v>134</v>
      </c>
      <c r="AU553" s="231" t="s">
        <v>78</v>
      </c>
      <c r="AV553" s="13" t="s">
        <v>78</v>
      </c>
      <c r="AW553" s="13" t="s">
        <v>135</v>
      </c>
      <c r="AX553" s="13" t="s">
        <v>76</v>
      </c>
      <c r="AY553" s="231" t="s">
        <v>126</v>
      </c>
    </row>
    <row r="554" s="2" customFormat="1" ht="16.5" customHeight="1">
      <c r="A554" s="41"/>
      <c r="B554" s="42"/>
      <c r="C554" s="207" t="s">
        <v>1431</v>
      </c>
      <c r="D554" s="207" t="s">
        <v>128</v>
      </c>
      <c r="E554" s="208" t="s">
        <v>1248</v>
      </c>
      <c r="F554" s="209" t="s">
        <v>1249</v>
      </c>
      <c r="G554" s="210" t="s">
        <v>240</v>
      </c>
      <c r="H554" s="211">
        <v>10.756</v>
      </c>
      <c r="I554" s="212"/>
      <c r="J554" s="213">
        <f>ROUND(I554*H554,2)</f>
        <v>0</v>
      </c>
      <c r="K554" s="209" t="s">
        <v>150</v>
      </c>
      <c r="L554" s="47"/>
      <c r="M554" s="214" t="s">
        <v>19</v>
      </c>
      <c r="N554" s="215" t="s">
        <v>39</v>
      </c>
      <c r="O554" s="87"/>
      <c r="P554" s="216">
        <f>O554*H554</f>
        <v>0</v>
      </c>
      <c r="Q554" s="216">
        <v>6.9999999999999994E-05</v>
      </c>
      <c r="R554" s="216">
        <f>Q554*H554</f>
        <v>0.00075291999999999991</v>
      </c>
      <c r="S554" s="216">
        <v>0</v>
      </c>
      <c r="T554" s="217">
        <f>S554*H554</f>
        <v>0</v>
      </c>
      <c r="U554" s="41"/>
      <c r="V554" s="41"/>
      <c r="W554" s="41"/>
      <c r="X554" s="41"/>
      <c r="Y554" s="41"/>
      <c r="Z554" s="41"/>
      <c r="AA554" s="41"/>
      <c r="AB554" s="41"/>
      <c r="AC554" s="41"/>
      <c r="AD554" s="41"/>
      <c r="AE554" s="41"/>
      <c r="AR554" s="218" t="s">
        <v>180</v>
      </c>
      <c r="AT554" s="218" t="s">
        <v>128</v>
      </c>
      <c r="AU554" s="218" t="s">
        <v>78</v>
      </c>
      <c r="AY554" s="20" t="s">
        <v>126</v>
      </c>
      <c r="BE554" s="219">
        <f>IF(N554="základní",J554,0)</f>
        <v>0</v>
      </c>
      <c r="BF554" s="219">
        <f>IF(N554="snížená",J554,0)</f>
        <v>0</v>
      </c>
      <c r="BG554" s="219">
        <f>IF(N554="zákl. přenesená",J554,0)</f>
        <v>0</v>
      </c>
      <c r="BH554" s="219">
        <f>IF(N554="sníž. přenesená",J554,0)</f>
        <v>0</v>
      </c>
      <c r="BI554" s="219">
        <f>IF(N554="nulová",J554,0)</f>
        <v>0</v>
      </c>
      <c r="BJ554" s="20" t="s">
        <v>76</v>
      </c>
      <c r="BK554" s="219">
        <f>ROUND(I554*H554,2)</f>
        <v>0</v>
      </c>
      <c r="BL554" s="20" t="s">
        <v>180</v>
      </c>
      <c r="BM554" s="218" t="s">
        <v>1432</v>
      </c>
    </row>
    <row r="555" s="2" customFormat="1">
      <c r="A555" s="41"/>
      <c r="B555" s="42"/>
      <c r="C555" s="43"/>
      <c r="D555" s="264" t="s">
        <v>152</v>
      </c>
      <c r="E555" s="43"/>
      <c r="F555" s="265" t="s">
        <v>1251</v>
      </c>
      <c r="G555" s="43"/>
      <c r="H555" s="43"/>
      <c r="I555" s="266"/>
      <c r="J555" s="43"/>
      <c r="K555" s="43"/>
      <c r="L555" s="47"/>
      <c r="M555" s="267"/>
      <c r="N555" s="268"/>
      <c r="O555" s="87"/>
      <c r="P555" s="87"/>
      <c r="Q555" s="87"/>
      <c r="R555" s="87"/>
      <c r="S555" s="87"/>
      <c r="T555" s="88"/>
      <c r="U555" s="41"/>
      <c r="V555" s="41"/>
      <c r="W555" s="41"/>
      <c r="X555" s="41"/>
      <c r="Y555" s="41"/>
      <c r="Z555" s="41"/>
      <c r="AA555" s="41"/>
      <c r="AB555" s="41"/>
      <c r="AC555" s="41"/>
      <c r="AD555" s="41"/>
      <c r="AE555" s="41"/>
      <c r="AT555" s="20" t="s">
        <v>152</v>
      </c>
      <c r="AU555" s="20" t="s">
        <v>78</v>
      </c>
    </row>
    <row r="556" s="2" customFormat="1" ht="24.15" customHeight="1">
      <c r="A556" s="41"/>
      <c r="B556" s="42"/>
      <c r="C556" s="269" t="s">
        <v>1433</v>
      </c>
      <c r="D556" s="269" t="s">
        <v>222</v>
      </c>
      <c r="E556" s="270" t="s">
        <v>1434</v>
      </c>
      <c r="F556" s="271" t="s">
        <v>1435</v>
      </c>
      <c r="G556" s="272" t="s">
        <v>240</v>
      </c>
      <c r="H556" s="273">
        <v>2.7149999999999999</v>
      </c>
      <c r="I556" s="274"/>
      <c r="J556" s="275">
        <f>ROUND(I556*H556,2)</f>
        <v>0</v>
      </c>
      <c r="K556" s="271" t="s">
        <v>880</v>
      </c>
      <c r="L556" s="276"/>
      <c r="M556" s="277" t="s">
        <v>19</v>
      </c>
      <c r="N556" s="278" t="s">
        <v>39</v>
      </c>
      <c r="O556" s="87"/>
      <c r="P556" s="216">
        <f>O556*H556</f>
        <v>0</v>
      </c>
      <c r="Q556" s="216">
        <v>0.00010000000000000001</v>
      </c>
      <c r="R556" s="216">
        <f>Q556*H556</f>
        <v>0.00027149999999999999</v>
      </c>
      <c r="S556" s="216">
        <v>0</v>
      </c>
      <c r="T556" s="217">
        <f>S556*H556</f>
        <v>0</v>
      </c>
      <c r="U556" s="41"/>
      <c r="V556" s="41"/>
      <c r="W556" s="41"/>
      <c r="X556" s="41"/>
      <c r="Y556" s="41"/>
      <c r="Z556" s="41"/>
      <c r="AA556" s="41"/>
      <c r="AB556" s="41"/>
      <c r="AC556" s="41"/>
      <c r="AD556" s="41"/>
      <c r="AE556" s="41"/>
      <c r="AR556" s="218" t="s">
        <v>241</v>
      </c>
      <c r="AT556" s="218" t="s">
        <v>222</v>
      </c>
      <c r="AU556" s="218" t="s">
        <v>78</v>
      </c>
      <c r="AY556" s="20" t="s">
        <v>126</v>
      </c>
      <c r="BE556" s="219">
        <f>IF(N556="základní",J556,0)</f>
        <v>0</v>
      </c>
      <c r="BF556" s="219">
        <f>IF(N556="snížená",J556,0)</f>
        <v>0</v>
      </c>
      <c r="BG556" s="219">
        <f>IF(N556="zákl. přenesená",J556,0)</f>
        <v>0</v>
      </c>
      <c r="BH556" s="219">
        <f>IF(N556="sníž. přenesená",J556,0)</f>
        <v>0</v>
      </c>
      <c r="BI556" s="219">
        <f>IF(N556="nulová",J556,0)</f>
        <v>0</v>
      </c>
      <c r="BJ556" s="20" t="s">
        <v>76</v>
      </c>
      <c r="BK556" s="219">
        <f>ROUND(I556*H556,2)</f>
        <v>0</v>
      </c>
      <c r="BL556" s="20" t="s">
        <v>180</v>
      </c>
      <c r="BM556" s="218" t="s">
        <v>1436</v>
      </c>
    </row>
    <row r="557" s="13" customFormat="1">
      <c r="A557" s="13"/>
      <c r="B557" s="220"/>
      <c r="C557" s="221"/>
      <c r="D557" s="222" t="s">
        <v>134</v>
      </c>
      <c r="E557" s="223" t="s">
        <v>19</v>
      </c>
      <c r="F557" s="224" t="s">
        <v>1437</v>
      </c>
      <c r="G557" s="221"/>
      <c r="H557" s="225">
        <v>2.7145000000000001</v>
      </c>
      <c r="I557" s="226"/>
      <c r="J557" s="221"/>
      <c r="K557" s="221"/>
      <c r="L557" s="227"/>
      <c r="M557" s="228"/>
      <c r="N557" s="229"/>
      <c r="O557" s="229"/>
      <c r="P557" s="229"/>
      <c r="Q557" s="229"/>
      <c r="R557" s="229"/>
      <c r="S557" s="229"/>
      <c r="T557" s="230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T557" s="231" t="s">
        <v>134</v>
      </c>
      <c r="AU557" s="231" t="s">
        <v>78</v>
      </c>
      <c r="AV557" s="13" t="s">
        <v>78</v>
      </c>
      <c r="AW557" s="13" t="s">
        <v>135</v>
      </c>
      <c r="AX557" s="13" t="s">
        <v>76</v>
      </c>
      <c r="AY557" s="231" t="s">
        <v>126</v>
      </c>
    </row>
    <row r="558" s="2" customFormat="1" ht="24.15" customHeight="1">
      <c r="A558" s="41"/>
      <c r="B558" s="42"/>
      <c r="C558" s="269" t="s">
        <v>1438</v>
      </c>
      <c r="D558" s="269" t="s">
        <v>222</v>
      </c>
      <c r="E558" s="270" t="s">
        <v>1439</v>
      </c>
      <c r="F558" s="271" t="s">
        <v>1440</v>
      </c>
      <c r="G558" s="272" t="s">
        <v>240</v>
      </c>
      <c r="H558" s="273">
        <v>2.4119999999999999</v>
      </c>
      <c r="I558" s="274"/>
      <c r="J558" s="275">
        <f>ROUND(I558*H558,2)</f>
        <v>0</v>
      </c>
      <c r="K558" s="271" t="s">
        <v>880</v>
      </c>
      <c r="L558" s="276"/>
      <c r="M558" s="277" t="s">
        <v>19</v>
      </c>
      <c r="N558" s="278" t="s">
        <v>39</v>
      </c>
      <c r="O558" s="87"/>
      <c r="P558" s="216">
        <f>O558*H558</f>
        <v>0</v>
      </c>
      <c r="Q558" s="216">
        <v>0.00010000000000000001</v>
      </c>
      <c r="R558" s="216">
        <f>Q558*H558</f>
        <v>0.00024120000000000001</v>
      </c>
      <c r="S558" s="216">
        <v>0</v>
      </c>
      <c r="T558" s="217">
        <f>S558*H558</f>
        <v>0</v>
      </c>
      <c r="U558" s="41"/>
      <c r="V558" s="41"/>
      <c r="W558" s="41"/>
      <c r="X558" s="41"/>
      <c r="Y558" s="41"/>
      <c r="Z558" s="41"/>
      <c r="AA558" s="41"/>
      <c r="AB558" s="41"/>
      <c r="AC558" s="41"/>
      <c r="AD558" s="41"/>
      <c r="AE558" s="41"/>
      <c r="AR558" s="218" t="s">
        <v>241</v>
      </c>
      <c r="AT558" s="218" t="s">
        <v>222</v>
      </c>
      <c r="AU558" s="218" t="s">
        <v>78</v>
      </c>
      <c r="AY558" s="20" t="s">
        <v>126</v>
      </c>
      <c r="BE558" s="219">
        <f>IF(N558="základní",J558,0)</f>
        <v>0</v>
      </c>
      <c r="BF558" s="219">
        <f>IF(N558="snížená",J558,0)</f>
        <v>0</v>
      </c>
      <c r="BG558" s="219">
        <f>IF(N558="zákl. přenesená",J558,0)</f>
        <v>0</v>
      </c>
      <c r="BH558" s="219">
        <f>IF(N558="sníž. přenesená",J558,0)</f>
        <v>0</v>
      </c>
      <c r="BI558" s="219">
        <f>IF(N558="nulová",J558,0)</f>
        <v>0</v>
      </c>
      <c r="BJ558" s="20" t="s">
        <v>76</v>
      </c>
      <c r="BK558" s="219">
        <f>ROUND(I558*H558,2)</f>
        <v>0</v>
      </c>
      <c r="BL558" s="20" t="s">
        <v>180</v>
      </c>
      <c r="BM558" s="218" t="s">
        <v>1441</v>
      </c>
    </row>
    <row r="559" s="13" customFormat="1">
      <c r="A559" s="13"/>
      <c r="B559" s="220"/>
      <c r="C559" s="221"/>
      <c r="D559" s="222" t="s">
        <v>134</v>
      </c>
      <c r="E559" s="223" t="s">
        <v>19</v>
      </c>
      <c r="F559" s="224" t="s">
        <v>1442</v>
      </c>
      <c r="G559" s="221"/>
      <c r="H559" s="225">
        <v>2.4119000000000002</v>
      </c>
      <c r="I559" s="226"/>
      <c r="J559" s="221"/>
      <c r="K559" s="221"/>
      <c r="L559" s="227"/>
      <c r="M559" s="228"/>
      <c r="N559" s="229"/>
      <c r="O559" s="229"/>
      <c r="P559" s="229"/>
      <c r="Q559" s="229"/>
      <c r="R559" s="229"/>
      <c r="S559" s="229"/>
      <c r="T559" s="230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T559" s="231" t="s">
        <v>134</v>
      </c>
      <c r="AU559" s="231" t="s">
        <v>78</v>
      </c>
      <c r="AV559" s="13" t="s">
        <v>78</v>
      </c>
      <c r="AW559" s="13" t="s">
        <v>135</v>
      </c>
      <c r="AX559" s="13" t="s">
        <v>76</v>
      </c>
      <c r="AY559" s="231" t="s">
        <v>126</v>
      </c>
    </row>
    <row r="560" s="2" customFormat="1" ht="24.15" customHeight="1">
      <c r="A560" s="41"/>
      <c r="B560" s="42"/>
      <c r="C560" s="269" t="s">
        <v>1443</v>
      </c>
      <c r="D560" s="269" t="s">
        <v>222</v>
      </c>
      <c r="E560" s="270" t="s">
        <v>1444</v>
      </c>
      <c r="F560" s="271" t="s">
        <v>1445</v>
      </c>
      <c r="G560" s="272" t="s">
        <v>240</v>
      </c>
      <c r="H560" s="273">
        <v>2.9470000000000001</v>
      </c>
      <c r="I560" s="274"/>
      <c r="J560" s="275">
        <f>ROUND(I560*H560,2)</f>
        <v>0</v>
      </c>
      <c r="K560" s="271" t="s">
        <v>880</v>
      </c>
      <c r="L560" s="276"/>
      <c r="M560" s="277" t="s">
        <v>19</v>
      </c>
      <c r="N560" s="278" t="s">
        <v>39</v>
      </c>
      <c r="O560" s="87"/>
      <c r="P560" s="216">
        <f>O560*H560</f>
        <v>0</v>
      </c>
      <c r="Q560" s="216">
        <v>0.00010000000000000001</v>
      </c>
      <c r="R560" s="216">
        <f>Q560*H560</f>
        <v>0.00029470000000000001</v>
      </c>
      <c r="S560" s="216">
        <v>0</v>
      </c>
      <c r="T560" s="217">
        <f>S560*H560</f>
        <v>0</v>
      </c>
      <c r="U560" s="41"/>
      <c r="V560" s="41"/>
      <c r="W560" s="41"/>
      <c r="X560" s="41"/>
      <c r="Y560" s="41"/>
      <c r="Z560" s="41"/>
      <c r="AA560" s="41"/>
      <c r="AB560" s="41"/>
      <c r="AC560" s="41"/>
      <c r="AD560" s="41"/>
      <c r="AE560" s="41"/>
      <c r="AR560" s="218" t="s">
        <v>241</v>
      </c>
      <c r="AT560" s="218" t="s">
        <v>222</v>
      </c>
      <c r="AU560" s="218" t="s">
        <v>78</v>
      </c>
      <c r="AY560" s="20" t="s">
        <v>126</v>
      </c>
      <c r="BE560" s="219">
        <f>IF(N560="základní",J560,0)</f>
        <v>0</v>
      </c>
      <c r="BF560" s="219">
        <f>IF(N560="snížená",J560,0)</f>
        <v>0</v>
      </c>
      <c r="BG560" s="219">
        <f>IF(N560="zákl. přenesená",J560,0)</f>
        <v>0</v>
      </c>
      <c r="BH560" s="219">
        <f>IF(N560="sníž. přenesená",J560,0)</f>
        <v>0</v>
      </c>
      <c r="BI560" s="219">
        <f>IF(N560="nulová",J560,0)</f>
        <v>0</v>
      </c>
      <c r="BJ560" s="20" t="s">
        <v>76</v>
      </c>
      <c r="BK560" s="219">
        <f>ROUND(I560*H560,2)</f>
        <v>0</v>
      </c>
      <c r="BL560" s="20" t="s">
        <v>180</v>
      </c>
      <c r="BM560" s="218" t="s">
        <v>1446</v>
      </c>
    </row>
    <row r="561" s="13" customFormat="1">
      <c r="A561" s="13"/>
      <c r="B561" s="220"/>
      <c r="C561" s="221"/>
      <c r="D561" s="222" t="s">
        <v>134</v>
      </c>
      <c r="E561" s="223" t="s">
        <v>19</v>
      </c>
      <c r="F561" s="224" t="s">
        <v>1447</v>
      </c>
      <c r="G561" s="221"/>
      <c r="H561" s="225">
        <v>2.9468000000000001</v>
      </c>
      <c r="I561" s="226"/>
      <c r="J561" s="221"/>
      <c r="K561" s="221"/>
      <c r="L561" s="227"/>
      <c r="M561" s="228"/>
      <c r="N561" s="229"/>
      <c r="O561" s="229"/>
      <c r="P561" s="229"/>
      <c r="Q561" s="229"/>
      <c r="R561" s="229"/>
      <c r="S561" s="229"/>
      <c r="T561" s="230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T561" s="231" t="s">
        <v>134</v>
      </c>
      <c r="AU561" s="231" t="s">
        <v>78</v>
      </c>
      <c r="AV561" s="13" t="s">
        <v>78</v>
      </c>
      <c r="AW561" s="13" t="s">
        <v>135</v>
      </c>
      <c r="AX561" s="13" t="s">
        <v>76</v>
      </c>
      <c r="AY561" s="231" t="s">
        <v>126</v>
      </c>
    </row>
    <row r="562" s="2" customFormat="1" ht="24.15" customHeight="1">
      <c r="A562" s="41"/>
      <c r="B562" s="42"/>
      <c r="C562" s="269" t="s">
        <v>1448</v>
      </c>
      <c r="D562" s="269" t="s">
        <v>222</v>
      </c>
      <c r="E562" s="270" t="s">
        <v>1449</v>
      </c>
      <c r="F562" s="271" t="s">
        <v>1450</v>
      </c>
      <c r="G562" s="272" t="s">
        <v>240</v>
      </c>
      <c r="H562" s="273">
        <v>2.6829999999999998</v>
      </c>
      <c r="I562" s="274"/>
      <c r="J562" s="275">
        <f>ROUND(I562*H562,2)</f>
        <v>0</v>
      </c>
      <c r="K562" s="271" t="s">
        <v>880</v>
      </c>
      <c r="L562" s="276"/>
      <c r="M562" s="277" t="s">
        <v>19</v>
      </c>
      <c r="N562" s="278" t="s">
        <v>39</v>
      </c>
      <c r="O562" s="87"/>
      <c r="P562" s="216">
        <f>O562*H562</f>
        <v>0</v>
      </c>
      <c r="Q562" s="216">
        <v>0.00010000000000000001</v>
      </c>
      <c r="R562" s="216">
        <f>Q562*H562</f>
        <v>0.00026830000000000002</v>
      </c>
      <c r="S562" s="216">
        <v>0</v>
      </c>
      <c r="T562" s="217">
        <f>S562*H562</f>
        <v>0</v>
      </c>
      <c r="U562" s="41"/>
      <c r="V562" s="41"/>
      <c r="W562" s="41"/>
      <c r="X562" s="41"/>
      <c r="Y562" s="41"/>
      <c r="Z562" s="41"/>
      <c r="AA562" s="41"/>
      <c r="AB562" s="41"/>
      <c r="AC562" s="41"/>
      <c r="AD562" s="41"/>
      <c r="AE562" s="41"/>
      <c r="AR562" s="218" t="s">
        <v>241</v>
      </c>
      <c r="AT562" s="218" t="s">
        <v>222</v>
      </c>
      <c r="AU562" s="218" t="s">
        <v>78</v>
      </c>
      <c r="AY562" s="20" t="s">
        <v>126</v>
      </c>
      <c r="BE562" s="219">
        <f>IF(N562="základní",J562,0)</f>
        <v>0</v>
      </c>
      <c r="BF562" s="219">
        <f>IF(N562="snížená",J562,0)</f>
        <v>0</v>
      </c>
      <c r="BG562" s="219">
        <f>IF(N562="zákl. přenesená",J562,0)</f>
        <v>0</v>
      </c>
      <c r="BH562" s="219">
        <f>IF(N562="sníž. přenesená",J562,0)</f>
        <v>0</v>
      </c>
      <c r="BI562" s="219">
        <f>IF(N562="nulová",J562,0)</f>
        <v>0</v>
      </c>
      <c r="BJ562" s="20" t="s">
        <v>76</v>
      </c>
      <c r="BK562" s="219">
        <f>ROUND(I562*H562,2)</f>
        <v>0</v>
      </c>
      <c r="BL562" s="20" t="s">
        <v>180</v>
      </c>
      <c r="BM562" s="218" t="s">
        <v>1451</v>
      </c>
    </row>
    <row r="563" s="13" customFormat="1">
      <c r="A563" s="13"/>
      <c r="B563" s="220"/>
      <c r="C563" s="221"/>
      <c r="D563" s="222" t="s">
        <v>134</v>
      </c>
      <c r="E563" s="223" t="s">
        <v>19</v>
      </c>
      <c r="F563" s="224" t="s">
        <v>1452</v>
      </c>
      <c r="G563" s="221"/>
      <c r="H563" s="225">
        <v>2.6827000000000001</v>
      </c>
      <c r="I563" s="226"/>
      <c r="J563" s="221"/>
      <c r="K563" s="221"/>
      <c r="L563" s="227"/>
      <c r="M563" s="285"/>
      <c r="N563" s="286"/>
      <c r="O563" s="286"/>
      <c r="P563" s="286"/>
      <c r="Q563" s="286"/>
      <c r="R563" s="286"/>
      <c r="S563" s="286"/>
      <c r="T563" s="287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T563" s="231" t="s">
        <v>134</v>
      </c>
      <c r="AU563" s="231" t="s">
        <v>78</v>
      </c>
      <c r="AV563" s="13" t="s">
        <v>78</v>
      </c>
      <c r="AW563" s="13" t="s">
        <v>135</v>
      </c>
      <c r="AX563" s="13" t="s">
        <v>76</v>
      </c>
      <c r="AY563" s="231" t="s">
        <v>126</v>
      </c>
    </row>
    <row r="564" s="2" customFormat="1" ht="6.96" customHeight="1">
      <c r="A564" s="41"/>
      <c r="B564" s="62"/>
      <c r="C564" s="63"/>
      <c r="D564" s="63"/>
      <c r="E564" s="63"/>
      <c r="F564" s="63"/>
      <c r="G564" s="63"/>
      <c r="H564" s="63"/>
      <c r="I564" s="63"/>
      <c r="J564" s="63"/>
      <c r="K564" s="63"/>
      <c r="L564" s="47"/>
      <c r="M564" s="41"/>
      <c r="O564" s="41"/>
      <c r="P564" s="41"/>
      <c r="Q564" s="41"/>
      <c r="R564" s="41"/>
      <c r="S564" s="41"/>
      <c r="T564" s="41"/>
      <c r="U564" s="41"/>
      <c r="V564" s="41"/>
      <c r="W564" s="41"/>
      <c r="X564" s="41"/>
      <c r="Y564" s="41"/>
      <c r="Z564" s="41"/>
      <c r="AA564" s="41"/>
      <c r="AB564" s="41"/>
      <c r="AC564" s="41"/>
      <c r="AD564" s="41"/>
      <c r="AE564" s="41"/>
    </row>
  </sheetData>
  <sheetProtection sheet="1" autoFilter="0" formatColumns="0" formatRows="0" objects="1" scenarios="1" spinCount="100000" saltValue="Zgov7xSSgCUlhxG6HNXbxMleo8QJ2x+62++hr+Iaf7Dfp4p50Kk0iME0jzOg8MAszZXBqcrMSx9Jr9iUMH4pQA==" hashValue="R7N6Jkk+fm8Mvks7wA+mG0s3/buwJt93J1/McE+gYMNJuykMU0hI7gw3wBP682C5HnX2xbUx1o7fXrBw2HWyyg==" algorithmName="SHA-512" password="CC35"/>
  <autoFilter ref="C109:K563"/>
  <mergeCells count="9">
    <mergeCell ref="E7:H7"/>
    <mergeCell ref="E9:H9"/>
    <mergeCell ref="E18:H18"/>
    <mergeCell ref="E27:H27"/>
    <mergeCell ref="E48:H48"/>
    <mergeCell ref="E50:H50"/>
    <mergeCell ref="E100:H100"/>
    <mergeCell ref="E102:H102"/>
    <mergeCell ref="L2:V2"/>
  </mergeCells>
  <hyperlinks>
    <hyperlink ref="F114" r:id="rId1" display="https://podminky.urs.cz/item/CS_URS_2025_01/943211111"/>
    <hyperlink ref="F116" r:id="rId2" display="https://podminky.urs.cz/item/CS_URS_2025_01/943211212"/>
    <hyperlink ref="F119" r:id="rId3" display="https://podminky.urs.cz/item/CS_URS_2025_01/943211811"/>
    <hyperlink ref="F122" r:id="rId4" display="https://podminky.urs.cz/item/CS_URS_2025_01/993121111"/>
    <hyperlink ref="F124" r:id="rId5" display="https://podminky.urs.cz/item/CS_URS_2025_01/993121219"/>
    <hyperlink ref="F128" r:id="rId6" display="https://podminky.urs.cz/item/CS_URS_2025_01/998014211"/>
    <hyperlink ref="F132" r:id="rId7" display="https://podminky.urs.cz/item/CS_URS_2025_01/767995117"/>
    <hyperlink ref="F150" r:id="rId8" display="https://podminky.urs.cz/item/CS_URS_2025_01/767995117"/>
    <hyperlink ref="F170" r:id="rId9" display="https://podminky.urs.cz/item/CS_URS_2025_01/767995114"/>
    <hyperlink ref="F183" r:id="rId10" display="https://podminky.urs.cz/item/CS_URS_2025_01/767995115"/>
    <hyperlink ref="F194" r:id="rId11" display="https://podminky.urs.cz/item/CS_URS_2025_01/767995115"/>
    <hyperlink ref="F212" r:id="rId12" display="https://podminky.urs.cz/item/CS_URS_2025_01/767995116"/>
    <hyperlink ref="F230" r:id="rId13" display="https://podminky.urs.cz/item/CS_URS_2025_01/767995115"/>
    <hyperlink ref="F248" r:id="rId14" display="https://podminky.urs.cz/item/CS_URS_2025_01/767995115"/>
    <hyperlink ref="F266" r:id="rId15" display="https://podminky.urs.cz/item/CS_URS_2025_01/767995112"/>
    <hyperlink ref="F272" r:id="rId16" display="https://podminky.urs.cz/item/CS_URS_2025_01/767995116"/>
    <hyperlink ref="F290" r:id="rId17" display="https://podminky.urs.cz/item/CS_URS_2025_01/767995116"/>
    <hyperlink ref="F308" r:id="rId18" display="https://podminky.urs.cz/item/CS_URS_2025_01/767995115"/>
    <hyperlink ref="F319" r:id="rId19" display="https://podminky.urs.cz/item/CS_URS_2025_01/767995117"/>
    <hyperlink ref="F328" r:id="rId20" display="https://podminky.urs.cz/item/CS_URS_2025_01/767995117"/>
    <hyperlink ref="F346" r:id="rId21" display="https://podminky.urs.cz/item/CS_URS_2025_01/767995116"/>
    <hyperlink ref="F353" r:id="rId22" display="https://podminky.urs.cz/item/CS_URS_2025_01/767995116"/>
    <hyperlink ref="F367" r:id="rId23" display="https://podminky.urs.cz/item/CS_URS_2025_01/767995115"/>
    <hyperlink ref="F376" r:id="rId24" display="https://podminky.urs.cz/item/CS_URS_2025_01/767995111"/>
    <hyperlink ref="F385" r:id="rId25" display="https://podminky.urs.cz/item/CS_URS_2025_01/767995115"/>
    <hyperlink ref="F399" r:id="rId26" display="https://podminky.urs.cz/item/CS_URS_2025_01/767995115"/>
    <hyperlink ref="F420" r:id="rId27" display="https://podminky.urs.cz/item/CS_URS_2025_01/767995114"/>
    <hyperlink ref="F430" r:id="rId28" display="https://podminky.urs.cz/item/CS_URS_2025_01/767995114"/>
    <hyperlink ref="F439" r:id="rId29" display="https://podminky.urs.cz/item/CS_URS_2025_01/767995111"/>
    <hyperlink ref="F446" r:id="rId30" display="https://podminky.urs.cz/item/CS_URS_2025_01/767995101"/>
    <hyperlink ref="F460" r:id="rId31" display="https://podminky.urs.cz/item/CS_URS_2025_01/767995102"/>
    <hyperlink ref="F465" r:id="rId32" display="https://podminky.urs.cz/item/CS_URS_2025_01/977131116"/>
    <hyperlink ref="F535" r:id="rId33" display="https://podminky.urs.cz/item/CS_URS_2025_01/767995114"/>
    <hyperlink ref="F541" r:id="rId34" display="https://podminky.urs.cz/item/CS_URS_2025_01/767995112"/>
    <hyperlink ref="F551" r:id="rId35" display="https://podminky.urs.cz/item/CS_URS_2025_01/767995111"/>
    <hyperlink ref="F555" r:id="rId36" display="https://podminky.urs.cz/item/CS_URS_2025_01/76799510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7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88" customWidth="1"/>
    <col min="2" max="2" width="1.667969" style="288" customWidth="1"/>
    <col min="3" max="4" width="5" style="288" customWidth="1"/>
    <col min="5" max="5" width="11.66016" style="288" customWidth="1"/>
    <col min="6" max="6" width="9.160156" style="288" customWidth="1"/>
    <col min="7" max="7" width="5" style="288" customWidth="1"/>
    <col min="8" max="8" width="77.83203" style="288" customWidth="1"/>
    <col min="9" max="10" width="20" style="288" customWidth="1"/>
    <col min="11" max="11" width="1.667969" style="288" customWidth="1"/>
  </cols>
  <sheetData>
    <row r="1" s="1" customFormat="1" ht="37.5" customHeight="1"/>
    <row r="2" s="1" customFormat="1" ht="7.5" customHeight="1">
      <c r="B2" s="289"/>
      <c r="C2" s="290"/>
      <c r="D2" s="290"/>
      <c r="E2" s="290"/>
      <c r="F2" s="290"/>
      <c r="G2" s="290"/>
      <c r="H2" s="290"/>
      <c r="I2" s="290"/>
      <c r="J2" s="290"/>
      <c r="K2" s="291"/>
    </row>
    <row r="3" s="17" customFormat="1" ht="45" customHeight="1">
      <c r="B3" s="292"/>
      <c r="C3" s="293" t="s">
        <v>1453</v>
      </c>
      <c r="D3" s="293"/>
      <c r="E3" s="293"/>
      <c r="F3" s="293"/>
      <c r="G3" s="293"/>
      <c r="H3" s="293"/>
      <c r="I3" s="293"/>
      <c r="J3" s="293"/>
      <c r="K3" s="294"/>
    </row>
    <row r="4" s="1" customFormat="1" ht="25.5" customHeight="1">
      <c r="B4" s="295"/>
      <c r="C4" s="296" t="s">
        <v>1454</v>
      </c>
      <c r="D4" s="296"/>
      <c r="E4" s="296"/>
      <c r="F4" s="296"/>
      <c r="G4" s="296"/>
      <c r="H4" s="296"/>
      <c r="I4" s="296"/>
      <c r="J4" s="296"/>
      <c r="K4" s="297"/>
    </row>
    <row r="5" s="1" customFormat="1" ht="5.25" customHeight="1">
      <c r="B5" s="295"/>
      <c r="C5" s="298"/>
      <c r="D5" s="298"/>
      <c r="E5" s="298"/>
      <c r="F5" s="298"/>
      <c r="G5" s="298"/>
      <c r="H5" s="298"/>
      <c r="I5" s="298"/>
      <c r="J5" s="298"/>
      <c r="K5" s="297"/>
    </row>
    <row r="6" s="1" customFormat="1" ht="15" customHeight="1">
      <c r="B6" s="295"/>
      <c r="C6" s="299" t="s">
        <v>1455</v>
      </c>
      <c r="D6" s="299"/>
      <c r="E6" s="299"/>
      <c r="F6" s="299"/>
      <c r="G6" s="299"/>
      <c r="H6" s="299"/>
      <c r="I6" s="299"/>
      <c r="J6" s="299"/>
      <c r="K6" s="297"/>
    </row>
    <row r="7" s="1" customFormat="1" ht="15" customHeight="1">
      <c r="B7" s="300"/>
      <c r="C7" s="299" t="s">
        <v>1456</v>
      </c>
      <c r="D7" s="299"/>
      <c r="E7" s="299"/>
      <c r="F7" s="299"/>
      <c r="G7" s="299"/>
      <c r="H7" s="299"/>
      <c r="I7" s="299"/>
      <c r="J7" s="299"/>
      <c r="K7" s="297"/>
    </row>
    <row r="8" s="1" customFormat="1" ht="12.75" customHeight="1">
      <c r="B8" s="300"/>
      <c r="C8" s="299"/>
      <c r="D8" s="299"/>
      <c r="E8" s="299"/>
      <c r="F8" s="299"/>
      <c r="G8" s="299"/>
      <c r="H8" s="299"/>
      <c r="I8" s="299"/>
      <c r="J8" s="299"/>
      <c r="K8" s="297"/>
    </row>
    <row r="9" s="1" customFormat="1" ht="15" customHeight="1">
      <c r="B9" s="300"/>
      <c r="C9" s="299" t="s">
        <v>1457</v>
      </c>
      <c r="D9" s="299"/>
      <c r="E9" s="299"/>
      <c r="F9" s="299"/>
      <c r="G9" s="299"/>
      <c r="H9" s="299"/>
      <c r="I9" s="299"/>
      <c r="J9" s="299"/>
      <c r="K9" s="297"/>
    </row>
    <row r="10" s="1" customFormat="1" ht="15" customHeight="1">
      <c r="B10" s="300"/>
      <c r="C10" s="299"/>
      <c r="D10" s="299" t="s">
        <v>1458</v>
      </c>
      <c r="E10" s="299"/>
      <c r="F10" s="299"/>
      <c r="G10" s="299"/>
      <c r="H10" s="299"/>
      <c r="I10" s="299"/>
      <c r="J10" s="299"/>
      <c r="K10" s="297"/>
    </row>
    <row r="11" s="1" customFormat="1" ht="15" customHeight="1">
      <c r="B11" s="300"/>
      <c r="C11" s="301"/>
      <c r="D11" s="299" t="s">
        <v>1459</v>
      </c>
      <c r="E11" s="299"/>
      <c r="F11" s="299"/>
      <c r="G11" s="299"/>
      <c r="H11" s="299"/>
      <c r="I11" s="299"/>
      <c r="J11" s="299"/>
      <c r="K11" s="297"/>
    </row>
    <row r="12" s="1" customFormat="1" ht="15" customHeight="1">
      <c r="B12" s="300"/>
      <c r="C12" s="301"/>
      <c r="D12" s="299"/>
      <c r="E12" s="299"/>
      <c r="F12" s="299"/>
      <c r="G12" s="299"/>
      <c r="H12" s="299"/>
      <c r="I12" s="299"/>
      <c r="J12" s="299"/>
      <c r="K12" s="297"/>
    </row>
    <row r="13" s="1" customFormat="1" ht="15" customHeight="1">
      <c r="B13" s="300"/>
      <c r="C13" s="301"/>
      <c r="D13" s="302" t="s">
        <v>1460</v>
      </c>
      <c r="E13" s="299"/>
      <c r="F13" s="299"/>
      <c r="G13" s="299"/>
      <c r="H13" s="299"/>
      <c r="I13" s="299"/>
      <c r="J13" s="299"/>
      <c r="K13" s="297"/>
    </row>
    <row r="14" s="1" customFormat="1" ht="12.75" customHeight="1">
      <c r="B14" s="300"/>
      <c r="C14" s="301"/>
      <c r="D14" s="301"/>
      <c r="E14" s="301"/>
      <c r="F14" s="301"/>
      <c r="G14" s="301"/>
      <c r="H14" s="301"/>
      <c r="I14" s="301"/>
      <c r="J14" s="301"/>
      <c r="K14" s="297"/>
    </row>
    <row r="15" s="1" customFormat="1" ht="15" customHeight="1">
      <c r="B15" s="300"/>
      <c r="C15" s="301"/>
      <c r="D15" s="299" t="s">
        <v>1461</v>
      </c>
      <c r="E15" s="299"/>
      <c r="F15" s="299"/>
      <c r="G15" s="299"/>
      <c r="H15" s="299"/>
      <c r="I15" s="299"/>
      <c r="J15" s="299"/>
      <c r="K15" s="297"/>
    </row>
    <row r="16" s="1" customFormat="1" ht="15" customHeight="1">
      <c r="B16" s="300"/>
      <c r="C16" s="301"/>
      <c r="D16" s="299" t="s">
        <v>1462</v>
      </c>
      <c r="E16" s="299"/>
      <c r="F16" s="299"/>
      <c r="G16" s="299"/>
      <c r="H16" s="299"/>
      <c r="I16" s="299"/>
      <c r="J16" s="299"/>
      <c r="K16" s="297"/>
    </row>
    <row r="17" s="1" customFormat="1" ht="15" customHeight="1">
      <c r="B17" s="300"/>
      <c r="C17" s="301"/>
      <c r="D17" s="299" t="s">
        <v>1463</v>
      </c>
      <c r="E17" s="299"/>
      <c r="F17" s="299"/>
      <c r="G17" s="299"/>
      <c r="H17" s="299"/>
      <c r="I17" s="299"/>
      <c r="J17" s="299"/>
      <c r="K17" s="297"/>
    </row>
    <row r="18" s="1" customFormat="1" ht="15" customHeight="1">
      <c r="B18" s="300"/>
      <c r="C18" s="301"/>
      <c r="D18" s="301"/>
      <c r="E18" s="303" t="s">
        <v>75</v>
      </c>
      <c r="F18" s="299" t="s">
        <v>1464</v>
      </c>
      <c r="G18" s="299"/>
      <c r="H18" s="299"/>
      <c r="I18" s="299"/>
      <c r="J18" s="299"/>
      <c r="K18" s="297"/>
    </row>
    <row r="19" s="1" customFormat="1" ht="15" customHeight="1">
      <c r="B19" s="300"/>
      <c r="C19" s="301"/>
      <c r="D19" s="301"/>
      <c r="E19" s="303" t="s">
        <v>1465</v>
      </c>
      <c r="F19" s="299" t="s">
        <v>1466</v>
      </c>
      <c r="G19" s="299"/>
      <c r="H19" s="299"/>
      <c r="I19" s="299"/>
      <c r="J19" s="299"/>
      <c r="K19" s="297"/>
    </row>
    <row r="20" s="1" customFormat="1" ht="15" customHeight="1">
      <c r="B20" s="300"/>
      <c r="C20" s="301"/>
      <c r="D20" s="301"/>
      <c r="E20" s="303" t="s">
        <v>1467</v>
      </c>
      <c r="F20" s="299" t="s">
        <v>1468</v>
      </c>
      <c r="G20" s="299"/>
      <c r="H20" s="299"/>
      <c r="I20" s="299"/>
      <c r="J20" s="299"/>
      <c r="K20" s="297"/>
    </row>
    <row r="21" s="1" customFormat="1" ht="15" customHeight="1">
      <c r="B21" s="300"/>
      <c r="C21" s="301"/>
      <c r="D21" s="301"/>
      <c r="E21" s="303" t="s">
        <v>1469</v>
      </c>
      <c r="F21" s="299" t="s">
        <v>1470</v>
      </c>
      <c r="G21" s="299"/>
      <c r="H21" s="299"/>
      <c r="I21" s="299"/>
      <c r="J21" s="299"/>
      <c r="K21" s="297"/>
    </row>
    <row r="22" s="1" customFormat="1" ht="15" customHeight="1">
      <c r="B22" s="300"/>
      <c r="C22" s="301"/>
      <c r="D22" s="301"/>
      <c r="E22" s="303" t="s">
        <v>1471</v>
      </c>
      <c r="F22" s="299" t="s">
        <v>1472</v>
      </c>
      <c r="G22" s="299"/>
      <c r="H22" s="299"/>
      <c r="I22" s="299"/>
      <c r="J22" s="299"/>
      <c r="K22" s="297"/>
    </row>
    <row r="23" s="1" customFormat="1" ht="15" customHeight="1">
      <c r="B23" s="300"/>
      <c r="C23" s="301"/>
      <c r="D23" s="301"/>
      <c r="E23" s="303" t="s">
        <v>1473</v>
      </c>
      <c r="F23" s="299" t="s">
        <v>1474</v>
      </c>
      <c r="G23" s="299"/>
      <c r="H23" s="299"/>
      <c r="I23" s="299"/>
      <c r="J23" s="299"/>
      <c r="K23" s="297"/>
    </row>
    <row r="24" s="1" customFormat="1" ht="12.75" customHeight="1">
      <c r="B24" s="300"/>
      <c r="C24" s="301"/>
      <c r="D24" s="301"/>
      <c r="E24" s="301"/>
      <c r="F24" s="301"/>
      <c r="G24" s="301"/>
      <c r="H24" s="301"/>
      <c r="I24" s="301"/>
      <c r="J24" s="301"/>
      <c r="K24" s="297"/>
    </row>
    <row r="25" s="1" customFormat="1" ht="15" customHeight="1">
      <c r="B25" s="300"/>
      <c r="C25" s="299" t="s">
        <v>1475</v>
      </c>
      <c r="D25" s="299"/>
      <c r="E25" s="299"/>
      <c r="F25" s="299"/>
      <c r="G25" s="299"/>
      <c r="H25" s="299"/>
      <c r="I25" s="299"/>
      <c r="J25" s="299"/>
      <c r="K25" s="297"/>
    </row>
    <row r="26" s="1" customFormat="1" ht="15" customHeight="1">
      <c r="B26" s="300"/>
      <c r="C26" s="299" t="s">
        <v>1476</v>
      </c>
      <c r="D26" s="299"/>
      <c r="E26" s="299"/>
      <c r="F26" s="299"/>
      <c r="G26" s="299"/>
      <c r="H26" s="299"/>
      <c r="I26" s="299"/>
      <c r="J26" s="299"/>
      <c r="K26" s="297"/>
    </row>
    <row r="27" s="1" customFormat="1" ht="15" customHeight="1">
      <c r="B27" s="300"/>
      <c r="C27" s="299"/>
      <c r="D27" s="299" t="s">
        <v>1477</v>
      </c>
      <c r="E27" s="299"/>
      <c r="F27" s="299"/>
      <c r="G27" s="299"/>
      <c r="H27" s="299"/>
      <c r="I27" s="299"/>
      <c r="J27" s="299"/>
      <c r="K27" s="297"/>
    </row>
    <row r="28" s="1" customFormat="1" ht="15" customHeight="1">
      <c r="B28" s="300"/>
      <c r="C28" s="301"/>
      <c r="D28" s="299" t="s">
        <v>1478</v>
      </c>
      <c r="E28" s="299"/>
      <c r="F28" s="299"/>
      <c r="G28" s="299"/>
      <c r="H28" s="299"/>
      <c r="I28" s="299"/>
      <c r="J28" s="299"/>
      <c r="K28" s="297"/>
    </row>
    <row r="29" s="1" customFormat="1" ht="12.75" customHeight="1">
      <c r="B29" s="300"/>
      <c r="C29" s="301"/>
      <c r="D29" s="301"/>
      <c r="E29" s="301"/>
      <c r="F29" s="301"/>
      <c r="G29" s="301"/>
      <c r="H29" s="301"/>
      <c r="I29" s="301"/>
      <c r="J29" s="301"/>
      <c r="K29" s="297"/>
    </row>
    <row r="30" s="1" customFormat="1" ht="15" customHeight="1">
      <c r="B30" s="300"/>
      <c r="C30" s="301"/>
      <c r="D30" s="299" t="s">
        <v>1479</v>
      </c>
      <c r="E30" s="299"/>
      <c r="F30" s="299"/>
      <c r="G30" s="299"/>
      <c r="H30" s="299"/>
      <c r="I30" s="299"/>
      <c r="J30" s="299"/>
      <c r="K30" s="297"/>
    </row>
    <row r="31" s="1" customFormat="1" ht="15" customHeight="1">
      <c r="B31" s="300"/>
      <c r="C31" s="301"/>
      <c r="D31" s="299" t="s">
        <v>1480</v>
      </c>
      <c r="E31" s="299"/>
      <c r="F31" s="299"/>
      <c r="G31" s="299"/>
      <c r="H31" s="299"/>
      <c r="I31" s="299"/>
      <c r="J31" s="299"/>
      <c r="K31" s="297"/>
    </row>
    <row r="32" s="1" customFormat="1" ht="12.75" customHeight="1">
      <c r="B32" s="300"/>
      <c r="C32" s="301"/>
      <c r="D32" s="301"/>
      <c r="E32" s="301"/>
      <c r="F32" s="301"/>
      <c r="G32" s="301"/>
      <c r="H32" s="301"/>
      <c r="I32" s="301"/>
      <c r="J32" s="301"/>
      <c r="K32" s="297"/>
    </row>
    <row r="33" s="1" customFormat="1" ht="15" customHeight="1">
      <c r="B33" s="300"/>
      <c r="C33" s="301"/>
      <c r="D33" s="299" t="s">
        <v>1481</v>
      </c>
      <c r="E33" s="299"/>
      <c r="F33" s="299"/>
      <c r="G33" s="299"/>
      <c r="H33" s="299"/>
      <c r="I33" s="299"/>
      <c r="J33" s="299"/>
      <c r="K33" s="297"/>
    </row>
    <row r="34" s="1" customFormat="1" ht="15" customHeight="1">
      <c r="B34" s="300"/>
      <c r="C34" s="301"/>
      <c r="D34" s="299" t="s">
        <v>1482</v>
      </c>
      <c r="E34" s="299"/>
      <c r="F34" s="299"/>
      <c r="G34" s="299"/>
      <c r="H34" s="299"/>
      <c r="I34" s="299"/>
      <c r="J34" s="299"/>
      <c r="K34" s="297"/>
    </row>
    <row r="35" s="1" customFormat="1" ht="15" customHeight="1">
      <c r="B35" s="300"/>
      <c r="C35" s="301"/>
      <c r="D35" s="299" t="s">
        <v>1483</v>
      </c>
      <c r="E35" s="299"/>
      <c r="F35" s="299"/>
      <c r="G35" s="299"/>
      <c r="H35" s="299"/>
      <c r="I35" s="299"/>
      <c r="J35" s="299"/>
      <c r="K35" s="297"/>
    </row>
    <row r="36" s="1" customFormat="1" ht="15" customHeight="1">
      <c r="B36" s="300"/>
      <c r="C36" s="301"/>
      <c r="D36" s="299"/>
      <c r="E36" s="302" t="s">
        <v>112</v>
      </c>
      <c r="F36" s="299"/>
      <c r="G36" s="299" t="s">
        <v>1484</v>
      </c>
      <c r="H36" s="299"/>
      <c r="I36" s="299"/>
      <c r="J36" s="299"/>
      <c r="K36" s="297"/>
    </row>
    <row r="37" s="1" customFormat="1" ht="30.75" customHeight="1">
      <c r="B37" s="300"/>
      <c r="C37" s="301"/>
      <c r="D37" s="299"/>
      <c r="E37" s="302" t="s">
        <v>1485</v>
      </c>
      <c r="F37" s="299"/>
      <c r="G37" s="299" t="s">
        <v>1486</v>
      </c>
      <c r="H37" s="299"/>
      <c r="I37" s="299"/>
      <c r="J37" s="299"/>
      <c r="K37" s="297"/>
    </row>
    <row r="38" s="1" customFormat="1" ht="15" customHeight="1">
      <c r="B38" s="300"/>
      <c r="C38" s="301"/>
      <c r="D38" s="299"/>
      <c r="E38" s="302" t="s">
        <v>49</v>
      </c>
      <c r="F38" s="299"/>
      <c r="G38" s="299" t="s">
        <v>1487</v>
      </c>
      <c r="H38" s="299"/>
      <c r="I38" s="299"/>
      <c r="J38" s="299"/>
      <c r="K38" s="297"/>
    </row>
    <row r="39" s="1" customFormat="1" ht="15" customHeight="1">
      <c r="B39" s="300"/>
      <c r="C39" s="301"/>
      <c r="D39" s="299"/>
      <c r="E39" s="302" t="s">
        <v>50</v>
      </c>
      <c r="F39" s="299"/>
      <c r="G39" s="299" t="s">
        <v>1488</v>
      </c>
      <c r="H39" s="299"/>
      <c r="I39" s="299"/>
      <c r="J39" s="299"/>
      <c r="K39" s="297"/>
    </row>
    <row r="40" s="1" customFormat="1" ht="15" customHeight="1">
      <c r="B40" s="300"/>
      <c r="C40" s="301"/>
      <c r="D40" s="299"/>
      <c r="E40" s="302" t="s">
        <v>113</v>
      </c>
      <c r="F40" s="299"/>
      <c r="G40" s="299" t="s">
        <v>1489</v>
      </c>
      <c r="H40" s="299"/>
      <c r="I40" s="299"/>
      <c r="J40" s="299"/>
      <c r="K40" s="297"/>
    </row>
    <row r="41" s="1" customFormat="1" ht="15" customHeight="1">
      <c r="B41" s="300"/>
      <c r="C41" s="301"/>
      <c r="D41" s="299"/>
      <c r="E41" s="302" t="s">
        <v>114</v>
      </c>
      <c r="F41" s="299"/>
      <c r="G41" s="299" t="s">
        <v>1490</v>
      </c>
      <c r="H41" s="299"/>
      <c r="I41" s="299"/>
      <c r="J41" s="299"/>
      <c r="K41" s="297"/>
    </row>
    <row r="42" s="1" customFormat="1" ht="15" customHeight="1">
      <c r="B42" s="300"/>
      <c r="C42" s="301"/>
      <c r="D42" s="299"/>
      <c r="E42" s="302" t="s">
        <v>1491</v>
      </c>
      <c r="F42" s="299"/>
      <c r="G42" s="299" t="s">
        <v>1492</v>
      </c>
      <c r="H42" s="299"/>
      <c r="I42" s="299"/>
      <c r="J42" s="299"/>
      <c r="K42" s="297"/>
    </row>
    <row r="43" s="1" customFormat="1" ht="15" customHeight="1">
      <c r="B43" s="300"/>
      <c r="C43" s="301"/>
      <c r="D43" s="299"/>
      <c r="E43" s="302"/>
      <c r="F43" s="299"/>
      <c r="G43" s="299" t="s">
        <v>1493</v>
      </c>
      <c r="H43" s="299"/>
      <c r="I43" s="299"/>
      <c r="J43" s="299"/>
      <c r="K43" s="297"/>
    </row>
    <row r="44" s="1" customFormat="1" ht="15" customHeight="1">
      <c r="B44" s="300"/>
      <c r="C44" s="301"/>
      <c r="D44" s="299"/>
      <c r="E44" s="302" t="s">
        <v>1494</v>
      </c>
      <c r="F44" s="299"/>
      <c r="G44" s="299" t="s">
        <v>1495</v>
      </c>
      <c r="H44" s="299"/>
      <c r="I44" s="299"/>
      <c r="J44" s="299"/>
      <c r="K44" s="297"/>
    </row>
    <row r="45" s="1" customFormat="1" ht="15" customHeight="1">
      <c r="B45" s="300"/>
      <c r="C45" s="301"/>
      <c r="D45" s="299"/>
      <c r="E45" s="302" t="s">
        <v>116</v>
      </c>
      <c r="F45" s="299"/>
      <c r="G45" s="299" t="s">
        <v>1496</v>
      </c>
      <c r="H45" s="299"/>
      <c r="I45" s="299"/>
      <c r="J45" s="299"/>
      <c r="K45" s="297"/>
    </row>
    <row r="46" s="1" customFormat="1" ht="12.75" customHeight="1">
      <c r="B46" s="300"/>
      <c r="C46" s="301"/>
      <c r="D46" s="299"/>
      <c r="E46" s="299"/>
      <c r="F46" s="299"/>
      <c r="G46" s="299"/>
      <c r="H46" s="299"/>
      <c r="I46" s="299"/>
      <c r="J46" s="299"/>
      <c r="K46" s="297"/>
    </row>
    <row r="47" s="1" customFormat="1" ht="15" customHeight="1">
      <c r="B47" s="300"/>
      <c r="C47" s="301"/>
      <c r="D47" s="299" t="s">
        <v>1497</v>
      </c>
      <c r="E47" s="299"/>
      <c r="F47" s="299"/>
      <c r="G47" s="299"/>
      <c r="H47" s="299"/>
      <c r="I47" s="299"/>
      <c r="J47" s="299"/>
      <c r="K47" s="297"/>
    </row>
    <row r="48" s="1" customFormat="1" ht="15" customHeight="1">
      <c r="B48" s="300"/>
      <c r="C48" s="301"/>
      <c r="D48" s="301"/>
      <c r="E48" s="299" t="s">
        <v>1498</v>
      </c>
      <c r="F48" s="299"/>
      <c r="G48" s="299"/>
      <c r="H48" s="299"/>
      <c r="I48" s="299"/>
      <c r="J48" s="299"/>
      <c r="K48" s="297"/>
    </row>
    <row r="49" s="1" customFormat="1" ht="15" customHeight="1">
      <c r="B49" s="300"/>
      <c r="C49" s="301"/>
      <c r="D49" s="301"/>
      <c r="E49" s="299" t="s">
        <v>1499</v>
      </c>
      <c r="F49" s="299"/>
      <c r="G49" s="299"/>
      <c r="H49" s="299"/>
      <c r="I49" s="299"/>
      <c r="J49" s="299"/>
      <c r="K49" s="297"/>
    </row>
    <row r="50" s="1" customFormat="1" ht="15" customHeight="1">
      <c r="B50" s="300"/>
      <c r="C50" s="301"/>
      <c r="D50" s="301"/>
      <c r="E50" s="299" t="s">
        <v>1500</v>
      </c>
      <c r="F50" s="299"/>
      <c r="G50" s="299"/>
      <c r="H50" s="299"/>
      <c r="I50" s="299"/>
      <c r="J50" s="299"/>
      <c r="K50" s="297"/>
    </row>
    <row r="51" s="1" customFormat="1" ht="15" customHeight="1">
      <c r="B51" s="300"/>
      <c r="C51" s="301"/>
      <c r="D51" s="299" t="s">
        <v>1501</v>
      </c>
      <c r="E51" s="299"/>
      <c r="F51" s="299"/>
      <c r="G51" s="299"/>
      <c r="H51" s="299"/>
      <c r="I51" s="299"/>
      <c r="J51" s="299"/>
      <c r="K51" s="297"/>
    </row>
    <row r="52" s="1" customFormat="1" ht="25.5" customHeight="1">
      <c r="B52" s="295"/>
      <c r="C52" s="296" t="s">
        <v>1502</v>
      </c>
      <c r="D52" s="296"/>
      <c r="E52" s="296"/>
      <c r="F52" s="296"/>
      <c r="G52" s="296"/>
      <c r="H52" s="296"/>
      <c r="I52" s="296"/>
      <c r="J52" s="296"/>
      <c r="K52" s="297"/>
    </row>
    <row r="53" s="1" customFormat="1" ht="5.25" customHeight="1">
      <c r="B53" s="295"/>
      <c r="C53" s="298"/>
      <c r="D53" s="298"/>
      <c r="E53" s="298"/>
      <c r="F53" s="298"/>
      <c r="G53" s="298"/>
      <c r="H53" s="298"/>
      <c r="I53" s="298"/>
      <c r="J53" s="298"/>
      <c r="K53" s="297"/>
    </row>
    <row r="54" s="1" customFormat="1" ht="15" customHeight="1">
      <c r="B54" s="295"/>
      <c r="C54" s="299" t="s">
        <v>1503</v>
      </c>
      <c r="D54" s="299"/>
      <c r="E54" s="299"/>
      <c r="F54" s="299"/>
      <c r="G54" s="299"/>
      <c r="H54" s="299"/>
      <c r="I54" s="299"/>
      <c r="J54" s="299"/>
      <c r="K54" s="297"/>
    </row>
    <row r="55" s="1" customFormat="1" ht="15" customHeight="1">
      <c r="B55" s="295"/>
      <c r="C55" s="299" t="s">
        <v>1504</v>
      </c>
      <c r="D55" s="299"/>
      <c r="E55" s="299"/>
      <c r="F55" s="299"/>
      <c r="G55" s="299"/>
      <c r="H55" s="299"/>
      <c r="I55" s="299"/>
      <c r="J55" s="299"/>
      <c r="K55" s="297"/>
    </row>
    <row r="56" s="1" customFormat="1" ht="12.75" customHeight="1">
      <c r="B56" s="295"/>
      <c r="C56" s="299"/>
      <c r="D56" s="299"/>
      <c r="E56" s="299"/>
      <c r="F56" s="299"/>
      <c r="G56" s="299"/>
      <c r="H56" s="299"/>
      <c r="I56" s="299"/>
      <c r="J56" s="299"/>
      <c r="K56" s="297"/>
    </row>
    <row r="57" s="1" customFormat="1" ht="15" customHeight="1">
      <c r="B57" s="295"/>
      <c r="C57" s="299" t="s">
        <v>1505</v>
      </c>
      <c r="D57" s="299"/>
      <c r="E57" s="299"/>
      <c r="F57" s="299"/>
      <c r="G57" s="299"/>
      <c r="H57" s="299"/>
      <c r="I57" s="299"/>
      <c r="J57" s="299"/>
      <c r="K57" s="297"/>
    </row>
    <row r="58" s="1" customFormat="1" ht="15" customHeight="1">
      <c r="B58" s="295"/>
      <c r="C58" s="301"/>
      <c r="D58" s="299" t="s">
        <v>1506</v>
      </c>
      <c r="E58" s="299"/>
      <c r="F58" s="299"/>
      <c r="G58" s="299"/>
      <c r="H58" s="299"/>
      <c r="I58" s="299"/>
      <c r="J58" s="299"/>
      <c r="K58" s="297"/>
    </row>
    <row r="59" s="1" customFormat="1" ht="15" customHeight="1">
      <c r="B59" s="295"/>
      <c r="C59" s="301"/>
      <c r="D59" s="299" t="s">
        <v>1507</v>
      </c>
      <c r="E59" s="299"/>
      <c r="F59" s="299"/>
      <c r="G59" s="299"/>
      <c r="H59" s="299"/>
      <c r="I59" s="299"/>
      <c r="J59" s="299"/>
      <c r="K59" s="297"/>
    </row>
    <row r="60" s="1" customFormat="1" ht="15" customHeight="1">
      <c r="B60" s="295"/>
      <c r="C60" s="301"/>
      <c r="D60" s="299" t="s">
        <v>1508</v>
      </c>
      <c r="E60" s="299"/>
      <c r="F60" s="299"/>
      <c r="G60" s="299"/>
      <c r="H60" s="299"/>
      <c r="I60" s="299"/>
      <c r="J60" s="299"/>
      <c r="K60" s="297"/>
    </row>
    <row r="61" s="1" customFormat="1" ht="15" customHeight="1">
      <c r="B61" s="295"/>
      <c r="C61" s="301"/>
      <c r="D61" s="299" t="s">
        <v>1509</v>
      </c>
      <c r="E61" s="299"/>
      <c r="F61" s="299"/>
      <c r="G61" s="299"/>
      <c r="H61" s="299"/>
      <c r="I61" s="299"/>
      <c r="J61" s="299"/>
      <c r="K61" s="297"/>
    </row>
    <row r="62" s="1" customFormat="1" ht="15" customHeight="1">
      <c r="B62" s="295"/>
      <c r="C62" s="301"/>
      <c r="D62" s="304" t="s">
        <v>1510</v>
      </c>
      <c r="E62" s="304"/>
      <c r="F62" s="304"/>
      <c r="G62" s="304"/>
      <c r="H62" s="304"/>
      <c r="I62" s="304"/>
      <c r="J62" s="304"/>
      <c r="K62" s="297"/>
    </row>
    <row r="63" s="1" customFormat="1" ht="15" customHeight="1">
      <c r="B63" s="295"/>
      <c r="C63" s="301"/>
      <c r="D63" s="299" t="s">
        <v>1511</v>
      </c>
      <c r="E63" s="299"/>
      <c r="F63" s="299"/>
      <c r="G63" s="299"/>
      <c r="H63" s="299"/>
      <c r="I63" s="299"/>
      <c r="J63" s="299"/>
      <c r="K63" s="297"/>
    </row>
    <row r="64" s="1" customFormat="1" ht="12.75" customHeight="1">
      <c r="B64" s="295"/>
      <c r="C64" s="301"/>
      <c r="D64" s="301"/>
      <c r="E64" s="305"/>
      <c r="F64" s="301"/>
      <c r="G64" s="301"/>
      <c r="H64" s="301"/>
      <c r="I64" s="301"/>
      <c r="J64" s="301"/>
      <c r="K64" s="297"/>
    </row>
    <row r="65" s="1" customFormat="1" ht="15" customHeight="1">
      <c r="B65" s="295"/>
      <c r="C65" s="301"/>
      <c r="D65" s="299" t="s">
        <v>1512</v>
      </c>
      <c r="E65" s="299"/>
      <c r="F65" s="299"/>
      <c r="G65" s="299"/>
      <c r="H65" s="299"/>
      <c r="I65" s="299"/>
      <c r="J65" s="299"/>
      <c r="K65" s="297"/>
    </row>
    <row r="66" s="1" customFormat="1" ht="15" customHeight="1">
      <c r="B66" s="295"/>
      <c r="C66" s="301"/>
      <c r="D66" s="304" t="s">
        <v>1513</v>
      </c>
      <c r="E66" s="304"/>
      <c r="F66" s="304"/>
      <c r="G66" s="304"/>
      <c r="H66" s="304"/>
      <c r="I66" s="304"/>
      <c r="J66" s="304"/>
      <c r="K66" s="297"/>
    </row>
    <row r="67" s="1" customFormat="1" ht="15" customHeight="1">
      <c r="B67" s="295"/>
      <c r="C67" s="301"/>
      <c r="D67" s="299" t="s">
        <v>1514</v>
      </c>
      <c r="E67" s="299"/>
      <c r="F67" s="299"/>
      <c r="G67" s="299"/>
      <c r="H67" s="299"/>
      <c r="I67" s="299"/>
      <c r="J67" s="299"/>
      <c r="K67" s="297"/>
    </row>
    <row r="68" s="1" customFormat="1" ht="15" customHeight="1">
      <c r="B68" s="295"/>
      <c r="C68" s="301"/>
      <c r="D68" s="299" t="s">
        <v>1515</v>
      </c>
      <c r="E68" s="299"/>
      <c r="F68" s="299"/>
      <c r="G68" s="299"/>
      <c r="H68" s="299"/>
      <c r="I68" s="299"/>
      <c r="J68" s="299"/>
      <c r="K68" s="297"/>
    </row>
    <row r="69" s="1" customFormat="1" ht="15" customHeight="1">
      <c r="B69" s="295"/>
      <c r="C69" s="301"/>
      <c r="D69" s="299" t="s">
        <v>1516</v>
      </c>
      <c r="E69" s="299"/>
      <c r="F69" s="299"/>
      <c r="G69" s="299"/>
      <c r="H69" s="299"/>
      <c r="I69" s="299"/>
      <c r="J69" s="299"/>
      <c r="K69" s="297"/>
    </row>
    <row r="70" s="1" customFormat="1" ht="15" customHeight="1">
      <c r="B70" s="295"/>
      <c r="C70" s="301"/>
      <c r="D70" s="299" t="s">
        <v>1517</v>
      </c>
      <c r="E70" s="299"/>
      <c r="F70" s="299"/>
      <c r="G70" s="299"/>
      <c r="H70" s="299"/>
      <c r="I70" s="299"/>
      <c r="J70" s="299"/>
      <c r="K70" s="297"/>
    </row>
    <row r="71" s="1" customFormat="1" ht="12.75" customHeight="1">
      <c r="B71" s="306"/>
      <c r="C71" s="307"/>
      <c r="D71" s="307"/>
      <c r="E71" s="307"/>
      <c r="F71" s="307"/>
      <c r="G71" s="307"/>
      <c r="H71" s="307"/>
      <c r="I71" s="307"/>
      <c r="J71" s="307"/>
      <c r="K71" s="308"/>
    </row>
    <row r="72" s="1" customFormat="1" ht="18.75" customHeight="1">
      <c r="B72" s="309"/>
      <c r="C72" s="309"/>
      <c r="D72" s="309"/>
      <c r="E72" s="309"/>
      <c r="F72" s="309"/>
      <c r="G72" s="309"/>
      <c r="H72" s="309"/>
      <c r="I72" s="309"/>
      <c r="J72" s="309"/>
      <c r="K72" s="310"/>
    </row>
    <row r="73" s="1" customFormat="1" ht="18.75" customHeight="1">
      <c r="B73" s="310"/>
      <c r="C73" s="310"/>
      <c r="D73" s="310"/>
      <c r="E73" s="310"/>
      <c r="F73" s="310"/>
      <c r="G73" s="310"/>
      <c r="H73" s="310"/>
      <c r="I73" s="310"/>
      <c r="J73" s="310"/>
      <c r="K73" s="310"/>
    </row>
    <row r="74" s="1" customFormat="1" ht="7.5" customHeight="1">
      <c r="B74" s="311"/>
      <c r="C74" s="312"/>
      <c r="D74" s="312"/>
      <c r="E74" s="312"/>
      <c r="F74" s="312"/>
      <c r="G74" s="312"/>
      <c r="H74" s="312"/>
      <c r="I74" s="312"/>
      <c r="J74" s="312"/>
      <c r="K74" s="313"/>
    </row>
    <row r="75" s="1" customFormat="1" ht="45" customHeight="1">
      <c r="B75" s="314"/>
      <c r="C75" s="315" t="s">
        <v>1518</v>
      </c>
      <c r="D75" s="315"/>
      <c r="E75" s="315"/>
      <c r="F75" s="315"/>
      <c r="G75" s="315"/>
      <c r="H75" s="315"/>
      <c r="I75" s="315"/>
      <c r="J75" s="315"/>
      <c r="K75" s="316"/>
    </row>
    <row r="76" s="1" customFormat="1" ht="17.25" customHeight="1">
      <c r="B76" s="314"/>
      <c r="C76" s="317" t="s">
        <v>1519</v>
      </c>
      <c r="D76" s="317"/>
      <c r="E76" s="317"/>
      <c r="F76" s="317" t="s">
        <v>1520</v>
      </c>
      <c r="G76" s="318"/>
      <c r="H76" s="317" t="s">
        <v>50</v>
      </c>
      <c r="I76" s="317" t="s">
        <v>53</v>
      </c>
      <c r="J76" s="317" t="s">
        <v>1521</v>
      </c>
      <c r="K76" s="316"/>
    </row>
    <row r="77" s="1" customFormat="1" ht="17.25" customHeight="1">
      <c r="B77" s="314"/>
      <c r="C77" s="319" t="s">
        <v>1522</v>
      </c>
      <c r="D77" s="319"/>
      <c r="E77" s="319"/>
      <c r="F77" s="320" t="s">
        <v>1523</v>
      </c>
      <c r="G77" s="321"/>
      <c r="H77" s="319"/>
      <c r="I77" s="319"/>
      <c r="J77" s="319" t="s">
        <v>1524</v>
      </c>
      <c r="K77" s="316"/>
    </row>
    <row r="78" s="1" customFormat="1" ht="5.25" customHeight="1">
      <c r="B78" s="314"/>
      <c r="C78" s="322"/>
      <c r="D78" s="322"/>
      <c r="E78" s="322"/>
      <c r="F78" s="322"/>
      <c r="G78" s="323"/>
      <c r="H78" s="322"/>
      <c r="I78" s="322"/>
      <c r="J78" s="322"/>
      <c r="K78" s="316"/>
    </row>
    <row r="79" s="1" customFormat="1" ht="15" customHeight="1">
      <c r="B79" s="314"/>
      <c r="C79" s="302" t="s">
        <v>49</v>
      </c>
      <c r="D79" s="324"/>
      <c r="E79" s="324"/>
      <c r="F79" s="325" t="s">
        <v>1525</v>
      </c>
      <c r="G79" s="326"/>
      <c r="H79" s="302" t="s">
        <v>1526</v>
      </c>
      <c r="I79" s="302" t="s">
        <v>1527</v>
      </c>
      <c r="J79" s="302">
        <v>20</v>
      </c>
      <c r="K79" s="316"/>
    </row>
    <row r="80" s="1" customFormat="1" ht="15" customHeight="1">
      <c r="B80" s="314"/>
      <c r="C80" s="302" t="s">
        <v>1528</v>
      </c>
      <c r="D80" s="302"/>
      <c r="E80" s="302"/>
      <c r="F80" s="325" t="s">
        <v>1525</v>
      </c>
      <c r="G80" s="326"/>
      <c r="H80" s="302" t="s">
        <v>1529</v>
      </c>
      <c r="I80" s="302" t="s">
        <v>1527</v>
      </c>
      <c r="J80" s="302">
        <v>120</v>
      </c>
      <c r="K80" s="316"/>
    </row>
    <row r="81" s="1" customFormat="1" ht="15" customHeight="1">
      <c r="B81" s="327"/>
      <c r="C81" s="302" t="s">
        <v>1530</v>
      </c>
      <c r="D81" s="302"/>
      <c r="E81" s="302"/>
      <c r="F81" s="325" t="s">
        <v>1531</v>
      </c>
      <c r="G81" s="326"/>
      <c r="H81" s="302" t="s">
        <v>1532</v>
      </c>
      <c r="I81" s="302" t="s">
        <v>1527</v>
      </c>
      <c r="J81" s="302">
        <v>50</v>
      </c>
      <c r="K81" s="316"/>
    </row>
    <row r="82" s="1" customFormat="1" ht="15" customHeight="1">
      <c r="B82" s="327"/>
      <c r="C82" s="302" t="s">
        <v>1533</v>
      </c>
      <c r="D82" s="302"/>
      <c r="E82" s="302"/>
      <c r="F82" s="325" t="s">
        <v>1525</v>
      </c>
      <c r="G82" s="326"/>
      <c r="H82" s="302" t="s">
        <v>1534</v>
      </c>
      <c r="I82" s="302" t="s">
        <v>1535</v>
      </c>
      <c r="J82" s="302"/>
      <c r="K82" s="316"/>
    </row>
    <row r="83" s="1" customFormat="1" ht="15" customHeight="1">
      <c r="B83" s="327"/>
      <c r="C83" s="328" t="s">
        <v>1536</v>
      </c>
      <c r="D83" s="328"/>
      <c r="E83" s="328"/>
      <c r="F83" s="329" t="s">
        <v>1531</v>
      </c>
      <c r="G83" s="328"/>
      <c r="H83" s="328" t="s">
        <v>1537</v>
      </c>
      <c r="I83" s="328" t="s">
        <v>1527</v>
      </c>
      <c r="J83" s="328">
        <v>15</v>
      </c>
      <c r="K83" s="316"/>
    </row>
    <row r="84" s="1" customFormat="1" ht="15" customHeight="1">
      <c r="B84" s="327"/>
      <c r="C84" s="328" t="s">
        <v>1538</v>
      </c>
      <c r="D84" s="328"/>
      <c r="E84" s="328"/>
      <c r="F84" s="329" t="s">
        <v>1531</v>
      </c>
      <c r="G84" s="328"/>
      <c r="H84" s="328" t="s">
        <v>1539</v>
      </c>
      <c r="I84" s="328" t="s">
        <v>1527</v>
      </c>
      <c r="J84" s="328">
        <v>15</v>
      </c>
      <c r="K84" s="316"/>
    </row>
    <row r="85" s="1" customFormat="1" ht="15" customHeight="1">
      <c r="B85" s="327"/>
      <c r="C85" s="328" t="s">
        <v>1540</v>
      </c>
      <c r="D85" s="328"/>
      <c r="E85" s="328"/>
      <c r="F85" s="329" t="s">
        <v>1531</v>
      </c>
      <c r="G85" s="328"/>
      <c r="H85" s="328" t="s">
        <v>1541</v>
      </c>
      <c r="I85" s="328" t="s">
        <v>1527</v>
      </c>
      <c r="J85" s="328">
        <v>20</v>
      </c>
      <c r="K85" s="316"/>
    </row>
    <row r="86" s="1" customFormat="1" ht="15" customHeight="1">
      <c r="B86" s="327"/>
      <c r="C86" s="328" t="s">
        <v>1542</v>
      </c>
      <c r="D86" s="328"/>
      <c r="E86" s="328"/>
      <c r="F86" s="329" t="s">
        <v>1531</v>
      </c>
      <c r="G86" s="328"/>
      <c r="H86" s="328" t="s">
        <v>1543</v>
      </c>
      <c r="I86" s="328" t="s">
        <v>1527</v>
      </c>
      <c r="J86" s="328">
        <v>20</v>
      </c>
      <c r="K86" s="316"/>
    </row>
    <row r="87" s="1" customFormat="1" ht="15" customHeight="1">
      <c r="B87" s="327"/>
      <c r="C87" s="302" t="s">
        <v>1544</v>
      </c>
      <c r="D87" s="302"/>
      <c r="E87" s="302"/>
      <c r="F87" s="325" t="s">
        <v>1531</v>
      </c>
      <c r="G87" s="326"/>
      <c r="H87" s="302" t="s">
        <v>1545</v>
      </c>
      <c r="I87" s="302" t="s">
        <v>1527</v>
      </c>
      <c r="J87" s="302">
        <v>50</v>
      </c>
      <c r="K87" s="316"/>
    </row>
    <row r="88" s="1" customFormat="1" ht="15" customHeight="1">
      <c r="B88" s="327"/>
      <c r="C88" s="302" t="s">
        <v>1546</v>
      </c>
      <c r="D88" s="302"/>
      <c r="E88" s="302"/>
      <c r="F88" s="325" t="s">
        <v>1531</v>
      </c>
      <c r="G88" s="326"/>
      <c r="H88" s="302" t="s">
        <v>1547</v>
      </c>
      <c r="I88" s="302" t="s">
        <v>1527</v>
      </c>
      <c r="J88" s="302">
        <v>20</v>
      </c>
      <c r="K88" s="316"/>
    </row>
    <row r="89" s="1" customFormat="1" ht="15" customHeight="1">
      <c r="B89" s="327"/>
      <c r="C89" s="302" t="s">
        <v>1548</v>
      </c>
      <c r="D89" s="302"/>
      <c r="E89" s="302"/>
      <c r="F89" s="325" t="s">
        <v>1531</v>
      </c>
      <c r="G89" s="326"/>
      <c r="H89" s="302" t="s">
        <v>1549</v>
      </c>
      <c r="I89" s="302" t="s">
        <v>1527</v>
      </c>
      <c r="J89" s="302">
        <v>20</v>
      </c>
      <c r="K89" s="316"/>
    </row>
    <row r="90" s="1" customFormat="1" ht="15" customHeight="1">
      <c r="B90" s="327"/>
      <c r="C90" s="302" t="s">
        <v>1550</v>
      </c>
      <c r="D90" s="302"/>
      <c r="E90" s="302"/>
      <c r="F90" s="325" t="s">
        <v>1531</v>
      </c>
      <c r="G90" s="326"/>
      <c r="H90" s="302" t="s">
        <v>1551</v>
      </c>
      <c r="I90" s="302" t="s">
        <v>1527</v>
      </c>
      <c r="J90" s="302">
        <v>50</v>
      </c>
      <c r="K90" s="316"/>
    </row>
    <row r="91" s="1" customFormat="1" ht="15" customHeight="1">
      <c r="B91" s="327"/>
      <c r="C91" s="302" t="s">
        <v>1552</v>
      </c>
      <c r="D91" s="302"/>
      <c r="E91" s="302"/>
      <c r="F91" s="325" t="s">
        <v>1531</v>
      </c>
      <c r="G91" s="326"/>
      <c r="H91" s="302" t="s">
        <v>1552</v>
      </c>
      <c r="I91" s="302" t="s">
        <v>1527</v>
      </c>
      <c r="J91" s="302">
        <v>50</v>
      </c>
      <c r="K91" s="316"/>
    </row>
    <row r="92" s="1" customFormat="1" ht="15" customHeight="1">
      <c r="B92" s="327"/>
      <c r="C92" s="302" t="s">
        <v>1553</v>
      </c>
      <c r="D92" s="302"/>
      <c r="E92" s="302"/>
      <c r="F92" s="325" t="s">
        <v>1531</v>
      </c>
      <c r="G92" s="326"/>
      <c r="H92" s="302" t="s">
        <v>1554</v>
      </c>
      <c r="I92" s="302" t="s">
        <v>1527</v>
      </c>
      <c r="J92" s="302">
        <v>255</v>
      </c>
      <c r="K92" s="316"/>
    </row>
    <row r="93" s="1" customFormat="1" ht="15" customHeight="1">
      <c r="B93" s="327"/>
      <c r="C93" s="302" t="s">
        <v>1555</v>
      </c>
      <c r="D93" s="302"/>
      <c r="E93" s="302"/>
      <c r="F93" s="325" t="s">
        <v>1525</v>
      </c>
      <c r="G93" s="326"/>
      <c r="H93" s="302" t="s">
        <v>1556</v>
      </c>
      <c r="I93" s="302" t="s">
        <v>1557</v>
      </c>
      <c r="J93" s="302"/>
      <c r="K93" s="316"/>
    </row>
    <row r="94" s="1" customFormat="1" ht="15" customHeight="1">
      <c r="B94" s="327"/>
      <c r="C94" s="302" t="s">
        <v>1558</v>
      </c>
      <c r="D94" s="302"/>
      <c r="E94" s="302"/>
      <c r="F94" s="325" t="s">
        <v>1525</v>
      </c>
      <c r="G94" s="326"/>
      <c r="H94" s="302" t="s">
        <v>1559</v>
      </c>
      <c r="I94" s="302" t="s">
        <v>1560</v>
      </c>
      <c r="J94" s="302"/>
      <c r="K94" s="316"/>
    </row>
    <row r="95" s="1" customFormat="1" ht="15" customHeight="1">
      <c r="B95" s="327"/>
      <c r="C95" s="302" t="s">
        <v>1561</v>
      </c>
      <c r="D95" s="302"/>
      <c r="E95" s="302"/>
      <c r="F95" s="325" t="s">
        <v>1525</v>
      </c>
      <c r="G95" s="326"/>
      <c r="H95" s="302" t="s">
        <v>1561</v>
      </c>
      <c r="I95" s="302" t="s">
        <v>1560</v>
      </c>
      <c r="J95" s="302"/>
      <c r="K95" s="316"/>
    </row>
    <row r="96" s="1" customFormat="1" ht="15" customHeight="1">
      <c r="B96" s="327"/>
      <c r="C96" s="302" t="s">
        <v>34</v>
      </c>
      <c r="D96" s="302"/>
      <c r="E96" s="302"/>
      <c r="F96" s="325" t="s">
        <v>1525</v>
      </c>
      <c r="G96" s="326"/>
      <c r="H96" s="302" t="s">
        <v>1562</v>
      </c>
      <c r="I96" s="302" t="s">
        <v>1560</v>
      </c>
      <c r="J96" s="302"/>
      <c r="K96" s="316"/>
    </row>
    <row r="97" s="1" customFormat="1" ht="15" customHeight="1">
      <c r="B97" s="327"/>
      <c r="C97" s="302" t="s">
        <v>44</v>
      </c>
      <c r="D97" s="302"/>
      <c r="E97" s="302"/>
      <c r="F97" s="325" t="s">
        <v>1525</v>
      </c>
      <c r="G97" s="326"/>
      <c r="H97" s="302" t="s">
        <v>1563</v>
      </c>
      <c r="I97" s="302" t="s">
        <v>1560</v>
      </c>
      <c r="J97" s="302"/>
      <c r="K97" s="316"/>
    </row>
    <row r="98" s="1" customFormat="1" ht="15" customHeight="1">
      <c r="B98" s="330"/>
      <c r="C98" s="331"/>
      <c r="D98" s="331"/>
      <c r="E98" s="331"/>
      <c r="F98" s="331"/>
      <c r="G98" s="331"/>
      <c r="H98" s="331"/>
      <c r="I98" s="331"/>
      <c r="J98" s="331"/>
      <c r="K98" s="332"/>
    </row>
    <row r="99" s="1" customFormat="1" ht="18.75" customHeight="1">
      <c r="B99" s="333"/>
      <c r="C99" s="334"/>
      <c r="D99" s="334"/>
      <c r="E99" s="334"/>
      <c r="F99" s="334"/>
      <c r="G99" s="334"/>
      <c r="H99" s="334"/>
      <c r="I99" s="334"/>
      <c r="J99" s="334"/>
      <c r="K99" s="333"/>
    </row>
    <row r="100" s="1" customFormat="1" ht="18.75" customHeight="1">
      <c r="B100" s="310"/>
      <c r="C100" s="310"/>
      <c r="D100" s="310"/>
      <c r="E100" s="310"/>
      <c r="F100" s="310"/>
      <c r="G100" s="310"/>
      <c r="H100" s="310"/>
      <c r="I100" s="310"/>
      <c r="J100" s="310"/>
      <c r="K100" s="310"/>
    </row>
    <row r="101" s="1" customFormat="1" ht="7.5" customHeight="1">
      <c r="B101" s="311"/>
      <c r="C101" s="312"/>
      <c r="D101" s="312"/>
      <c r="E101" s="312"/>
      <c r="F101" s="312"/>
      <c r="G101" s="312"/>
      <c r="H101" s="312"/>
      <c r="I101" s="312"/>
      <c r="J101" s="312"/>
      <c r="K101" s="313"/>
    </row>
    <row r="102" s="1" customFormat="1" ht="45" customHeight="1">
      <c r="B102" s="314"/>
      <c r="C102" s="315" t="s">
        <v>1564</v>
      </c>
      <c r="D102" s="315"/>
      <c r="E102" s="315"/>
      <c r="F102" s="315"/>
      <c r="G102" s="315"/>
      <c r="H102" s="315"/>
      <c r="I102" s="315"/>
      <c r="J102" s="315"/>
      <c r="K102" s="316"/>
    </row>
    <row r="103" s="1" customFormat="1" ht="17.25" customHeight="1">
      <c r="B103" s="314"/>
      <c r="C103" s="317" t="s">
        <v>1519</v>
      </c>
      <c r="D103" s="317"/>
      <c r="E103" s="317"/>
      <c r="F103" s="317" t="s">
        <v>1520</v>
      </c>
      <c r="G103" s="318"/>
      <c r="H103" s="317" t="s">
        <v>50</v>
      </c>
      <c r="I103" s="317" t="s">
        <v>53</v>
      </c>
      <c r="J103" s="317" t="s">
        <v>1521</v>
      </c>
      <c r="K103" s="316"/>
    </row>
    <row r="104" s="1" customFormat="1" ht="17.25" customHeight="1">
      <c r="B104" s="314"/>
      <c r="C104" s="319" t="s">
        <v>1522</v>
      </c>
      <c r="D104" s="319"/>
      <c r="E104" s="319"/>
      <c r="F104" s="320" t="s">
        <v>1523</v>
      </c>
      <c r="G104" s="321"/>
      <c r="H104" s="319"/>
      <c r="I104" s="319"/>
      <c r="J104" s="319" t="s">
        <v>1524</v>
      </c>
      <c r="K104" s="316"/>
    </row>
    <row r="105" s="1" customFormat="1" ht="5.25" customHeight="1">
      <c r="B105" s="314"/>
      <c r="C105" s="317"/>
      <c r="D105" s="317"/>
      <c r="E105" s="317"/>
      <c r="F105" s="317"/>
      <c r="G105" s="335"/>
      <c r="H105" s="317"/>
      <c r="I105" s="317"/>
      <c r="J105" s="317"/>
      <c r="K105" s="316"/>
    </row>
    <row r="106" s="1" customFormat="1" ht="15" customHeight="1">
      <c r="B106" s="314"/>
      <c r="C106" s="302" t="s">
        <v>49</v>
      </c>
      <c r="D106" s="324"/>
      <c r="E106" s="324"/>
      <c r="F106" s="325" t="s">
        <v>1525</v>
      </c>
      <c r="G106" s="302"/>
      <c r="H106" s="302" t="s">
        <v>1565</v>
      </c>
      <c r="I106" s="302" t="s">
        <v>1527</v>
      </c>
      <c r="J106" s="302">
        <v>20</v>
      </c>
      <c r="K106" s="316"/>
    </row>
    <row r="107" s="1" customFormat="1" ht="15" customHeight="1">
      <c r="B107" s="314"/>
      <c r="C107" s="302" t="s">
        <v>1528</v>
      </c>
      <c r="D107" s="302"/>
      <c r="E107" s="302"/>
      <c r="F107" s="325" t="s">
        <v>1525</v>
      </c>
      <c r="G107" s="302"/>
      <c r="H107" s="302" t="s">
        <v>1565</v>
      </c>
      <c r="I107" s="302" t="s">
        <v>1527</v>
      </c>
      <c r="J107" s="302">
        <v>120</v>
      </c>
      <c r="K107" s="316"/>
    </row>
    <row r="108" s="1" customFormat="1" ht="15" customHeight="1">
      <c r="B108" s="327"/>
      <c r="C108" s="302" t="s">
        <v>1530</v>
      </c>
      <c r="D108" s="302"/>
      <c r="E108" s="302"/>
      <c r="F108" s="325" t="s">
        <v>1531</v>
      </c>
      <c r="G108" s="302"/>
      <c r="H108" s="302" t="s">
        <v>1565</v>
      </c>
      <c r="I108" s="302" t="s">
        <v>1527</v>
      </c>
      <c r="J108" s="302">
        <v>50</v>
      </c>
      <c r="K108" s="316"/>
    </row>
    <row r="109" s="1" customFormat="1" ht="15" customHeight="1">
      <c r="B109" s="327"/>
      <c r="C109" s="302" t="s">
        <v>1533</v>
      </c>
      <c r="D109" s="302"/>
      <c r="E109" s="302"/>
      <c r="F109" s="325" t="s">
        <v>1525</v>
      </c>
      <c r="G109" s="302"/>
      <c r="H109" s="302" t="s">
        <v>1565</v>
      </c>
      <c r="I109" s="302" t="s">
        <v>1535</v>
      </c>
      <c r="J109" s="302"/>
      <c r="K109" s="316"/>
    </row>
    <row r="110" s="1" customFormat="1" ht="15" customHeight="1">
      <c r="B110" s="327"/>
      <c r="C110" s="302" t="s">
        <v>1544</v>
      </c>
      <c r="D110" s="302"/>
      <c r="E110" s="302"/>
      <c r="F110" s="325" t="s">
        <v>1531</v>
      </c>
      <c r="G110" s="302"/>
      <c r="H110" s="302" t="s">
        <v>1565</v>
      </c>
      <c r="I110" s="302" t="s">
        <v>1527</v>
      </c>
      <c r="J110" s="302">
        <v>50</v>
      </c>
      <c r="K110" s="316"/>
    </row>
    <row r="111" s="1" customFormat="1" ht="15" customHeight="1">
      <c r="B111" s="327"/>
      <c r="C111" s="302" t="s">
        <v>1552</v>
      </c>
      <c r="D111" s="302"/>
      <c r="E111" s="302"/>
      <c r="F111" s="325" t="s">
        <v>1531</v>
      </c>
      <c r="G111" s="302"/>
      <c r="H111" s="302" t="s">
        <v>1565</v>
      </c>
      <c r="I111" s="302" t="s">
        <v>1527</v>
      </c>
      <c r="J111" s="302">
        <v>50</v>
      </c>
      <c r="K111" s="316"/>
    </row>
    <row r="112" s="1" customFormat="1" ht="15" customHeight="1">
      <c r="B112" s="327"/>
      <c r="C112" s="302" t="s">
        <v>1550</v>
      </c>
      <c r="D112" s="302"/>
      <c r="E112" s="302"/>
      <c r="F112" s="325" t="s">
        <v>1531</v>
      </c>
      <c r="G112" s="302"/>
      <c r="H112" s="302" t="s">
        <v>1565</v>
      </c>
      <c r="I112" s="302" t="s">
        <v>1527</v>
      </c>
      <c r="J112" s="302">
        <v>50</v>
      </c>
      <c r="K112" s="316"/>
    </row>
    <row r="113" s="1" customFormat="1" ht="15" customHeight="1">
      <c r="B113" s="327"/>
      <c r="C113" s="302" t="s">
        <v>49</v>
      </c>
      <c r="D113" s="302"/>
      <c r="E113" s="302"/>
      <c r="F113" s="325" t="s">
        <v>1525</v>
      </c>
      <c r="G113" s="302"/>
      <c r="H113" s="302" t="s">
        <v>1566</v>
      </c>
      <c r="I113" s="302" t="s">
        <v>1527</v>
      </c>
      <c r="J113" s="302">
        <v>20</v>
      </c>
      <c r="K113" s="316"/>
    </row>
    <row r="114" s="1" customFormat="1" ht="15" customHeight="1">
      <c r="B114" s="327"/>
      <c r="C114" s="302" t="s">
        <v>1567</v>
      </c>
      <c r="D114" s="302"/>
      <c r="E114" s="302"/>
      <c r="F114" s="325" t="s">
        <v>1525</v>
      </c>
      <c r="G114" s="302"/>
      <c r="H114" s="302" t="s">
        <v>1568</v>
      </c>
      <c r="I114" s="302" t="s">
        <v>1527</v>
      </c>
      <c r="J114" s="302">
        <v>120</v>
      </c>
      <c r="K114" s="316"/>
    </row>
    <row r="115" s="1" customFormat="1" ht="15" customHeight="1">
      <c r="B115" s="327"/>
      <c r="C115" s="302" t="s">
        <v>34</v>
      </c>
      <c r="D115" s="302"/>
      <c r="E115" s="302"/>
      <c r="F115" s="325" t="s">
        <v>1525</v>
      </c>
      <c r="G115" s="302"/>
      <c r="H115" s="302" t="s">
        <v>1569</v>
      </c>
      <c r="I115" s="302" t="s">
        <v>1560</v>
      </c>
      <c r="J115" s="302"/>
      <c r="K115" s="316"/>
    </row>
    <row r="116" s="1" customFormat="1" ht="15" customHeight="1">
      <c r="B116" s="327"/>
      <c r="C116" s="302" t="s">
        <v>44</v>
      </c>
      <c r="D116" s="302"/>
      <c r="E116" s="302"/>
      <c r="F116" s="325" t="s">
        <v>1525</v>
      </c>
      <c r="G116" s="302"/>
      <c r="H116" s="302" t="s">
        <v>1570</v>
      </c>
      <c r="I116" s="302" t="s">
        <v>1560</v>
      </c>
      <c r="J116" s="302"/>
      <c r="K116" s="316"/>
    </row>
    <row r="117" s="1" customFormat="1" ht="15" customHeight="1">
      <c r="B117" s="327"/>
      <c r="C117" s="302" t="s">
        <v>53</v>
      </c>
      <c r="D117" s="302"/>
      <c r="E117" s="302"/>
      <c r="F117" s="325" t="s">
        <v>1525</v>
      </c>
      <c r="G117" s="302"/>
      <c r="H117" s="302" t="s">
        <v>1571</v>
      </c>
      <c r="I117" s="302" t="s">
        <v>1572</v>
      </c>
      <c r="J117" s="302"/>
      <c r="K117" s="316"/>
    </row>
    <row r="118" s="1" customFormat="1" ht="15" customHeight="1">
      <c r="B118" s="330"/>
      <c r="C118" s="336"/>
      <c r="D118" s="336"/>
      <c r="E118" s="336"/>
      <c r="F118" s="336"/>
      <c r="G118" s="336"/>
      <c r="H118" s="336"/>
      <c r="I118" s="336"/>
      <c r="J118" s="336"/>
      <c r="K118" s="332"/>
    </row>
    <row r="119" s="1" customFormat="1" ht="18.75" customHeight="1">
      <c r="B119" s="337"/>
      <c r="C119" s="338"/>
      <c r="D119" s="338"/>
      <c r="E119" s="338"/>
      <c r="F119" s="339"/>
      <c r="G119" s="338"/>
      <c r="H119" s="338"/>
      <c r="I119" s="338"/>
      <c r="J119" s="338"/>
      <c r="K119" s="337"/>
    </row>
    <row r="120" s="1" customFormat="1" ht="18.75" customHeight="1">
      <c r="B120" s="310"/>
      <c r="C120" s="310"/>
      <c r="D120" s="310"/>
      <c r="E120" s="310"/>
      <c r="F120" s="310"/>
      <c r="G120" s="310"/>
      <c r="H120" s="310"/>
      <c r="I120" s="310"/>
      <c r="J120" s="310"/>
      <c r="K120" s="310"/>
    </row>
    <row r="121" s="1" customFormat="1" ht="7.5" customHeight="1">
      <c r="B121" s="340"/>
      <c r="C121" s="341"/>
      <c r="D121" s="341"/>
      <c r="E121" s="341"/>
      <c r="F121" s="341"/>
      <c r="G121" s="341"/>
      <c r="H121" s="341"/>
      <c r="I121" s="341"/>
      <c r="J121" s="341"/>
      <c r="K121" s="342"/>
    </row>
    <row r="122" s="1" customFormat="1" ht="45" customHeight="1">
      <c r="B122" s="343"/>
      <c r="C122" s="293" t="s">
        <v>1573</v>
      </c>
      <c r="D122" s="293"/>
      <c r="E122" s="293"/>
      <c r="F122" s="293"/>
      <c r="G122" s="293"/>
      <c r="H122" s="293"/>
      <c r="I122" s="293"/>
      <c r="J122" s="293"/>
      <c r="K122" s="344"/>
    </row>
    <row r="123" s="1" customFormat="1" ht="17.25" customHeight="1">
      <c r="B123" s="345"/>
      <c r="C123" s="317" t="s">
        <v>1519</v>
      </c>
      <c r="D123" s="317"/>
      <c r="E123" s="317"/>
      <c r="F123" s="317" t="s">
        <v>1520</v>
      </c>
      <c r="G123" s="318"/>
      <c r="H123" s="317" t="s">
        <v>50</v>
      </c>
      <c r="I123" s="317" t="s">
        <v>53</v>
      </c>
      <c r="J123" s="317" t="s">
        <v>1521</v>
      </c>
      <c r="K123" s="346"/>
    </row>
    <row r="124" s="1" customFormat="1" ht="17.25" customHeight="1">
      <c r="B124" s="345"/>
      <c r="C124" s="319" t="s">
        <v>1522</v>
      </c>
      <c r="D124" s="319"/>
      <c r="E124" s="319"/>
      <c r="F124" s="320" t="s">
        <v>1523</v>
      </c>
      <c r="G124" s="321"/>
      <c r="H124" s="319"/>
      <c r="I124" s="319"/>
      <c r="J124" s="319" t="s">
        <v>1524</v>
      </c>
      <c r="K124" s="346"/>
    </row>
    <row r="125" s="1" customFormat="1" ht="5.25" customHeight="1">
      <c r="B125" s="347"/>
      <c r="C125" s="322"/>
      <c r="D125" s="322"/>
      <c r="E125" s="322"/>
      <c r="F125" s="322"/>
      <c r="G125" s="348"/>
      <c r="H125" s="322"/>
      <c r="I125" s="322"/>
      <c r="J125" s="322"/>
      <c r="K125" s="349"/>
    </row>
    <row r="126" s="1" customFormat="1" ht="15" customHeight="1">
      <c r="B126" s="347"/>
      <c r="C126" s="302" t="s">
        <v>1528</v>
      </c>
      <c r="D126" s="324"/>
      <c r="E126" s="324"/>
      <c r="F126" s="325" t="s">
        <v>1525</v>
      </c>
      <c r="G126" s="302"/>
      <c r="H126" s="302" t="s">
        <v>1565</v>
      </c>
      <c r="I126" s="302" t="s">
        <v>1527</v>
      </c>
      <c r="J126" s="302">
        <v>120</v>
      </c>
      <c r="K126" s="350"/>
    </row>
    <row r="127" s="1" customFormat="1" ht="15" customHeight="1">
      <c r="B127" s="347"/>
      <c r="C127" s="302" t="s">
        <v>1574</v>
      </c>
      <c r="D127" s="302"/>
      <c r="E127" s="302"/>
      <c r="F127" s="325" t="s">
        <v>1525</v>
      </c>
      <c r="G127" s="302"/>
      <c r="H127" s="302" t="s">
        <v>1575</v>
      </c>
      <c r="I127" s="302" t="s">
        <v>1527</v>
      </c>
      <c r="J127" s="302" t="s">
        <v>1576</v>
      </c>
      <c r="K127" s="350"/>
    </row>
    <row r="128" s="1" customFormat="1" ht="15" customHeight="1">
      <c r="B128" s="347"/>
      <c r="C128" s="302" t="s">
        <v>1473</v>
      </c>
      <c r="D128" s="302"/>
      <c r="E128" s="302"/>
      <c r="F128" s="325" t="s">
        <v>1525</v>
      </c>
      <c r="G128" s="302"/>
      <c r="H128" s="302" t="s">
        <v>1577</v>
      </c>
      <c r="I128" s="302" t="s">
        <v>1527</v>
      </c>
      <c r="J128" s="302" t="s">
        <v>1576</v>
      </c>
      <c r="K128" s="350"/>
    </row>
    <row r="129" s="1" customFormat="1" ht="15" customHeight="1">
      <c r="B129" s="347"/>
      <c r="C129" s="302" t="s">
        <v>1536</v>
      </c>
      <c r="D129" s="302"/>
      <c r="E129" s="302"/>
      <c r="F129" s="325" t="s">
        <v>1531</v>
      </c>
      <c r="G129" s="302"/>
      <c r="H129" s="302" t="s">
        <v>1537</v>
      </c>
      <c r="I129" s="302" t="s">
        <v>1527</v>
      </c>
      <c r="J129" s="302">
        <v>15</v>
      </c>
      <c r="K129" s="350"/>
    </row>
    <row r="130" s="1" customFormat="1" ht="15" customHeight="1">
      <c r="B130" s="347"/>
      <c r="C130" s="328" t="s">
        <v>1538</v>
      </c>
      <c r="D130" s="328"/>
      <c r="E130" s="328"/>
      <c r="F130" s="329" t="s">
        <v>1531</v>
      </c>
      <c r="G130" s="328"/>
      <c r="H130" s="328" t="s">
        <v>1539</v>
      </c>
      <c r="I130" s="328" t="s">
        <v>1527</v>
      </c>
      <c r="J130" s="328">
        <v>15</v>
      </c>
      <c r="K130" s="350"/>
    </row>
    <row r="131" s="1" customFormat="1" ht="15" customHeight="1">
      <c r="B131" s="347"/>
      <c r="C131" s="328" t="s">
        <v>1540</v>
      </c>
      <c r="D131" s="328"/>
      <c r="E131" s="328"/>
      <c r="F131" s="329" t="s">
        <v>1531</v>
      </c>
      <c r="G131" s="328"/>
      <c r="H131" s="328" t="s">
        <v>1541</v>
      </c>
      <c r="I131" s="328" t="s">
        <v>1527</v>
      </c>
      <c r="J131" s="328">
        <v>20</v>
      </c>
      <c r="K131" s="350"/>
    </row>
    <row r="132" s="1" customFormat="1" ht="15" customHeight="1">
      <c r="B132" s="347"/>
      <c r="C132" s="328" t="s">
        <v>1542</v>
      </c>
      <c r="D132" s="328"/>
      <c r="E132" s="328"/>
      <c r="F132" s="329" t="s">
        <v>1531</v>
      </c>
      <c r="G132" s="328"/>
      <c r="H132" s="328" t="s">
        <v>1543</v>
      </c>
      <c r="I132" s="328" t="s">
        <v>1527</v>
      </c>
      <c r="J132" s="328">
        <v>20</v>
      </c>
      <c r="K132" s="350"/>
    </row>
    <row r="133" s="1" customFormat="1" ht="15" customHeight="1">
      <c r="B133" s="347"/>
      <c r="C133" s="302" t="s">
        <v>1530</v>
      </c>
      <c r="D133" s="302"/>
      <c r="E133" s="302"/>
      <c r="F133" s="325" t="s">
        <v>1531</v>
      </c>
      <c r="G133" s="302"/>
      <c r="H133" s="302" t="s">
        <v>1565</v>
      </c>
      <c r="I133" s="302" t="s">
        <v>1527</v>
      </c>
      <c r="J133" s="302">
        <v>50</v>
      </c>
      <c r="K133" s="350"/>
    </row>
    <row r="134" s="1" customFormat="1" ht="15" customHeight="1">
      <c r="B134" s="347"/>
      <c r="C134" s="302" t="s">
        <v>1544</v>
      </c>
      <c r="D134" s="302"/>
      <c r="E134" s="302"/>
      <c r="F134" s="325" t="s">
        <v>1531</v>
      </c>
      <c r="G134" s="302"/>
      <c r="H134" s="302" t="s">
        <v>1565</v>
      </c>
      <c r="I134" s="302" t="s">
        <v>1527</v>
      </c>
      <c r="J134" s="302">
        <v>50</v>
      </c>
      <c r="K134" s="350"/>
    </row>
    <row r="135" s="1" customFormat="1" ht="15" customHeight="1">
      <c r="B135" s="347"/>
      <c r="C135" s="302" t="s">
        <v>1550</v>
      </c>
      <c r="D135" s="302"/>
      <c r="E135" s="302"/>
      <c r="F135" s="325" t="s">
        <v>1531</v>
      </c>
      <c r="G135" s="302"/>
      <c r="H135" s="302" t="s">
        <v>1565</v>
      </c>
      <c r="I135" s="302" t="s">
        <v>1527</v>
      </c>
      <c r="J135" s="302">
        <v>50</v>
      </c>
      <c r="K135" s="350"/>
    </row>
    <row r="136" s="1" customFormat="1" ht="15" customHeight="1">
      <c r="B136" s="347"/>
      <c r="C136" s="302" t="s">
        <v>1552</v>
      </c>
      <c r="D136" s="302"/>
      <c r="E136" s="302"/>
      <c r="F136" s="325" t="s">
        <v>1531</v>
      </c>
      <c r="G136" s="302"/>
      <c r="H136" s="302" t="s">
        <v>1565</v>
      </c>
      <c r="I136" s="302" t="s">
        <v>1527</v>
      </c>
      <c r="J136" s="302">
        <v>50</v>
      </c>
      <c r="K136" s="350"/>
    </row>
    <row r="137" s="1" customFormat="1" ht="15" customHeight="1">
      <c r="B137" s="347"/>
      <c r="C137" s="302" t="s">
        <v>1553</v>
      </c>
      <c r="D137" s="302"/>
      <c r="E137" s="302"/>
      <c r="F137" s="325" t="s">
        <v>1531</v>
      </c>
      <c r="G137" s="302"/>
      <c r="H137" s="302" t="s">
        <v>1578</v>
      </c>
      <c r="I137" s="302" t="s">
        <v>1527</v>
      </c>
      <c r="J137" s="302">
        <v>255</v>
      </c>
      <c r="K137" s="350"/>
    </row>
    <row r="138" s="1" customFormat="1" ht="15" customHeight="1">
      <c r="B138" s="347"/>
      <c r="C138" s="302" t="s">
        <v>1555</v>
      </c>
      <c r="D138" s="302"/>
      <c r="E138" s="302"/>
      <c r="F138" s="325" t="s">
        <v>1525</v>
      </c>
      <c r="G138" s="302"/>
      <c r="H138" s="302" t="s">
        <v>1579</v>
      </c>
      <c r="I138" s="302" t="s">
        <v>1557</v>
      </c>
      <c r="J138" s="302"/>
      <c r="K138" s="350"/>
    </row>
    <row r="139" s="1" customFormat="1" ht="15" customHeight="1">
      <c r="B139" s="347"/>
      <c r="C139" s="302" t="s">
        <v>1558</v>
      </c>
      <c r="D139" s="302"/>
      <c r="E139" s="302"/>
      <c r="F139" s="325" t="s">
        <v>1525</v>
      </c>
      <c r="G139" s="302"/>
      <c r="H139" s="302" t="s">
        <v>1580</v>
      </c>
      <c r="I139" s="302" t="s">
        <v>1560</v>
      </c>
      <c r="J139" s="302"/>
      <c r="K139" s="350"/>
    </row>
    <row r="140" s="1" customFormat="1" ht="15" customHeight="1">
      <c r="B140" s="347"/>
      <c r="C140" s="302" t="s">
        <v>1561</v>
      </c>
      <c r="D140" s="302"/>
      <c r="E140" s="302"/>
      <c r="F140" s="325" t="s">
        <v>1525</v>
      </c>
      <c r="G140" s="302"/>
      <c r="H140" s="302" t="s">
        <v>1561</v>
      </c>
      <c r="I140" s="302" t="s">
        <v>1560</v>
      </c>
      <c r="J140" s="302"/>
      <c r="K140" s="350"/>
    </row>
    <row r="141" s="1" customFormat="1" ht="15" customHeight="1">
      <c r="B141" s="347"/>
      <c r="C141" s="302" t="s">
        <v>34</v>
      </c>
      <c r="D141" s="302"/>
      <c r="E141" s="302"/>
      <c r="F141" s="325" t="s">
        <v>1525</v>
      </c>
      <c r="G141" s="302"/>
      <c r="H141" s="302" t="s">
        <v>1581</v>
      </c>
      <c r="I141" s="302" t="s">
        <v>1560</v>
      </c>
      <c r="J141" s="302"/>
      <c r="K141" s="350"/>
    </row>
    <row r="142" s="1" customFormat="1" ht="15" customHeight="1">
      <c r="B142" s="347"/>
      <c r="C142" s="302" t="s">
        <v>1582</v>
      </c>
      <c r="D142" s="302"/>
      <c r="E142" s="302"/>
      <c r="F142" s="325" t="s">
        <v>1525</v>
      </c>
      <c r="G142" s="302"/>
      <c r="H142" s="302" t="s">
        <v>1583</v>
      </c>
      <c r="I142" s="302" t="s">
        <v>1560</v>
      </c>
      <c r="J142" s="302"/>
      <c r="K142" s="350"/>
    </row>
    <row r="143" s="1" customFormat="1" ht="15" customHeight="1">
      <c r="B143" s="351"/>
      <c r="C143" s="352"/>
      <c r="D143" s="352"/>
      <c r="E143" s="352"/>
      <c r="F143" s="352"/>
      <c r="G143" s="352"/>
      <c r="H143" s="352"/>
      <c r="I143" s="352"/>
      <c r="J143" s="352"/>
      <c r="K143" s="353"/>
    </row>
    <row r="144" s="1" customFormat="1" ht="18.75" customHeight="1">
      <c r="B144" s="338"/>
      <c r="C144" s="338"/>
      <c r="D144" s="338"/>
      <c r="E144" s="338"/>
      <c r="F144" s="339"/>
      <c r="G144" s="338"/>
      <c r="H144" s="338"/>
      <c r="I144" s="338"/>
      <c r="J144" s="338"/>
      <c r="K144" s="338"/>
    </row>
    <row r="145" s="1" customFormat="1" ht="18.75" customHeight="1">
      <c r="B145" s="310"/>
      <c r="C145" s="310"/>
      <c r="D145" s="310"/>
      <c r="E145" s="310"/>
      <c r="F145" s="310"/>
      <c r="G145" s="310"/>
      <c r="H145" s="310"/>
      <c r="I145" s="310"/>
      <c r="J145" s="310"/>
      <c r="K145" s="310"/>
    </row>
    <row r="146" s="1" customFormat="1" ht="7.5" customHeight="1">
      <c r="B146" s="311"/>
      <c r="C146" s="312"/>
      <c r="D146" s="312"/>
      <c r="E146" s="312"/>
      <c r="F146" s="312"/>
      <c r="G146" s="312"/>
      <c r="H146" s="312"/>
      <c r="I146" s="312"/>
      <c r="J146" s="312"/>
      <c r="K146" s="313"/>
    </row>
    <row r="147" s="1" customFormat="1" ht="45" customHeight="1">
      <c r="B147" s="314"/>
      <c r="C147" s="315" t="s">
        <v>1584</v>
      </c>
      <c r="D147" s="315"/>
      <c r="E147" s="315"/>
      <c r="F147" s="315"/>
      <c r="G147" s="315"/>
      <c r="H147" s="315"/>
      <c r="I147" s="315"/>
      <c r="J147" s="315"/>
      <c r="K147" s="316"/>
    </row>
    <row r="148" s="1" customFormat="1" ht="17.25" customHeight="1">
      <c r="B148" s="314"/>
      <c r="C148" s="317" t="s">
        <v>1519</v>
      </c>
      <c r="D148" s="317"/>
      <c r="E148" s="317"/>
      <c r="F148" s="317" t="s">
        <v>1520</v>
      </c>
      <c r="G148" s="318"/>
      <c r="H148" s="317" t="s">
        <v>50</v>
      </c>
      <c r="I148" s="317" t="s">
        <v>53</v>
      </c>
      <c r="J148" s="317" t="s">
        <v>1521</v>
      </c>
      <c r="K148" s="316"/>
    </row>
    <row r="149" s="1" customFormat="1" ht="17.25" customHeight="1">
      <c r="B149" s="314"/>
      <c r="C149" s="319" t="s">
        <v>1522</v>
      </c>
      <c r="D149" s="319"/>
      <c r="E149" s="319"/>
      <c r="F149" s="320" t="s">
        <v>1523</v>
      </c>
      <c r="G149" s="321"/>
      <c r="H149" s="319"/>
      <c r="I149" s="319"/>
      <c r="J149" s="319" t="s">
        <v>1524</v>
      </c>
      <c r="K149" s="316"/>
    </row>
    <row r="150" s="1" customFormat="1" ht="5.25" customHeight="1">
      <c r="B150" s="327"/>
      <c r="C150" s="322"/>
      <c r="D150" s="322"/>
      <c r="E150" s="322"/>
      <c r="F150" s="322"/>
      <c r="G150" s="323"/>
      <c r="H150" s="322"/>
      <c r="I150" s="322"/>
      <c r="J150" s="322"/>
      <c r="K150" s="350"/>
    </row>
    <row r="151" s="1" customFormat="1" ht="15" customHeight="1">
      <c r="B151" s="327"/>
      <c r="C151" s="354" t="s">
        <v>1528</v>
      </c>
      <c r="D151" s="302"/>
      <c r="E151" s="302"/>
      <c r="F151" s="355" t="s">
        <v>1525</v>
      </c>
      <c r="G151" s="302"/>
      <c r="H151" s="354" t="s">
        <v>1565</v>
      </c>
      <c r="I151" s="354" t="s">
        <v>1527</v>
      </c>
      <c r="J151" s="354">
        <v>120</v>
      </c>
      <c r="K151" s="350"/>
    </row>
    <row r="152" s="1" customFormat="1" ht="15" customHeight="1">
      <c r="B152" s="327"/>
      <c r="C152" s="354" t="s">
        <v>1574</v>
      </c>
      <c r="D152" s="302"/>
      <c r="E152" s="302"/>
      <c r="F152" s="355" t="s">
        <v>1525</v>
      </c>
      <c r="G152" s="302"/>
      <c r="H152" s="354" t="s">
        <v>1585</v>
      </c>
      <c r="I152" s="354" t="s">
        <v>1527</v>
      </c>
      <c r="J152" s="354" t="s">
        <v>1576</v>
      </c>
      <c r="K152" s="350"/>
    </row>
    <row r="153" s="1" customFormat="1" ht="15" customHeight="1">
      <c r="B153" s="327"/>
      <c r="C153" s="354" t="s">
        <v>1473</v>
      </c>
      <c r="D153" s="302"/>
      <c r="E153" s="302"/>
      <c r="F153" s="355" t="s">
        <v>1525</v>
      </c>
      <c r="G153" s="302"/>
      <c r="H153" s="354" t="s">
        <v>1586</v>
      </c>
      <c r="I153" s="354" t="s">
        <v>1527</v>
      </c>
      <c r="J153" s="354" t="s">
        <v>1576</v>
      </c>
      <c r="K153" s="350"/>
    </row>
    <row r="154" s="1" customFormat="1" ht="15" customHeight="1">
      <c r="B154" s="327"/>
      <c r="C154" s="354" t="s">
        <v>1530</v>
      </c>
      <c r="D154" s="302"/>
      <c r="E154" s="302"/>
      <c r="F154" s="355" t="s">
        <v>1531</v>
      </c>
      <c r="G154" s="302"/>
      <c r="H154" s="354" t="s">
        <v>1565</v>
      </c>
      <c r="I154" s="354" t="s">
        <v>1527</v>
      </c>
      <c r="J154" s="354">
        <v>50</v>
      </c>
      <c r="K154" s="350"/>
    </row>
    <row r="155" s="1" customFormat="1" ht="15" customHeight="1">
      <c r="B155" s="327"/>
      <c r="C155" s="354" t="s">
        <v>1533</v>
      </c>
      <c r="D155" s="302"/>
      <c r="E155" s="302"/>
      <c r="F155" s="355" t="s">
        <v>1525</v>
      </c>
      <c r="G155" s="302"/>
      <c r="H155" s="354" t="s">
        <v>1565</v>
      </c>
      <c r="I155" s="354" t="s">
        <v>1535</v>
      </c>
      <c r="J155" s="354"/>
      <c r="K155" s="350"/>
    </row>
    <row r="156" s="1" customFormat="1" ht="15" customHeight="1">
      <c r="B156" s="327"/>
      <c r="C156" s="354" t="s">
        <v>1544</v>
      </c>
      <c r="D156" s="302"/>
      <c r="E156" s="302"/>
      <c r="F156" s="355" t="s">
        <v>1531</v>
      </c>
      <c r="G156" s="302"/>
      <c r="H156" s="354" t="s">
        <v>1565</v>
      </c>
      <c r="I156" s="354" t="s">
        <v>1527</v>
      </c>
      <c r="J156" s="354">
        <v>50</v>
      </c>
      <c r="K156" s="350"/>
    </row>
    <row r="157" s="1" customFormat="1" ht="15" customHeight="1">
      <c r="B157" s="327"/>
      <c r="C157" s="354" t="s">
        <v>1552</v>
      </c>
      <c r="D157" s="302"/>
      <c r="E157" s="302"/>
      <c r="F157" s="355" t="s">
        <v>1531</v>
      </c>
      <c r="G157" s="302"/>
      <c r="H157" s="354" t="s">
        <v>1565</v>
      </c>
      <c r="I157" s="354" t="s">
        <v>1527</v>
      </c>
      <c r="J157" s="354">
        <v>50</v>
      </c>
      <c r="K157" s="350"/>
    </row>
    <row r="158" s="1" customFormat="1" ht="15" customHeight="1">
      <c r="B158" s="327"/>
      <c r="C158" s="354" t="s">
        <v>1550</v>
      </c>
      <c r="D158" s="302"/>
      <c r="E158" s="302"/>
      <c r="F158" s="355" t="s">
        <v>1531</v>
      </c>
      <c r="G158" s="302"/>
      <c r="H158" s="354" t="s">
        <v>1565</v>
      </c>
      <c r="I158" s="354" t="s">
        <v>1527</v>
      </c>
      <c r="J158" s="354">
        <v>50</v>
      </c>
      <c r="K158" s="350"/>
    </row>
    <row r="159" s="1" customFormat="1" ht="15" customHeight="1">
      <c r="B159" s="327"/>
      <c r="C159" s="354" t="s">
        <v>95</v>
      </c>
      <c r="D159" s="302"/>
      <c r="E159" s="302"/>
      <c r="F159" s="355" t="s">
        <v>1525</v>
      </c>
      <c r="G159" s="302"/>
      <c r="H159" s="354" t="s">
        <v>1587</v>
      </c>
      <c r="I159" s="354" t="s">
        <v>1527</v>
      </c>
      <c r="J159" s="354" t="s">
        <v>1588</v>
      </c>
      <c r="K159" s="350"/>
    </row>
    <row r="160" s="1" customFormat="1" ht="15" customHeight="1">
      <c r="B160" s="327"/>
      <c r="C160" s="354" t="s">
        <v>1589</v>
      </c>
      <c r="D160" s="302"/>
      <c r="E160" s="302"/>
      <c r="F160" s="355" t="s">
        <v>1525</v>
      </c>
      <c r="G160" s="302"/>
      <c r="H160" s="354" t="s">
        <v>1590</v>
      </c>
      <c r="I160" s="354" t="s">
        <v>1560</v>
      </c>
      <c r="J160" s="354"/>
      <c r="K160" s="350"/>
    </row>
    <row r="161" s="1" customFormat="1" ht="15" customHeight="1">
      <c r="B161" s="356"/>
      <c r="C161" s="336"/>
      <c r="D161" s="336"/>
      <c r="E161" s="336"/>
      <c r="F161" s="336"/>
      <c r="G161" s="336"/>
      <c r="H161" s="336"/>
      <c r="I161" s="336"/>
      <c r="J161" s="336"/>
      <c r="K161" s="357"/>
    </row>
    <row r="162" s="1" customFormat="1" ht="18.75" customHeight="1">
      <c r="B162" s="338"/>
      <c r="C162" s="348"/>
      <c r="D162" s="348"/>
      <c r="E162" s="348"/>
      <c r="F162" s="358"/>
      <c r="G162" s="348"/>
      <c r="H162" s="348"/>
      <c r="I162" s="348"/>
      <c r="J162" s="348"/>
      <c r="K162" s="338"/>
    </row>
    <row r="163" s="1" customFormat="1" ht="18.75" customHeight="1">
      <c r="B163" s="310"/>
      <c r="C163" s="310"/>
      <c r="D163" s="310"/>
      <c r="E163" s="310"/>
      <c r="F163" s="310"/>
      <c r="G163" s="310"/>
      <c r="H163" s="310"/>
      <c r="I163" s="310"/>
      <c r="J163" s="310"/>
      <c r="K163" s="310"/>
    </row>
    <row r="164" s="1" customFormat="1" ht="7.5" customHeight="1">
      <c r="B164" s="289"/>
      <c r="C164" s="290"/>
      <c r="D164" s="290"/>
      <c r="E164" s="290"/>
      <c r="F164" s="290"/>
      <c r="G164" s="290"/>
      <c r="H164" s="290"/>
      <c r="I164" s="290"/>
      <c r="J164" s="290"/>
      <c r="K164" s="291"/>
    </row>
    <row r="165" s="1" customFormat="1" ht="45" customHeight="1">
      <c r="B165" s="292"/>
      <c r="C165" s="293" t="s">
        <v>1591</v>
      </c>
      <c r="D165" s="293"/>
      <c r="E165" s="293"/>
      <c r="F165" s="293"/>
      <c r="G165" s="293"/>
      <c r="H165" s="293"/>
      <c r="I165" s="293"/>
      <c r="J165" s="293"/>
      <c r="K165" s="294"/>
    </row>
    <row r="166" s="1" customFormat="1" ht="17.25" customHeight="1">
      <c r="B166" s="292"/>
      <c r="C166" s="317" t="s">
        <v>1519</v>
      </c>
      <c r="D166" s="317"/>
      <c r="E166" s="317"/>
      <c r="F166" s="317" t="s">
        <v>1520</v>
      </c>
      <c r="G166" s="359"/>
      <c r="H166" s="360" t="s">
        <v>50</v>
      </c>
      <c r="I166" s="360" t="s">
        <v>53</v>
      </c>
      <c r="J166" s="317" t="s">
        <v>1521</v>
      </c>
      <c r="K166" s="294"/>
    </row>
    <row r="167" s="1" customFormat="1" ht="17.25" customHeight="1">
      <c r="B167" s="295"/>
      <c r="C167" s="319" t="s">
        <v>1522</v>
      </c>
      <c r="D167" s="319"/>
      <c r="E167" s="319"/>
      <c r="F167" s="320" t="s">
        <v>1523</v>
      </c>
      <c r="G167" s="361"/>
      <c r="H167" s="362"/>
      <c r="I167" s="362"/>
      <c r="J167" s="319" t="s">
        <v>1524</v>
      </c>
      <c r="K167" s="297"/>
    </row>
    <row r="168" s="1" customFormat="1" ht="5.25" customHeight="1">
      <c r="B168" s="327"/>
      <c r="C168" s="322"/>
      <c r="D168" s="322"/>
      <c r="E168" s="322"/>
      <c r="F168" s="322"/>
      <c r="G168" s="323"/>
      <c r="H168" s="322"/>
      <c r="I168" s="322"/>
      <c r="J168" s="322"/>
      <c r="K168" s="350"/>
    </row>
    <row r="169" s="1" customFormat="1" ht="15" customHeight="1">
      <c r="B169" s="327"/>
      <c r="C169" s="302" t="s">
        <v>1528</v>
      </c>
      <c r="D169" s="302"/>
      <c r="E169" s="302"/>
      <c r="F169" s="325" t="s">
        <v>1525</v>
      </c>
      <c r="G169" s="302"/>
      <c r="H169" s="302" t="s">
        <v>1565</v>
      </c>
      <c r="I169" s="302" t="s">
        <v>1527</v>
      </c>
      <c r="J169" s="302">
        <v>120</v>
      </c>
      <c r="K169" s="350"/>
    </row>
    <row r="170" s="1" customFormat="1" ht="15" customHeight="1">
      <c r="B170" s="327"/>
      <c r="C170" s="302" t="s">
        <v>1574</v>
      </c>
      <c r="D170" s="302"/>
      <c r="E170" s="302"/>
      <c r="F170" s="325" t="s">
        <v>1525</v>
      </c>
      <c r="G170" s="302"/>
      <c r="H170" s="302" t="s">
        <v>1575</v>
      </c>
      <c r="I170" s="302" t="s">
        <v>1527</v>
      </c>
      <c r="J170" s="302" t="s">
        <v>1576</v>
      </c>
      <c r="K170" s="350"/>
    </row>
    <row r="171" s="1" customFormat="1" ht="15" customHeight="1">
      <c r="B171" s="327"/>
      <c r="C171" s="302" t="s">
        <v>1473</v>
      </c>
      <c r="D171" s="302"/>
      <c r="E171" s="302"/>
      <c r="F171" s="325" t="s">
        <v>1525</v>
      </c>
      <c r="G171" s="302"/>
      <c r="H171" s="302" t="s">
        <v>1592</v>
      </c>
      <c r="I171" s="302" t="s">
        <v>1527</v>
      </c>
      <c r="J171" s="302" t="s">
        <v>1576</v>
      </c>
      <c r="K171" s="350"/>
    </row>
    <row r="172" s="1" customFormat="1" ht="15" customHeight="1">
      <c r="B172" s="327"/>
      <c r="C172" s="302" t="s">
        <v>1530</v>
      </c>
      <c r="D172" s="302"/>
      <c r="E172" s="302"/>
      <c r="F172" s="325" t="s">
        <v>1531</v>
      </c>
      <c r="G172" s="302"/>
      <c r="H172" s="302" t="s">
        <v>1592</v>
      </c>
      <c r="I172" s="302" t="s">
        <v>1527</v>
      </c>
      <c r="J172" s="302">
        <v>50</v>
      </c>
      <c r="K172" s="350"/>
    </row>
    <row r="173" s="1" customFormat="1" ht="15" customHeight="1">
      <c r="B173" s="327"/>
      <c r="C173" s="302" t="s">
        <v>1533</v>
      </c>
      <c r="D173" s="302"/>
      <c r="E173" s="302"/>
      <c r="F173" s="325" t="s">
        <v>1525</v>
      </c>
      <c r="G173" s="302"/>
      <c r="H173" s="302" t="s">
        <v>1592</v>
      </c>
      <c r="I173" s="302" t="s">
        <v>1535</v>
      </c>
      <c r="J173" s="302"/>
      <c r="K173" s="350"/>
    </row>
    <row r="174" s="1" customFormat="1" ht="15" customHeight="1">
      <c r="B174" s="327"/>
      <c r="C174" s="302" t="s">
        <v>1544</v>
      </c>
      <c r="D174" s="302"/>
      <c r="E174" s="302"/>
      <c r="F174" s="325" t="s">
        <v>1531</v>
      </c>
      <c r="G174" s="302"/>
      <c r="H174" s="302" t="s">
        <v>1592</v>
      </c>
      <c r="I174" s="302" t="s">
        <v>1527</v>
      </c>
      <c r="J174" s="302">
        <v>50</v>
      </c>
      <c r="K174" s="350"/>
    </row>
    <row r="175" s="1" customFormat="1" ht="15" customHeight="1">
      <c r="B175" s="327"/>
      <c r="C175" s="302" t="s">
        <v>1552</v>
      </c>
      <c r="D175" s="302"/>
      <c r="E175" s="302"/>
      <c r="F175" s="325" t="s">
        <v>1531</v>
      </c>
      <c r="G175" s="302"/>
      <c r="H175" s="302" t="s">
        <v>1592</v>
      </c>
      <c r="I175" s="302" t="s">
        <v>1527</v>
      </c>
      <c r="J175" s="302">
        <v>50</v>
      </c>
      <c r="K175" s="350"/>
    </row>
    <row r="176" s="1" customFormat="1" ht="15" customHeight="1">
      <c r="B176" s="327"/>
      <c r="C176" s="302" t="s">
        <v>1550</v>
      </c>
      <c r="D176" s="302"/>
      <c r="E176" s="302"/>
      <c r="F176" s="325" t="s">
        <v>1531</v>
      </c>
      <c r="G176" s="302"/>
      <c r="H176" s="302" t="s">
        <v>1592</v>
      </c>
      <c r="I176" s="302" t="s">
        <v>1527</v>
      </c>
      <c r="J176" s="302">
        <v>50</v>
      </c>
      <c r="K176" s="350"/>
    </row>
    <row r="177" s="1" customFormat="1" ht="15" customHeight="1">
      <c r="B177" s="327"/>
      <c r="C177" s="302" t="s">
        <v>112</v>
      </c>
      <c r="D177" s="302"/>
      <c r="E177" s="302"/>
      <c r="F177" s="325" t="s">
        <v>1525</v>
      </c>
      <c r="G177" s="302"/>
      <c r="H177" s="302" t="s">
        <v>1593</v>
      </c>
      <c r="I177" s="302" t="s">
        <v>1594</v>
      </c>
      <c r="J177" s="302"/>
      <c r="K177" s="350"/>
    </row>
    <row r="178" s="1" customFormat="1" ht="15" customHeight="1">
      <c r="B178" s="327"/>
      <c r="C178" s="302" t="s">
        <v>53</v>
      </c>
      <c r="D178" s="302"/>
      <c r="E178" s="302"/>
      <c r="F178" s="325" t="s">
        <v>1525</v>
      </c>
      <c r="G178" s="302"/>
      <c r="H178" s="302" t="s">
        <v>1595</v>
      </c>
      <c r="I178" s="302" t="s">
        <v>1596</v>
      </c>
      <c r="J178" s="302">
        <v>1</v>
      </c>
      <c r="K178" s="350"/>
    </row>
    <row r="179" s="1" customFormat="1" ht="15" customHeight="1">
      <c r="B179" s="327"/>
      <c r="C179" s="302" t="s">
        <v>49</v>
      </c>
      <c r="D179" s="302"/>
      <c r="E179" s="302"/>
      <c r="F179" s="325" t="s">
        <v>1525</v>
      </c>
      <c r="G179" s="302"/>
      <c r="H179" s="302" t="s">
        <v>1597</v>
      </c>
      <c r="I179" s="302" t="s">
        <v>1527</v>
      </c>
      <c r="J179" s="302">
        <v>20</v>
      </c>
      <c r="K179" s="350"/>
    </row>
    <row r="180" s="1" customFormat="1" ht="15" customHeight="1">
      <c r="B180" s="327"/>
      <c r="C180" s="302" t="s">
        <v>50</v>
      </c>
      <c r="D180" s="302"/>
      <c r="E180" s="302"/>
      <c r="F180" s="325" t="s">
        <v>1525</v>
      </c>
      <c r="G180" s="302"/>
      <c r="H180" s="302" t="s">
        <v>1598</v>
      </c>
      <c r="I180" s="302" t="s">
        <v>1527</v>
      </c>
      <c r="J180" s="302">
        <v>255</v>
      </c>
      <c r="K180" s="350"/>
    </row>
    <row r="181" s="1" customFormat="1" ht="15" customHeight="1">
      <c r="B181" s="327"/>
      <c r="C181" s="302" t="s">
        <v>113</v>
      </c>
      <c r="D181" s="302"/>
      <c r="E181" s="302"/>
      <c r="F181" s="325" t="s">
        <v>1525</v>
      </c>
      <c r="G181" s="302"/>
      <c r="H181" s="302" t="s">
        <v>1489</v>
      </c>
      <c r="I181" s="302" t="s">
        <v>1527</v>
      </c>
      <c r="J181" s="302">
        <v>10</v>
      </c>
      <c r="K181" s="350"/>
    </row>
    <row r="182" s="1" customFormat="1" ht="15" customHeight="1">
      <c r="B182" s="327"/>
      <c r="C182" s="302" t="s">
        <v>114</v>
      </c>
      <c r="D182" s="302"/>
      <c r="E182" s="302"/>
      <c r="F182" s="325" t="s">
        <v>1525</v>
      </c>
      <c r="G182" s="302"/>
      <c r="H182" s="302" t="s">
        <v>1599</v>
      </c>
      <c r="I182" s="302" t="s">
        <v>1560</v>
      </c>
      <c r="J182" s="302"/>
      <c r="K182" s="350"/>
    </row>
    <row r="183" s="1" customFormat="1" ht="15" customHeight="1">
      <c r="B183" s="327"/>
      <c r="C183" s="302" t="s">
        <v>1600</v>
      </c>
      <c r="D183" s="302"/>
      <c r="E183" s="302"/>
      <c r="F183" s="325" t="s">
        <v>1525</v>
      </c>
      <c r="G183" s="302"/>
      <c r="H183" s="302" t="s">
        <v>1601</v>
      </c>
      <c r="I183" s="302" t="s">
        <v>1560</v>
      </c>
      <c r="J183" s="302"/>
      <c r="K183" s="350"/>
    </row>
    <row r="184" s="1" customFormat="1" ht="15" customHeight="1">
      <c r="B184" s="327"/>
      <c r="C184" s="302" t="s">
        <v>1589</v>
      </c>
      <c r="D184" s="302"/>
      <c r="E184" s="302"/>
      <c r="F184" s="325" t="s">
        <v>1525</v>
      </c>
      <c r="G184" s="302"/>
      <c r="H184" s="302" t="s">
        <v>1602</v>
      </c>
      <c r="I184" s="302" t="s">
        <v>1560</v>
      </c>
      <c r="J184" s="302"/>
      <c r="K184" s="350"/>
    </row>
    <row r="185" s="1" customFormat="1" ht="15" customHeight="1">
      <c r="B185" s="327"/>
      <c r="C185" s="302" t="s">
        <v>116</v>
      </c>
      <c r="D185" s="302"/>
      <c r="E185" s="302"/>
      <c r="F185" s="325" t="s">
        <v>1531</v>
      </c>
      <c r="G185" s="302"/>
      <c r="H185" s="302" t="s">
        <v>1603</v>
      </c>
      <c r="I185" s="302" t="s">
        <v>1527</v>
      </c>
      <c r="J185" s="302">
        <v>50</v>
      </c>
      <c r="K185" s="350"/>
    </row>
    <row r="186" s="1" customFormat="1" ht="15" customHeight="1">
      <c r="B186" s="327"/>
      <c r="C186" s="302" t="s">
        <v>1604</v>
      </c>
      <c r="D186" s="302"/>
      <c r="E186" s="302"/>
      <c r="F186" s="325" t="s">
        <v>1531</v>
      </c>
      <c r="G186" s="302"/>
      <c r="H186" s="302" t="s">
        <v>1605</v>
      </c>
      <c r="I186" s="302" t="s">
        <v>1606</v>
      </c>
      <c r="J186" s="302"/>
      <c r="K186" s="350"/>
    </row>
    <row r="187" s="1" customFormat="1" ht="15" customHeight="1">
      <c r="B187" s="327"/>
      <c r="C187" s="302" t="s">
        <v>1607</v>
      </c>
      <c r="D187" s="302"/>
      <c r="E187" s="302"/>
      <c r="F187" s="325" t="s">
        <v>1531</v>
      </c>
      <c r="G187" s="302"/>
      <c r="H187" s="302" t="s">
        <v>1608</v>
      </c>
      <c r="I187" s="302" t="s">
        <v>1606</v>
      </c>
      <c r="J187" s="302"/>
      <c r="K187" s="350"/>
    </row>
    <row r="188" s="1" customFormat="1" ht="15" customHeight="1">
      <c r="B188" s="327"/>
      <c r="C188" s="302" t="s">
        <v>1609</v>
      </c>
      <c r="D188" s="302"/>
      <c r="E188" s="302"/>
      <c r="F188" s="325" t="s">
        <v>1531</v>
      </c>
      <c r="G188" s="302"/>
      <c r="H188" s="302" t="s">
        <v>1610</v>
      </c>
      <c r="I188" s="302" t="s">
        <v>1606</v>
      </c>
      <c r="J188" s="302"/>
      <c r="K188" s="350"/>
    </row>
    <row r="189" s="1" customFormat="1" ht="15" customHeight="1">
      <c r="B189" s="327"/>
      <c r="C189" s="363" t="s">
        <v>1611</v>
      </c>
      <c r="D189" s="302"/>
      <c r="E189" s="302"/>
      <c r="F189" s="325" t="s">
        <v>1531</v>
      </c>
      <c r="G189" s="302"/>
      <c r="H189" s="302" t="s">
        <v>1612</v>
      </c>
      <c r="I189" s="302" t="s">
        <v>1613</v>
      </c>
      <c r="J189" s="364" t="s">
        <v>1614</v>
      </c>
      <c r="K189" s="350"/>
    </row>
    <row r="190" s="18" customFormat="1" ht="15" customHeight="1">
      <c r="B190" s="365"/>
      <c r="C190" s="366" t="s">
        <v>1615</v>
      </c>
      <c r="D190" s="367"/>
      <c r="E190" s="367"/>
      <c r="F190" s="368" t="s">
        <v>1531</v>
      </c>
      <c r="G190" s="367"/>
      <c r="H190" s="367" t="s">
        <v>1616</v>
      </c>
      <c r="I190" s="367" t="s">
        <v>1613</v>
      </c>
      <c r="J190" s="369" t="s">
        <v>1614</v>
      </c>
      <c r="K190" s="370"/>
    </row>
    <row r="191" s="1" customFormat="1" ht="15" customHeight="1">
      <c r="B191" s="327"/>
      <c r="C191" s="363" t="s">
        <v>38</v>
      </c>
      <c r="D191" s="302"/>
      <c r="E191" s="302"/>
      <c r="F191" s="325" t="s">
        <v>1525</v>
      </c>
      <c r="G191" s="302"/>
      <c r="H191" s="299" t="s">
        <v>1617</v>
      </c>
      <c r="I191" s="302" t="s">
        <v>1618</v>
      </c>
      <c r="J191" s="302"/>
      <c r="K191" s="350"/>
    </row>
    <row r="192" s="1" customFormat="1" ht="15" customHeight="1">
      <c r="B192" s="327"/>
      <c r="C192" s="363" t="s">
        <v>1619</v>
      </c>
      <c r="D192" s="302"/>
      <c r="E192" s="302"/>
      <c r="F192" s="325" t="s">
        <v>1525</v>
      </c>
      <c r="G192" s="302"/>
      <c r="H192" s="302" t="s">
        <v>1620</v>
      </c>
      <c r="I192" s="302" t="s">
        <v>1560</v>
      </c>
      <c r="J192" s="302"/>
      <c r="K192" s="350"/>
    </row>
    <row r="193" s="1" customFormat="1" ht="15" customHeight="1">
      <c r="B193" s="327"/>
      <c r="C193" s="363" t="s">
        <v>1621</v>
      </c>
      <c r="D193" s="302"/>
      <c r="E193" s="302"/>
      <c r="F193" s="325" t="s">
        <v>1525</v>
      </c>
      <c r="G193" s="302"/>
      <c r="H193" s="302" t="s">
        <v>1622</v>
      </c>
      <c r="I193" s="302" t="s">
        <v>1560</v>
      </c>
      <c r="J193" s="302"/>
      <c r="K193" s="350"/>
    </row>
    <row r="194" s="1" customFormat="1" ht="15" customHeight="1">
      <c r="B194" s="327"/>
      <c r="C194" s="363" t="s">
        <v>1623</v>
      </c>
      <c r="D194" s="302"/>
      <c r="E194" s="302"/>
      <c r="F194" s="325" t="s">
        <v>1531</v>
      </c>
      <c r="G194" s="302"/>
      <c r="H194" s="302" t="s">
        <v>1624</v>
      </c>
      <c r="I194" s="302" t="s">
        <v>1560</v>
      </c>
      <c r="J194" s="302"/>
      <c r="K194" s="350"/>
    </row>
    <row r="195" s="1" customFormat="1" ht="15" customHeight="1">
      <c r="B195" s="356"/>
      <c r="C195" s="371"/>
      <c r="D195" s="336"/>
      <c r="E195" s="336"/>
      <c r="F195" s="336"/>
      <c r="G195" s="336"/>
      <c r="H195" s="336"/>
      <c r="I195" s="336"/>
      <c r="J195" s="336"/>
      <c r="K195" s="357"/>
    </row>
    <row r="196" s="1" customFormat="1" ht="18.75" customHeight="1">
      <c r="B196" s="338"/>
      <c r="C196" s="348"/>
      <c r="D196" s="348"/>
      <c r="E196" s="348"/>
      <c r="F196" s="358"/>
      <c r="G196" s="348"/>
      <c r="H196" s="348"/>
      <c r="I196" s="348"/>
      <c r="J196" s="348"/>
      <c r="K196" s="338"/>
    </row>
    <row r="197" s="1" customFormat="1" ht="18.75" customHeight="1">
      <c r="B197" s="338"/>
      <c r="C197" s="348"/>
      <c r="D197" s="348"/>
      <c r="E197" s="348"/>
      <c r="F197" s="358"/>
      <c r="G197" s="348"/>
      <c r="H197" s="348"/>
      <c r="I197" s="348"/>
      <c r="J197" s="348"/>
      <c r="K197" s="338"/>
    </row>
    <row r="198" s="1" customFormat="1" ht="18.75" customHeight="1">
      <c r="B198" s="310"/>
      <c r="C198" s="310"/>
      <c r="D198" s="310"/>
      <c r="E198" s="310"/>
      <c r="F198" s="310"/>
      <c r="G198" s="310"/>
      <c r="H198" s="310"/>
      <c r="I198" s="310"/>
      <c r="J198" s="310"/>
      <c r="K198" s="310"/>
    </row>
    <row r="199" s="1" customFormat="1" ht="13.5">
      <c r="B199" s="289"/>
      <c r="C199" s="290"/>
      <c r="D199" s="290"/>
      <c r="E199" s="290"/>
      <c r="F199" s="290"/>
      <c r="G199" s="290"/>
      <c r="H199" s="290"/>
      <c r="I199" s="290"/>
      <c r="J199" s="290"/>
      <c r="K199" s="291"/>
    </row>
    <row r="200" s="1" customFormat="1" ht="21">
      <c r="B200" s="292"/>
      <c r="C200" s="293" t="s">
        <v>1625</v>
      </c>
      <c r="D200" s="293"/>
      <c r="E200" s="293"/>
      <c r="F200" s="293"/>
      <c r="G200" s="293"/>
      <c r="H200" s="293"/>
      <c r="I200" s="293"/>
      <c r="J200" s="293"/>
      <c r="K200" s="294"/>
    </row>
    <row r="201" s="1" customFormat="1" ht="25.5" customHeight="1">
      <c r="B201" s="292"/>
      <c r="C201" s="372" t="s">
        <v>1626</v>
      </c>
      <c r="D201" s="372"/>
      <c r="E201" s="372"/>
      <c r="F201" s="372" t="s">
        <v>1627</v>
      </c>
      <c r="G201" s="373"/>
      <c r="H201" s="372" t="s">
        <v>1628</v>
      </c>
      <c r="I201" s="372"/>
      <c r="J201" s="372"/>
      <c r="K201" s="294"/>
    </row>
    <row r="202" s="1" customFormat="1" ht="5.25" customHeight="1">
      <c r="B202" s="327"/>
      <c r="C202" s="322"/>
      <c r="D202" s="322"/>
      <c r="E202" s="322"/>
      <c r="F202" s="322"/>
      <c r="G202" s="348"/>
      <c r="H202" s="322"/>
      <c r="I202" s="322"/>
      <c r="J202" s="322"/>
      <c r="K202" s="350"/>
    </row>
    <row r="203" s="1" customFormat="1" ht="15" customHeight="1">
      <c r="B203" s="327"/>
      <c r="C203" s="302" t="s">
        <v>1618</v>
      </c>
      <c r="D203" s="302"/>
      <c r="E203" s="302"/>
      <c r="F203" s="325" t="s">
        <v>39</v>
      </c>
      <c r="G203" s="302"/>
      <c r="H203" s="302" t="s">
        <v>1629</v>
      </c>
      <c r="I203" s="302"/>
      <c r="J203" s="302"/>
      <c r="K203" s="350"/>
    </row>
    <row r="204" s="1" customFormat="1" ht="15" customHeight="1">
      <c r="B204" s="327"/>
      <c r="C204" s="302"/>
      <c r="D204" s="302"/>
      <c r="E204" s="302"/>
      <c r="F204" s="325" t="s">
        <v>40</v>
      </c>
      <c r="G204" s="302"/>
      <c r="H204" s="302" t="s">
        <v>1630</v>
      </c>
      <c r="I204" s="302"/>
      <c r="J204" s="302"/>
      <c r="K204" s="350"/>
    </row>
    <row r="205" s="1" customFormat="1" ht="15" customHeight="1">
      <c r="B205" s="327"/>
      <c r="C205" s="302"/>
      <c r="D205" s="302"/>
      <c r="E205" s="302"/>
      <c r="F205" s="325" t="s">
        <v>43</v>
      </c>
      <c r="G205" s="302"/>
      <c r="H205" s="302" t="s">
        <v>1631</v>
      </c>
      <c r="I205" s="302"/>
      <c r="J205" s="302"/>
      <c r="K205" s="350"/>
    </row>
    <row r="206" s="1" customFormat="1" ht="15" customHeight="1">
      <c r="B206" s="327"/>
      <c r="C206" s="302"/>
      <c r="D206" s="302"/>
      <c r="E206" s="302"/>
      <c r="F206" s="325" t="s">
        <v>41</v>
      </c>
      <c r="G206" s="302"/>
      <c r="H206" s="302" t="s">
        <v>1632</v>
      </c>
      <c r="I206" s="302"/>
      <c r="J206" s="302"/>
      <c r="K206" s="350"/>
    </row>
    <row r="207" s="1" customFormat="1" ht="15" customHeight="1">
      <c r="B207" s="327"/>
      <c r="C207" s="302"/>
      <c r="D207" s="302"/>
      <c r="E207" s="302"/>
      <c r="F207" s="325" t="s">
        <v>42</v>
      </c>
      <c r="G207" s="302"/>
      <c r="H207" s="302" t="s">
        <v>1633</v>
      </c>
      <c r="I207" s="302"/>
      <c r="J207" s="302"/>
      <c r="K207" s="350"/>
    </row>
    <row r="208" s="1" customFormat="1" ht="15" customHeight="1">
      <c r="B208" s="327"/>
      <c r="C208" s="302"/>
      <c r="D208" s="302"/>
      <c r="E208" s="302"/>
      <c r="F208" s="325"/>
      <c r="G208" s="302"/>
      <c r="H208" s="302"/>
      <c r="I208" s="302"/>
      <c r="J208" s="302"/>
      <c r="K208" s="350"/>
    </row>
    <row r="209" s="1" customFormat="1" ht="15" customHeight="1">
      <c r="B209" s="327"/>
      <c r="C209" s="302" t="s">
        <v>1572</v>
      </c>
      <c r="D209" s="302"/>
      <c r="E209" s="302"/>
      <c r="F209" s="325" t="s">
        <v>75</v>
      </c>
      <c r="G209" s="302"/>
      <c r="H209" s="302" t="s">
        <v>1634</v>
      </c>
      <c r="I209" s="302"/>
      <c r="J209" s="302"/>
      <c r="K209" s="350"/>
    </row>
    <row r="210" s="1" customFormat="1" ht="15" customHeight="1">
      <c r="B210" s="327"/>
      <c r="C210" s="302"/>
      <c r="D210" s="302"/>
      <c r="E210" s="302"/>
      <c r="F210" s="325" t="s">
        <v>1467</v>
      </c>
      <c r="G210" s="302"/>
      <c r="H210" s="302" t="s">
        <v>1468</v>
      </c>
      <c r="I210" s="302"/>
      <c r="J210" s="302"/>
      <c r="K210" s="350"/>
    </row>
    <row r="211" s="1" customFormat="1" ht="15" customHeight="1">
      <c r="B211" s="327"/>
      <c r="C211" s="302"/>
      <c r="D211" s="302"/>
      <c r="E211" s="302"/>
      <c r="F211" s="325" t="s">
        <v>1465</v>
      </c>
      <c r="G211" s="302"/>
      <c r="H211" s="302" t="s">
        <v>1635</v>
      </c>
      <c r="I211" s="302"/>
      <c r="J211" s="302"/>
      <c r="K211" s="350"/>
    </row>
    <row r="212" s="1" customFormat="1" ht="15" customHeight="1">
      <c r="B212" s="374"/>
      <c r="C212" s="302"/>
      <c r="D212" s="302"/>
      <c r="E212" s="302"/>
      <c r="F212" s="325" t="s">
        <v>1469</v>
      </c>
      <c r="G212" s="363"/>
      <c r="H212" s="354" t="s">
        <v>1470</v>
      </c>
      <c r="I212" s="354"/>
      <c r="J212" s="354"/>
      <c r="K212" s="375"/>
    </row>
    <row r="213" s="1" customFormat="1" ht="15" customHeight="1">
      <c r="B213" s="374"/>
      <c r="C213" s="302"/>
      <c r="D213" s="302"/>
      <c r="E213" s="302"/>
      <c r="F213" s="325" t="s">
        <v>1471</v>
      </c>
      <c r="G213" s="363"/>
      <c r="H213" s="354" t="s">
        <v>1636</v>
      </c>
      <c r="I213" s="354"/>
      <c r="J213" s="354"/>
      <c r="K213" s="375"/>
    </row>
    <row r="214" s="1" customFormat="1" ht="15" customHeight="1">
      <c r="B214" s="374"/>
      <c r="C214" s="302"/>
      <c r="D214" s="302"/>
      <c r="E214" s="302"/>
      <c r="F214" s="325"/>
      <c r="G214" s="363"/>
      <c r="H214" s="354"/>
      <c r="I214" s="354"/>
      <c r="J214" s="354"/>
      <c r="K214" s="375"/>
    </row>
    <row r="215" s="1" customFormat="1" ht="15" customHeight="1">
      <c r="B215" s="374"/>
      <c r="C215" s="302" t="s">
        <v>1596</v>
      </c>
      <c r="D215" s="302"/>
      <c r="E215" s="302"/>
      <c r="F215" s="325">
        <v>1</v>
      </c>
      <c r="G215" s="363"/>
      <c r="H215" s="354" t="s">
        <v>1637</v>
      </c>
      <c r="I215" s="354"/>
      <c r="J215" s="354"/>
      <c r="K215" s="375"/>
    </row>
    <row r="216" s="1" customFormat="1" ht="15" customHeight="1">
      <c r="B216" s="374"/>
      <c r="C216" s="302"/>
      <c r="D216" s="302"/>
      <c r="E216" s="302"/>
      <c r="F216" s="325">
        <v>2</v>
      </c>
      <c r="G216" s="363"/>
      <c r="H216" s="354" t="s">
        <v>1638</v>
      </c>
      <c r="I216" s="354"/>
      <c r="J216" s="354"/>
      <c r="K216" s="375"/>
    </row>
    <row r="217" s="1" customFormat="1" ht="15" customHeight="1">
      <c r="B217" s="374"/>
      <c r="C217" s="302"/>
      <c r="D217" s="302"/>
      <c r="E217" s="302"/>
      <c r="F217" s="325">
        <v>3</v>
      </c>
      <c r="G217" s="363"/>
      <c r="H217" s="354" t="s">
        <v>1639</v>
      </c>
      <c r="I217" s="354"/>
      <c r="J217" s="354"/>
      <c r="K217" s="375"/>
    </row>
    <row r="218" s="1" customFormat="1" ht="15" customHeight="1">
      <c r="B218" s="374"/>
      <c r="C218" s="302"/>
      <c r="D218" s="302"/>
      <c r="E218" s="302"/>
      <c r="F218" s="325">
        <v>4</v>
      </c>
      <c r="G218" s="363"/>
      <c r="H218" s="354" t="s">
        <v>1640</v>
      </c>
      <c r="I218" s="354"/>
      <c r="J218" s="354"/>
      <c r="K218" s="375"/>
    </row>
    <row r="219" s="1" customFormat="1" ht="12.75" customHeight="1">
      <c r="B219" s="376"/>
      <c r="C219" s="377"/>
      <c r="D219" s="377"/>
      <c r="E219" s="377"/>
      <c r="F219" s="377"/>
      <c r="G219" s="377"/>
      <c r="H219" s="377"/>
      <c r="I219" s="377"/>
      <c r="J219" s="377"/>
      <c r="K219" s="378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Václav Luzar</dc:creator>
  <cp:lastModifiedBy>Václav Luzar</cp:lastModifiedBy>
  <dcterms:created xsi:type="dcterms:W3CDTF">2025-07-16T09:26:07Z</dcterms:created>
  <dcterms:modified xsi:type="dcterms:W3CDTF">2025-07-16T09:26:15Z</dcterms:modified>
</cp:coreProperties>
</file>